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Veřejné zakázky\ZPŘ - č.p. 6\"/>
    </mc:Choice>
  </mc:AlternateContent>
  <bookViews>
    <workbookView xWindow="0" yWindow="0" windowWidth="28800" windowHeight="11580" activeTab="11"/>
  </bookViews>
  <sheets>
    <sheet name="Rekapitulace stavby" sheetId="1" r:id="rId1"/>
    <sheet name="00 - VRN" sheetId="2" r:id="rId2"/>
    <sheet name="10 - 1NP" sheetId="3" r:id="rId3"/>
    <sheet name="20 - 2NP" sheetId="4" r:id="rId4"/>
    <sheet name="30 - 3NP" sheetId="5" r:id="rId5"/>
    <sheet name="40 - 4NP" sheetId="6" r:id="rId6"/>
    <sheet name="50 - Střecha" sheetId="7" r:id="rId7"/>
    <sheet name="60 - Fasáda uliční" sheetId="8" r:id="rId8"/>
    <sheet name="70 - Fasáda dvorní" sheetId="9" r:id="rId9"/>
    <sheet name="80 - ZTI" sheetId="10" r:id="rId10"/>
    <sheet name="90 - Větrání" sheetId="11" r:id="rId11"/>
    <sheet name="100 - Elektroinstalace - ..." sheetId="12" r:id="rId12"/>
    <sheet name="110 - Podlahové el.topení" sheetId="13" r:id="rId13"/>
    <sheet name="PS01 - PS 01 - Osobní výtah" sheetId="14" r:id="rId14"/>
    <sheet name="21 - Dvorní přístavek" sheetId="15" r:id="rId15"/>
    <sheet name="22 - Dvorní objekt" sheetId="16" r:id="rId16"/>
    <sheet name="23 - Elektroinstalace - s..." sheetId="17" r:id="rId17"/>
    <sheet name="3 - SO 20 - Terénní a sad..." sheetId="18" r:id="rId18"/>
  </sheets>
  <definedNames>
    <definedName name="_xlnm._FilterDatabase" localSheetId="1" hidden="1">'00 - VRN'!$C$116:$K$126</definedName>
    <definedName name="_xlnm._FilterDatabase" localSheetId="2" hidden="1">'10 - 1NP'!$C$143:$K$626</definedName>
    <definedName name="_xlnm._FilterDatabase" localSheetId="11" hidden="1">'100 - Elektroinstalace - ...'!$C$153:$K$377</definedName>
    <definedName name="_xlnm._FilterDatabase" localSheetId="12" hidden="1">'110 - Podlahové el.topení'!$C$121:$K$137</definedName>
    <definedName name="_xlnm._FilterDatabase" localSheetId="3" hidden="1">'20 - 2NP'!$C$138:$K$464</definedName>
    <definedName name="_xlnm._FilterDatabase" localSheetId="14" hidden="1">'21 - Dvorní přístavek'!$C$134:$K$257</definedName>
    <definedName name="_xlnm._FilterDatabase" localSheetId="15" hidden="1">'22 - Dvorní objekt'!$C$134:$K$275</definedName>
    <definedName name="_xlnm._FilterDatabase" localSheetId="16" hidden="1">'23 - Elektroinstalace - s...'!$C$138:$K$251</definedName>
    <definedName name="_xlnm._FilterDatabase" localSheetId="17" hidden="1">'3 - SO 20 - Terénní a sad...'!$C$130:$K$286</definedName>
    <definedName name="_xlnm._FilterDatabase" localSheetId="4" hidden="1">'30 - 3NP'!$C$136:$K$279</definedName>
    <definedName name="_xlnm._FilterDatabase" localSheetId="5" hidden="1">'40 - 4NP'!$C$132:$K$199</definedName>
    <definedName name="_xlnm._FilterDatabase" localSheetId="6" hidden="1">'50 - Střecha'!$C$130:$K$310</definedName>
    <definedName name="_xlnm._FilterDatabase" localSheetId="7" hidden="1">'60 - Fasáda uliční'!$C$127:$K$205</definedName>
    <definedName name="_xlnm._FilterDatabase" localSheetId="8" hidden="1">'70 - Fasáda dvorní'!$C$128:$K$200</definedName>
    <definedName name="_xlnm._FilterDatabase" localSheetId="9" hidden="1">'80 - ZTI'!$C$135:$K$275</definedName>
    <definedName name="_xlnm._FilterDatabase" localSheetId="10" hidden="1">'90 - Větrání'!$C$121:$K$149</definedName>
    <definedName name="_xlnm._FilterDatabase" localSheetId="13" hidden="1">'PS01 - PS 01 - Osobní výtah'!$C$121:$K$126</definedName>
    <definedName name="_xlnm.Print_Titles" localSheetId="1">'00 - VRN'!$116:$116</definedName>
    <definedName name="_xlnm.Print_Titles" localSheetId="2">'10 - 1NP'!$143:$143</definedName>
    <definedName name="_xlnm.Print_Titles" localSheetId="11">'100 - Elektroinstalace - ...'!$153:$153</definedName>
    <definedName name="_xlnm.Print_Titles" localSheetId="12">'110 - Podlahové el.topení'!$121:$121</definedName>
    <definedName name="_xlnm.Print_Titles" localSheetId="3">'20 - 2NP'!$138:$138</definedName>
    <definedName name="_xlnm.Print_Titles" localSheetId="14">'21 - Dvorní přístavek'!$134:$134</definedName>
    <definedName name="_xlnm.Print_Titles" localSheetId="15">'22 - Dvorní objekt'!$134:$134</definedName>
    <definedName name="_xlnm.Print_Titles" localSheetId="16">'23 - Elektroinstalace - s...'!$138:$138</definedName>
    <definedName name="_xlnm.Print_Titles" localSheetId="17">'3 - SO 20 - Terénní a sad...'!$130:$130</definedName>
    <definedName name="_xlnm.Print_Titles" localSheetId="4">'30 - 3NP'!$136:$136</definedName>
    <definedName name="_xlnm.Print_Titles" localSheetId="5">'40 - 4NP'!$132:$132</definedName>
    <definedName name="_xlnm.Print_Titles" localSheetId="6">'50 - Střecha'!$130:$130</definedName>
    <definedName name="_xlnm.Print_Titles" localSheetId="7">'60 - Fasáda uliční'!$127:$127</definedName>
    <definedName name="_xlnm.Print_Titles" localSheetId="8">'70 - Fasáda dvorní'!$128:$128</definedName>
    <definedName name="_xlnm.Print_Titles" localSheetId="9">'80 - ZTI'!$135:$135</definedName>
    <definedName name="_xlnm.Print_Titles" localSheetId="10">'90 - Větrání'!$121:$121</definedName>
    <definedName name="_xlnm.Print_Titles" localSheetId="13">'PS01 - PS 01 - Osobní výtah'!$121:$121</definedName>
    <definedName name="_xlnm.Print_Titles" localSheetId="0">'Rekapitulace stavby'!$92:$92</definedName>
    <definedName name="_xlnm.Print_Area" localSheetId="1">'00 - VRN'!$C$4:$J$76,'00 - VRN'!$C$82:$J$98,'00 - VRN'!$C$104:$K$126</definedName>
    <definedName name="_xlnm.Print_Area" localSheetId="2">'10 - 1NP'!$C$4:$J$76,'10 - 1NP'!$C$82:$J$123,'10 - 1NP'!$C$129:$K$626</definedName>
    <definedName name="_xlnm.Print_Area" localSheetId="11">'100 - Elektroinstalace - ...'!$C$4:$J$76,'100 - Elektroinstalace - ...'!$C$82:$J$133,'100 - Elektroinstalace - ...'!$C$139:$K$377</definedName>
    <definedName name="_xlnm.Print_Area" localSheetId="12">'110 - Podlahové el.topení'!$C$4:$J$76,'110 - Podlahové el.topení'!$C$82:$J$101,'110 - Podlahové el.topení'!$C$107:$K$137</definedName>
    <definedName name="_xlnm.Print_Area" localSheetId="3">'20 - 2NP'!$C$4:$J$76,'20 - 2NP'!$C$82:$J$118,'20 - 2NP'!$C$124:$K$464</definedName>
    <definedName name="_xlnm.Print_Area" localSheetId="14">'21 - Dvorní přístavek'!$C$4:$J$76,'21 - Dvorní přístavek'!$C$82:$J$114,'21 - Dvorní přístavek'!$C$120:$K$257</definedName>
    <definedName name="_xlnm.Print_Area" localSheetId="15">'22 - Dvorní objekt'!$C$4:$J$76,'22 - Dvorní objekt'!$C$82:$J$114,'22 - Dvorní objekt'!$C$120:$K$275</definedName>
    <definedName name="_xlnm.Print_Area" localSheetId="16">'23 - Elektroinstalace - s...'!$C$4:$J$76,'23 - Elektroinstalace - s...'!$C$82:$J$118,'23 - Elektroinstalace - s...'!$C$124:$K$251</definedName>
    <definedName name="_xlnm.Print_Area" localSheetId="17">'3 - SO 20 - Terénní a sad...'!$C$4:$J$76,'3 - SO 20 - Terénní a sad...'!$C$82:$J$112,'3 - SO 20 - Terénní a sad...'!$C$118:$K$286</definedName>
    <definedName name="_xlnm.Print_Area" localSheetId="4">'30 - 3NP'!$C$4:$J$76,'30 - 3NP'!$C$82:$J$116,'30 - 3NP'!$C$122:$K$279</definedName>
    <definedName name="_xlnm.Print_Area" localSheetId="5">'40 - 4NP'!$C$4:$J$76,'40 - 4NP'!$C$82:$J$112,'40 - 4NP'!$C$118:$K$199</definedName>
    <definedName name="_xlnm.Print_Area" localSheetId="6">'50 - Střecha'!$C$4:$J$76,'50 - Střecha'!$C$82:$J$110,'50 - Střecha'!$C$116:$K$310</definedName>
    <definedName name="_xlnm.Print_Area" localSheetId="7">'60 - Fasáda uliční'!$C$4:$J$76,'60 - Fasáda uliční'!$C$82:$J$107,'60 - Fasáda uliční'!$C$113:$K$205</definedName>
    <definedName name="_xlnm.Print_Area" localSheetId="8">'70 - Fasáda dvorní'!$C$4:$J$76,'70 - Fasáda dvorní'!$C$82:$J$108,'70 - Fasáda dvorní'!$C$114:$K$200</definedName>
    <definedName name="_xlnm.Print_Area" localSheetId="9">'80 - ZTI'!$C$4:$J$76,'80 - ZTI'!$C$82:$J$115,'80 - ZTI'!$C$121:$K$275</definedName>
    <definedName name="_xlnm.Print_Area" localSheetId="10">'90 - Větrání'!$C$4:$J$76,'90 - Větrání'!$C$82:$J$101,'90 - Větrání'!$C$107:$K$149</definedName>
    <definedName name="_xlnm.Print_Area" localSheetId="13">'PS01 - PS 01 - Osobní výtah'!$C$4:$J$76,'PS01 - PS 01 - Osobní výtah'!$C$82:$J$101,'PS01 - PS 01 - Osobní výtah'!$C$107:$K$126</definedName>
    <definedName name="_xlnm.Print_Area" localSheetId="0">'Rekapitulace stavby'!$D$4:$AO$76,'Rekapitulace stavby'!$C$82:$AQ$114</definedName>
  </definedNames>
  <calcPr calcId="162913" iterateDelta="1E-4"/>
</workbook>
</file>

<file path=xl/calcChain.xml><?xml version="1.0" encoding="utf-8"?>
<calcChain xmlns="http://schemas.openxmlformats.org/spreadsheetml/2006/main">
  <c r="J37" i="18" l="1"/>
  <c r="J36" i="18"/>
  <c r="AY113" i="1"/>
  <c r="J35" i="18"/>
  <c r="AX113" i="1"/>
  <c r="BI285" i="18"/>
  <c r="BH285" i="18"/>
  <c r="BG285" i="18"/>
  <c r="BF285" i="18"/>
  <c r="T285" i="18"/>
  <c r="R285" i="18"/>
  <c r="P285" i="18"/>
  <c r="BI284" i="18"/>
  <c r="BH284" i="18"/>
  <c r="BG284" i="18"/>
  <c r="BF284" i="18"/>
  <c r="T284" i="18"/>
  <c r="R284" i="18"/>
  <c r="P284" i="18"/>
  <c r="BI282" i="18"/>
  <c r="BH282" i="18"/>
  <c r="BG282" i="18"/>
  <c r="BF282" i="18"/>
  <c r="T282" i="18"/>
  <c r="R282" i="18"/>
  <c r="P282" i="18"/>
  <c r="BI280" i="18"/>
  <c r="BH280" i="18"/>
  <c r="BG280" i="18"/>
  <c r="BF280" i="18"/>
  <c r="T280" i="18"/>
  <c r="R280" i="18"/>
  <c r="P280" i="18"/>
  <c r="BI278" i="18"/>
  <c r="BH278" i="18"/>
  <c r="BG278" i="18"/>
  <c r="BF278" i="18"/>
  <c r="T278" i="18"/>
  <c r="R278" i="18"/>
  <c r="P278" i="18"/>
  <c r="BI276" i="18"/>
  <c r="BH276" i="18"/>
  <c r="BG276" i="18"/>
  <c r="BF276" i="18"/>
  <c r="T276" i="18"/>
  <c r="R276" i="18"/>
  <c r="P276" i="18"/>
  <c r="BI274" i="18"/>
  <c r="BH274" i="18"/>
  <c r="BG274" i="18"/>
  <c r="BF274" i="18"/>
  <c r="T274" i="18"/>
  <c r="R274" i="18"/>
  <c r="P274" i="18"/>
  <c r="BI272" i="18"/>
  <c r="BH272" i="18"/>
  <c r="BG272" i="18"/>
  <c r="BF272" i="18"/>
  <c r="T272" i="18"/>
  <c r="R272" i="18"/>
  <c r="P272" i="18"/>
  <c r="BI269" i="18"/>
  <c r="BH269" i="18"/>
  <c r="BG269" i="18"/>
  <c r="BF269" i="18"/>
  <c r="T269" i="18"/>
  <c r="R269" i="18"/>
  <c r="P269" i="18"/>
  <c r="BI267" i="18"/>
  <c r="BH267" i="18"/>
  <c r="BG267" i="18"/>
  <c r="BF267" i="18"/>
  <c r="T267" i="18"/>
  <c r="R267" i="18"/>
  <c r="P267" i="18"/>
  <c r="BI263" i="18"/>
  <c r="BH263" i="18"/>
  <c r="BG263" i="18"/>
  <c r="BF263" i="18"/>
  <c r="T263" i="18"/>
  <c r="R263" i="18"/>
  <c r="P263" i="18"/>
  <c r="BI261" i="18"/>
  <c r="BH261" i="18"/>
  <c r="BG261" i="18"/>
  <c r="BF261" i="18"/>
  <c r="T261" i="18"/>
  <c r="R261" i="18"/>
  <c r="P261" i="18"/>
  <c r="BI260" i="18"/>
  <c r="BH260" i="18"/>
  <c r="BG260" i="18"/>
  <c r="BF260" i="18"/>
  <c r="T260" i="18"/>
  <c r="R260" i="18"/>
  <c r="P260" i="18"/>
  <c r="BI259" i="18"/>
  <c r="BH259" i="18"/>
  <c r="BG259" i="18"/>
  <c r="BF259" i="18"/>
  <c r="T259" i="18"/>
  <c r="R259" i="18"/>
  <c r="P259" i="18"/>
  <c r="BI256" i="18"/>
  <c r="BH256" i="18"/>
  <c r="BG256" i="18"/>
  <c r="BF256" i="18"/>
  <c r="T256" i="18"/>
  <c r="R256" i="18"/>
  <c r="P256" i="18"/>
  <c r="BI254" i="18"/>
  <c r="BH254" i="18"/>
  <c r="BG254" i="18"/>
  <c r="BF254" i="18"/>
  <c r="T254" i="18"/>
  <c r="R254" i="18"/>
  <c r="P254" i="18"/>
  <c r="BI253" i="18"/>
  <c r="BH253" i="18"/>
  <c r="BG253" i="18"/>
  <c r="BF253" i="18"/>
  <c r="T253" i="18"/>
  <c r="R253" i="18"/>
  <c r="P253" i="18"/>
  <c r="BI252" i="18"/>
  <c r="BH252" i="18"/>
  <c r="BG252" i="18"/>
  <c r="BF252" i="18"/>
  <c r="T252" i="18"/>
  <c r="R252" i="18"/>
  <c r="P252" i="18"/>
  <c r="BI251" i="18"/>
  <c r="BH251" i="18"/>
  <c r="BG251" i="18"/>
  <c r="BF251" i="18"/>
  <c r="T251" i="18"/>
  <c r="R251" i="18"/>
  <c r="P251" i="18"/>
  <c r="BI248" i="18"/>
  <c r="BH248" i="18"/>
  <c r="BG248" i="18"/>
  <c r="BF248" i="18"/>
  <c r="T248" i="18"/>
  <c r="T247" i="18" s="1"/>
  <c r="R248" i="18"/>
  <c r="R247" i="18" s="1"/>
  <c r="P248" i="18"/>
  <c r="P247" i="18" s="1"/>
  <c r="BI245" i="18"/>
  <c r="BH245" i="18"/>
  <c r="BG245" i="18"/>
  <c r="BF245" i="18"/>
  <c r="T245" i="18"/>
  <c r="R245" i="18"/>
  <c r="P245" i="18"/>
  <c r="BI243" i="18"/>
  <c r="BH243" i="18"/>
  <c r="BG243" i="18"/>
  <c r="BF243" i="18"/>
  <c r="T243" i="18"/>
  <c r="R243" i="18"/>
  <c r="P243" i="18"/>
  <c r="BI242" i="18"/>
  <c r="BH242" i="18"/>
  <c r="BG242" i="18"/>
  <c r="BF242" i="18"/>
  <c r="T242" i="18"/>
  <c r="R242" i="18"/>
  <c r="P242" i="18"/>
  <c r="BI240" i="18"/>
  <c r="BH240" i="18"/>
  <c r="BG240" i="18"/>
  <c r="BF240" i="18"/>
  <c r="T240" i="18"/>
  <c r="R240" i="18"/>
  <c r="P240" i="18"/>
  <c r="BI239" i="18"/>
  <c r="BH239" i="18"/>
  <c r="BG239" i="18"/>
  <c r="BF239" i="18"/>
  <c r="T239" i="18"/>
  <c r="R239" i="18"/>
  <c r="P239" i="18"/>
  <c r="BI238" i="18"/>
  <c r="BH238" i="18"/>
  <c r="BG238" i="18"/>
  <c r="BF238" i="18"/>
  <c r="T238" i="18"/>
  <c r="R238" i="18"/>
  <c r="P238" i="18"/>
  <c r="BI237" i="18"/>
  <c r="BH237" i="18"/>
  <c r="BG237" i="18"/>
  <c r="BF237" i="18"/>
  <c r="T237" i="18"/>
  <c r="R237" i="18"/>
  <c r="P237" i="18"/>
  <c r="BI234" i="18"/>
  <c r="BH234" i="18"/>
  <c r="BG234" i="18"/>
  <c r="BF234" i="18"/>
  <c r="T234" i="18"/>
  <c r="T233" i="18"/>
  <c r="R234" i="18"/>
  <c r="R233" i="18" s="1"/>
  <c r="P234" i="18"/>
  <c r="P233" i="18"/>
  <c r="BI231" i="18"/>
  <c r="BH231" i="18"/>
  <c r="BG231" i="18"/>
  <c r="BF231" i="18"/>
  <c r="T231" i="18"/>
  <c r="R231" i="18"/>
  <c r="P231" i="18"/>
  <c r="BI229" i="18"/>
  <c r="BH229" i="18"/>
  <c r="BG229" i="18"/>
  <c r="BF229" i="18"/>
  <c r="T229" i="18"/>
  <c r="R229" i="18"/>
  <c r="P229" i="18"/>
  <c r="BI227" i="18"/>
  <c r="BH227" i="18"/>
  <c r="BG227" i="18"/>
  <c r="BF227" i="18"/>
  <c r="T227" i="18"/>
  <c r="R227" i="18"/>
  <c r="P227" i="18"/>
  <c r="BI224" i="18"/>
  <c r="BH224" i="18"/>
  <c r="BG224" i="18"/>
  <c r="BF224" i="18"/>
  <c r="T224" i="18"/>
  <c r="R224" i="18"/>
  <c r="P224" i="18"/>
  <c r="BI223" i="18"/>
  <c r="BH223" i="18"/>
  <c r="BG223" i="18"/>
  <c r="BF223" i="18"/>
  <c r="T223" i="18"/>
  <c r="R223" i="18"/>
  <c r="P223" i="18"/>
  <c r="BI221" i="18"/>
  <c r="BH221" i="18"/>
  <c r="BG221" i="18"/>
  <c r="BF221" i="18"/>
  <c r="T221" i="18"/>
  <c r="R221" i="18"/>
  <c r="P221" i="18"/>
  <c r="BI219" i="18"/>
  <c r="BH219" i="18"/>
  <c r="BG219" i="18"/>
  <c r="BF219" i="18"/>
  <c r="T219" i="18"/>
  <c r="R219" i="18"/>
  <c r="P219" i="18"/>
  <c r="BI218" i="18"/>
  <c r="BH218" i="18"/>
  <c r="BG218" i="18"/>
  <c r="BF218" i="18"/>
  <c r="T218" i="18"/>
  <c r="R218" i="18"/>
  <c r="P218" i="18"/>
  <c r="BI216" i="18"/>
  <c r="BH216" i="18"/>
  <c r="BG216" i="18"/>
  <c r="BF216" i="18"/>
  <c r="T216" i="18"/>
  <c r="R216" i="18"/>
  <c r="P216" i="18"/>
  <c r="BI213" i="18"/>
  <c r="BH213" i="18"/>
  <c r="BG213" i="18"/>
  <c r="BF213" i="18"/>
  <c r="T213" i="18"/>
  <c r="R213" i="18"/>
  <c r="P213" i="18"/>
  <c r="BI210" i="18"/>
  <c r="BH210" i="18"/>
  <c r="BG210" i="18"/>
  <c r="BF210" i="18"/>
  <c r="T210" i="18"/>
  <c r="R210" i="18"/>
  <c r="P210" i="18"/>
  <c r="BI207" i="18"/>
  <c r="BH207" i="18"/>
  <c r="BG207" i="18"/>
  <c r="BF207" i="18"/>
  <c r="T207" i="18"/>
  <c r="R207" i="18"/>
  <c r="P207" i="18"/>
  <c r="BI206" i="18"/>
  <c r="BH206" i="18"/>
  <c r="BG206" i="18"/>
  <c r="BF206" i="18"/>
  <c r="T206" i="18"/>
  <c r="R206" i="18"/>
  <c r="P206" i="18"/>
  <c r="BI202" i="18"/>
  <c r="BH202" i="18"/>
  <c r="BG202" i="18"/>
  <c r="BF202" i="18"/>
  <c r="T202" i="18"/>
  <c r="R202" i="18"/>
  <c r="P202" i="18"/>
  <c r="BI200" i="18"/>
  <c r="BH200" i="18"/>
  <c r="BG200" i="18"/>
  <c r="BF200" i="18"/>
  <c r="T200" i="18"/>
  <c r="R200" i="18"/>
  <c r="P200" i="18"/>
  <c r="BI199" i="18"/>
  <c r="BH199" i="18"/>
  <c r="BG199" i="18"/>
  <c r="BF199" i="18"/>
  <c r="T199" i="18"/>
  <c r="R199" i="18"/>
  <c r="P199" i="18"/>
  <c r="BI198" i="18"/>
  <c r="BH198" i="18"/>
  <c r="BG198" i="18"/>
  <c r="BF198" i="18"/>
  <c r="T198" i="18"/>
  <c r="R198" i="18"/>
  <c r="P198" i="18"/>
  <c r="BI195" i="18"/>
  <c r="BH195" i="18"/>
  <c r="BG195" i="18"/>
  <c r="BF195" i="18"/>
  <c r="T195" i="18"/>
  <c r="R195" i="18"/>
  <c r="P195" i="18"/>
  <c r="BI193" i="18"/>
  <c r="BH193" i="18"/>
  <c r="BG193" i="18"/>
  <c r="BF193" i="18"/>
  <c r="T193" i="18"/>
  <c r="R193" i="18"/>
  <c r="P193" i="18"/>
  <c r="BI191" i="18"/>
  <c r="BH191" i="18"/>
  <c r="BG191" i="18"/>
  <c r="BF191" i="18"/>
  <c r="T191" i="18"/>
  <c r="R191" i="18"/>
  <c r="P191" i="18"/>
  <c r="BI189" i="18"/>
  <c r="BH189" i="18"/>
  <c r="BG189" i="18"/>
  <c r="BF189" i="18"/>
  <c r="T189" i="18"/>
  <c r="R189" i="18"/>
  <c r="P189" i="18"/>
  <c r="BI185" i="18"/>
  <c r="BH185" i="18"/>
  <c r="BG185" i="18"/>
  <c r="BF185" i="18"/>
  <c r="T185" i="18"/>
  <c r="R185" i="18"/>
  <c r="P185" i="18"/>
  <c r="BI181" i="18"/>
  <c r="BH181" i="18"/>
  <c r="BG181" i="18"/>
  <c r="BF181" i="18"/>
  <c r="T181" i="18"/>
  <c r="R181" i="18"/>
  <c r="P181" i="18"/>
  <c r="BI179" i="18"/>
  <c r="BH179" i="18"/>
  <c r="BG179" i="18"/>
  <c r="BF179" i="18"/>
  <c r="T179" i="18"/>
  <c r="R179" i="18"/>
  <c r="P179" i="18"/>
  <c r="BI178" i="18"/>
  <c r="BH178" i="18"/>
  <c r="BG178" i="18"/>
  <c r="BF178" i="18"/>
  <c r="T178" i="18"/>
  <c r="R178" i="18"/>
  <c r="P178" i="18"/>
  <c r="BI177" i="18"/>
  <c r="BH177" i="18"/>
  <c r="BG177" i="18"/>
  <c r="BF177" i="18"/>
  <c r="T177" i="18"/>
  <c r="R177" i="18"/>
  <c r="P177" i="18"/>
  <c r="BI176" i="18"/>
  <c r="BH176" i="18"/>
  <c r="BG176" i="18"/>
  <c r="BF176" i="18"/>
  <c r="T176" i="18"/>
  <c r="R176" i="18"/>
  <c r="P176" i="18"/>
  <c r="BI175" i="18"/>
  <c r="BH175" i="18"/>
  <c r="BG175" i="18"/>
  <c r="BF175" i="18"/>
  <c r="T175" i="18"/>
  <c r="R175" i="18"/>
  <c r="P175" i="18"/>
  <c r="BI174" i="18"/>
  <c r="BH174" i="18"/>
  <c r="BG174" i="18"/>
  <c r="BF174" i="18"/>
  <c r="T174" i="18"/>
  <c r="R174" i="18"/>
  <c r="P174" i="18"/>
  <c r="BI173" i="18"/>
  <c r="BH173" i="18"/>
  <c r="BG173" i="18"/>
  <c r="BF173" i="18"/>
  <c r="T173" i="18"/>
  <c r="R173" i="18"/>
  <c r="P173" i="18"/>
  <c r="BI172" i="18"/>
  <c r="BH172" i="18"/>
  <c r="BG172" i="18"/>
  <c r="BF172" i="18"/>
  <c r="T172" i="18"/>
  <c r="R172" i="18"/>
  <c r="P172" i="18"/>
  <c r="BI170" i="18"/>
  <c r="BH170" i="18"/>
  <c r="BG170" i="18"/>
  <c r="BF170" i="18"/>
  <c r="T170" i="18"/>
  <c r="R170" i="18"/>
  <c r="P170" i="18"/>
  <c r="BI169" i="18"/>
  <c r="BH169" i="18"/>
  <c r="BG169" i="18"/>
  <c r="BF169" i="18"/>
  <c r="T169" i="18"/>
  <c r="R169" i="18"/>
  <c r="P169" i="18"/>
  <c r="BI167" i="18"/>
  <c r="BH167" i="18"/>
  <c r="BG167" i="18"/>
  <c r="BF167" i="18"/>
  <c r="T167" i="18"/>
  <c r="R167" i="18"/>
  <c r="P167" i="18"/>
  <c r="BI165" i="18"/>
  <c r="BH165" i="18"/>
  <c r="BG165" i="18"/>
  <c r="BF165" i="18"/>
  <c r="T165" i="18"/>
  <c r="R165" i="18"/>
  <c r="P165" i="18"/>
  <c r="BI163" i="18"/>
  <c r="BH163" i="18"/>
  <c r="BG163" i="18"/>
  <c r="BF163" i="18"/>
  <c r="T163" i="18"/>
  <c r="R163" i="18"/>
  <c r="P163" i="18"/>
  <c r="BI161" i="18"/>
  <c r="BH161" i="18"/>
  <c r="BG161" i="18"/>
  <c r="BF161" i="18"/>
  <c r="T161" i="18"/>
  <c r="R161" i="18"/>
  <c r="P161" i="18"/>
  <c r="BI159" i="18"/>
  <c r="BH159" i="18"/>
  <c r="BG159" i="18"/>
  <c r="BF159" i="18"/>
  <c r="T159" i="18"/>
  <c r="R159" i="18"/>
  <c r="P159" i="18"/>
  <c r="BI157" i="18"/>
  <c r="BH157" i="18"/>
  <c r="BG157" i="18"/>
  <c r="BF157" i="18"/>
  <c r="T157" i="18"/>
  <c r="R157" i="18"/>
  <c r="P157" i="18"/>
  <c r="BI155" i="18"/>
  <c r="BH155" i="18"/>
  <c r="BG155" i="18"/>
  <c r="BF155" i="18"/>
  <c r="T155" i="18"/>
  <c r="R155" i="18"/>
  <c r="P155" i="18"/>
  <c r="BI153" i="18"/>
  <c r="BH153" i="18"/>
  <c r="BG153" i="18"/>
  <c r="BF153" i="18"/>
  <c r="T153" i="18"/>
  <c r="R153" i="18"/>
  <c r="P153" i="18"/>
  <c r="BI151" i="18"/>
  <c r="BH151" i="18"/>
  <c r="BG151" i="18"/>
  <c r="BF151" i="18"/>
  <c r="T151" i="18"/>
  <c r="R151" i="18"/>
  <c r="P151" i="18"/>
  <c r="BI149" i="18"/>
  <c r="BH149" i="18"/>
  <c r="BG149" i="18"/>
  <c r="BF149" i="18"/>
  <c r="T149" i="18"/>
  <c r="R149" i="18"/>
  <c r="P149" i="18"/>
  <c r="BI147" i="18"/>
  <c r="BH147" i="18"/>
  <c r="BG147" i="18"/>
  <c r="BF147" i="18"/>
  <c r="T147" i="18"/>
  <c r="R147" i="18"/>
  <c r="P147" i="18"/>
  <c r="BI146" i="18"/>
  <c r="BH146" i="18"/>
  <c r="BG146" i="18"/>
  <c r="BF146" i="18"/>
  <c r="T146" i="18"/>
  <c r="R146" i="18"/>
  <c r="P146" i="18"/>
  <c r="BI144" i="18"/>
  <c r="BH144" i="18"/>
  <c r="BG144" i="18"/>
  <c r="BF144" i="18"/>
  <c r="T144" i="18"/>
  <c r="R144" i="18"/>
  <c r="P144" i="18"/>
  <c r="BI143" i="18"/>
  <c r="BH143" i="18"/>
  <c r="BG143" i="18"/>
  <c r="BF143" i="18"/>
  <c r="T143" i="18"/>
  <c r="R143" i="18"/>
  <c r="P143" i="18"/>
  <c r="BI141" i="18"/>
  <c r="BH141" i="18"/>
  <c r="BG141" i="18"/>
  <c r="BF141" i="18"/>
  <c r="T141" i="18"/>
  <c r="R141" i="18"/>
  <c r="P141" i="18"/>
  <c r="BI136" i="18"/>
  <c r="BH136" i="18"/>
  <c r="BG136" i="18"/>
  <c r="BF136" i="18"/>
  <c r="T136" i="18"/>
  <c r="R136" i="18"/>
  <c r="P136" i="18"/>
  <c r="BI134" i="18"/>
  <c r="BH134" i="18"/>
  <c r="BG134" i="18"/>
  <c r="BF134" i="18"/>
  <c r="T134" i="18"/>
  <c r="R134" i="18"/>
  <c r="P134" i="18"/>
  <c r="J128" i="18"/>
  <c r="J127" i="18"/>
  <c r="F127" i="18"/>
  <c r="F125" i="18"/>
  <c r="E123" i="18"/>
  <c r="J92" i="18"/>
  <c r="J91" i="18"/>
  <c r="F91" i="18"/>
  <c r="F89" i="18"/>
  <c r="E87" i="18"/>
  <c r="J18" i="18"/>
  <c r="E18" i="18"/>
  <c r="F128" i="18" s="1"/>
  <c r="J17" i="18"/>
  <c r="J12" i="18"/>
  <c r="J125" i="18"/>
  <c r="E7" i="18"/>
  <c r="E121" i="18"/>
  <c r="J39" i="17"/>
  <c r="J38" i="17"/>
  <c r="AY112" i="1"/>
  <c r="J37" i="17"/>
  <c r="AX112" i="1" s="1"/>
  <c r="BI251" i="17"/>
  <c r="BH251" i="17"/>
  <c r="BG251" i="17"/>
  <c r="BF251" i="17"/>
  <c r="T251" i="17"/>
  <c r="R251" i="17"/>
  <c r="P251" i="17"/>
  <c r="BI250" i="17"/>
  <c r="BH250" i="17"/>
  <c r="BG250" i="17"/>
  <c r="BF250" i="17"/>
  <c r="T250" i="17"/>
  <c r="R250" i="17"/>
  <c r="P250" i="17"/>
  <c r="BI249" i="17"/>
  <c r="BH249" i="17"/>
  <c r="BG249" i="17"/>
  <c r="BF249" i="17"/>
  <c r="T249" i="17"/>
  <c r="R249" i="17"/>
  <c r="P249" i="17"/>
  <c r="BI248" i="17"/>
  <c r="BH248" i="17"/>
  <c r="BG248" i="17"/>
  <c r="BF248" i="17"/>
  <c r="T248" i="17"/>
  <c r="R248" i="17"/>
  <c r="P248" i="17"/>
  <c r="BI247" i="17"/>
  <c r="BH247" i="17"/>
  <c r="BG247" i="17"/>
  <c r="BF247" i="17"/>
  <c r="T247" i="17"/>
  <c r="R247" i="17"/>
  <c r="P247" i="17"/>
  <c r="BI246" i="17"/>
  <c r="BH246" i="17"/>
  <c r="BG246" i="17"/>
  <c r="BF246" i="17"/>
  <c r="T246" i="17"/>
  <c r="R246" i="17"/>
  <c r="P246" i="17"/>
  <c r="BI245" i="17"/>
  <c r="BH245" i="17"/>
  <c r="BG245" i="17"/>
  <c r="BF245" i="17"/>
  <c r="T245" i="17"/>
  <c r="R245" i="17"/>
  <c r="P245" i="17"/>
  <c r="BI244" i="17"/>
  <c r="BH244" i="17"/>
  <c r="BG244" i="17"/>
  <c r="BF244" i="17"/>
  <c r="T244" i="17"/>
  <c r="R244" i="17"/>
  <c r="P244" i="17"/>
  <c r="BI243" i="17"/>
  <c r="BH243" i="17"/>
  <c r="BG243" i="17"/>
  <c r="BF243" i="17"/>
  <c r="T243" i="17"/>
  <c r="R243" i="17"/>
  <c r="P243" i="17"/>
  <c r="BI241" i="17"/>
  <c r="BH241" i="17"/>
  <c r="BG241" i="17"/>
  <c r="BF241" i="17"/>
  <c r="T241" i="17"/>
  <c r="R241" i="17"/>
  <c r="P241" i="17"/>
  <c r="BI240" i="17"/>
  <c r="BH240" i="17"/>
  <c r="BG240" i="17"/>
  <c r="BF240" i="17"/>
  <c r="T240" i="17"/>
  <c r="R240" i="17"/>
  <c r="P240" i="17"/>
  <c r="BI239" i="17"/>
  <c r="BH239" i="17"/>
  <c r="BG239" i="17"/>
  <c r="BF239" i="17"/>
  <c r="T239" i="17"/>
  <c r="R239" i="17"/>
  <c r="P239" i="17"/>
  <c r="BI238" i="17"/>
  <c r="BH238" i="17"/>
  <c r="BG238" i="17"/>
  <c r="BF238" i="17"/>
  <c r="T238" i="17"/>
  <c r="R238" i="17"/>
  <c r="P238" i="17"/>
  <c r="BI237" i="17"/>
  <c r="BH237" i="17"/>
  <c r="BG237" i="17"/>
  <c r="BF237" i="17"/>
  <c r="T237" i="17"/>
  <c r="R237" i="17"/>
  <c r="P237" i="17"/>
  <c r="BI236" i="17"/>
  <c r="BH236" i="17"/>
  <c r="BG236" i="17"/>
  <c r="BF236" i="17"/>
  <c r="T236" i="17"/>
  <c r="R236" i="17"/>
  <c r="P236" i="17"/>
  <c r="BI235" i="17"/>
  <c r="BH235" i="17"/>
  <c r="BG235" i="17"/>
  <c r="BF235" i="17"/>
  <c r="T235" i="17"/>
  <c r="R235" i="17"/>
  <c r="P235" i="17"/>
  <c r="BI234" i="17"/>
  <c r="BH234" i="17"/>
  <c r="BG234" i="17"/>
  <c r="BF234" i="17"/>
  <c r="T234" i="17"/>
  <c r="R234" i="17"/>
  <c r="P234" i="17"/>
  <c r="BI233" i="17"/>
  <c r="BH233" i="17"/>
  <c r="BG233" i="17"/>
  <c r="BF233" i="17"/>
  <c r="T233" i="17"/>
  <c r="R233" i="17"/>
  <c r="P233" i="17"/>
  <c r="BI232" i="17"/>
  <c r="BH232" i="17"/>
  <c r="BG232" i="17"/>
  <c r="BF232" i="17"/>
  <c r="T232" i="17"/>
  <c r="R232" i="17"/>
  <c r="P232" i="17"/>
  <c r="BI231" i="17"/>
  <c r="BH231" i="17"/>
  <c r="BG231" i="17"/>
  <c r="BF231" i="17"/>
  <c r="T231" i="17"/>
  <c r="R231" i="17"/>
  <c r="P231" i="17"/>
  <c r="BI230" i="17"/>
  <c r="BH230" i="17"/>
  <c r="BG230" i="17"/>
  <c r="BF230" i="17"/>
  <c r="T230" i="17"/>
  <c r="R230" i="17"/>
  <c r="P230" i="17"/>
  <c r="BI229" i="17"/>
  <c r="BH229" i="17"/>
  <c r="BG229" i="17"/>
  <c r="BF229" i="17"/>
  <c r="T229" i="17"/>
  <c r="R229" i="17"/>
  <c r="P229" i="17"/>
  <c r="BI228" i="17"/>
  <c r="BH228" i="17"/>
  <c r="BG228" i="17"/>
  <c r="BF228" i="17"/>
  <c r="T228" i="17"/>
  <c r="R228" i="17"/>
  <c r="P228" i="17"/>
  <c r="BI227" i="17"/>
  <c r="BH227" i="17"/>
  <c r="BG227" i="17"/>
  <c r="BF227" i="17"/>
  <c r="T227" i="17"/>
  <c r="R227" i="17"/>
  <c r="P227" i="17"/>
  <c r="BI226" i="17"/>
  <c r="BH226" i="17"/>
  <c r="BG226" i="17"/>
  <c r="BF226" i="17"/>
  <c r="T226" i="17"/>
  <c r="R226" i="17"/>
  <c r="P226" i="17"/>
  <c r="BI223" i="17"/>
  <c r="BH223" i="17"/>
  <c r="BG223" i="17"/>
  <c r="BF223" i="17"/>
  <c r="T223" i="17"/>
  <c r="R223" i="17"/>
  <c r="P223" i="17"/>
  <c r="BI222" i="17"/>
  <c r="BH222" i="17"/>
  <c r="BG222" i="17"/>
  <c r="BF222" i="17"/>
  <c r="T222" i="17"/>
  <c r="R222" i="17"/>
  <c r="P222" i="17"/>
  <c r="BI221" i="17"/>
  <c r="BH221" i="17"/>
  <c r="BG221" i="17"/>
  <c r="BF221" i="17"/>
  <c r="T221" i="17"/>
  <c r="R221" i="17"/>
  <c r="P221" i="17"/>
  <c r="BI220" i="17"/>
  <c r="BH220" i="17"/>
  <c r="BG220" i="17"/>
  <c r="BF220" i="17"/>
  <c r="T220" i="17"/>
  <c r="R220" i="17"/>
  <c r="P220" i="17"/>
  <c r="BI219" i="17"/>
  <c r="BH219" i="17"/>
  <c r="BG219" i="17"/>
  <c r="BF219" i="17"/>
  <c r="T219" i="17"/>
  <c r="R219" i="17"/>
  <c r="P219" i="17"/>
  <c r="BI218" i="17"/>
  <c r="BH218" i="17"/>
  <c r="BG218" i="17"/>
  <c r="BF218" i="17"/>
  <c r="T218" i="17"/>
  <c r="R218" i="17"/>
  <c r="P218" i="17"/>
  <c r="BI217" i="17"/>
  <c r="BH217" i="17"/>
  <c r="BG217" i="17"/>
  <c r="BF217" i="17"/>
  <c r="T217" i="17"/>
  <c r="R217" i="17"/>
  <c r="P217" i="17"/>
  <c r="BI216" i="17"/>
  <c r="BH216" i="17"/>
  <c r="BG216" i="17"/>
  <c r="BF216" i="17"/>
  <c r="T216" i="17"/>
  <c r="R216" i="17"/>
  <c r="P216" i="17"/>
  <c r="BI213" i="17"/>
  <c r="BH213" i="17"/>
  <c r="BG213" i="17"/>
  <c r="BF213" i="17"/>
  <c r="T213" i="17"/>
  <c r="R213" i="17"/>
  <c r="P213" i="17"/>
  <c r="BI212" i="17"/>
  <c r="BH212" i="17"/>
  <c r="BG212" i="17"/>
  <c r="BF212" i="17"/>
  <c r="T212" i="17"/>
  <c r="R212" i="17"/>
  <c r="P212" i="17"/>
  <c r="BI211" i="17"/>
  <c r="BH211" i="17"/>
  <c r="BG211" i="17"/>
  <c r="BF211" i="17"/>
  <c r="T211" i="17"/>
  <c r="R211" i="17"/>
  <c r="P211" i="17"/>
  <c r="BI210" i="17"/>
  <c r="BH210" i="17"/>
  <c r="BG210" i="17"/>
  <c r="BF210" i="17"/>
  <c r="T210" i="17"/>
  <c r="R210" i="17"/>
  <c r="P210" i="17"/>
  <c r="BI209" i="17"/>
  <c r="BH209" i="17"/>
  <c r="BG209" i="17"/>
  <c r="BF209" i="17"/>
  <c r="T209" i="17"/>
  <c r="R209" i="17"/>
  <c r="P209" i="17"/>
  <c r="BI208" i="17"/>
  <c r="BH208" i="17"/>
  <c r="BG208" i="17"/>
  <c r="BF208" i="17"/>
  <c r="T208" i="17"/>
  <c r="R208" i="17"/>
  <c r="P208" i="17"/>
  <c r="BI205" i="17"/>
  <c r="BH205" i="17"/>
  <c r="BG205" i="17"/>
  <c r="BF205" i="17"/>
  <c r="T205" i="17"/>
  <c r="T204" i="17" s="1"/>
  <c r="R205" i="17"/>
  <c r="R204" i="17"/>
  <c r="P205" i="17"/>
  <c r="P204" i="17"/>
  <c r="BI203" i="17"/>
  <c r="BH203" i="17"/>
  <c r="BG203" i="17"/>
  <c r="BF203" i="17"/>
  <c r="T203" i="17"/>
  <c r="R203" i="17"/>
  <c r="P203" i="17"/>
  <c r="BI202" i="17"/>
  <c r="BH202" i="17"/>
  <c r="BG202" i="17"/>
  <c r="BF202" i="17"/>
  <c r="T202" i="17"/>
  <c r="R202" i="17"/>
  <c r="P202" i="17"/>
  <c r="BI201" i="17"/>
  <c r="BH201" i="17"/>
  <c r="BG201" i="17"/>
  <c r="BF201" i="17"/>
  <c r="T201" i="17"/>
  <c r="R201" i="17"/>
  <c r="P201" i="17"/>
  <c r="BI200" i="17"/>
  <c r="BH200" i="17"/>
  <c r="BG200" i="17"/>
  <c r="BF200" i="17"/>
  <c r="T200" i="17"/>
  <c r="R200" i="17"/>
  <c r="P200" i="17"/>
  <c r="BI199" i="17"/>
  <c r="BH199" i="17"/>
  <c r="BG199" i="17"/>
  <c r="BF199" i="17"/>
  <c r="T199" i="17"/>
  <c r="R199" i="17"/>
  <c r="P199" i="17"/>
  <c r="BI198" i="17"/>
  <c r="BH198" i="17"/>
  <c r="BG198" i="17"/>
  <c r="BF198" i="17"/>
  <c r="T198" i="17"/>
  <c r="R198" i="17"/>
  <c r="P198" i="17"/>
  <c r="BI197" i="17"/>
  <c r="BH197" i="17"/>
  <c r="BG197" i="17"/>
  <c r="BF197" i="17"/>
  <c r="T197" i="17"/>
  <c r="R197" i="17"/>
  <c r="P197" i="17"/>
  <c r="BI196" i="17"/>
  <c r="BH196" i="17"/>
  <c r="BG196" i="17"/>
  <c r="BF196" i="17"/>
  <c r="T196" i="17"/>
  <c r="R196" i="17"/>
  <c r="P196" i="17"/>
  <c r="BI194" i="17"/>
  <c r="BH194" i="17"/>
  <c r="BG194" i="17"/>
  <c r="BF194" i="17"/>
  <c r="T194" i="17"/>
  <c r="R194" i="17"/>
  <c r="P194" i="17"/>
  <c r="BI193" i="17"/>
  <c r="BH193" i="17"/>
  <c r="BG193" i="17"/>
  <c r="BF193" i="17"/>
  <c r="T193" i="17"/>
  <c r="R193" i="17"/>
  <c r="P193" i="17"/>
  <c r="BI192" i="17"/>
  <c r="BH192" i="17"/>
  <c r="BG192" i="17"/>
  <c r="BF192" i="17"/>
  <c r="T192" i="17"/>
  <c r="R192" i="17"/>
  <c r="P192" i="17"/>
  <c r="BI191" i="17"/>
  <c r="BH191" i="17"/>
  <c r="BG191" i="17"/>
  <c r="BF191" i="17"/>
  <c r="T191" i="17"/>
  <c r="R191" i="17"/>
  <c r="P191" i="17"/>
  <c r="BI189" i="17"/>
  <c r="BH189" i="17"/>
  <c r="BG189" i="17"/>
  <c r="BF189" i="17"/>
  <c r="T189" i="17"/>
  <c r="R189" i="17"/>
  <c r="P189" i="17"/>
  <c r="BI188" i="17"/>
  <c r="BH188" i="17"/>
  <c r="BG188" i="17"/>
  <c r="BF188" i="17"/>
  <c r="T188" i="17"/>
  <c r="R188" i="17"/>
  <c r="P188" i="17"/>
  <c r="BI187" i="17"/>
  <c r="BH187" i="17"/>
  <c r="BG187" i="17"/>
  <c r="BF187" i="17"/>
  <c r="T187" i="17"/>
  <c r="R187" i="17"/>
  <c r="P187" i="17"/>
  <c r="BI186" i="17"/>
  <c r="BH186" i="17"/>
  <c r="BG186" i="17"/>
  <c r="BF186" i="17"/>
  <c r="T186" i="17"/>
  <c r="R186" i="17"/>
  <c r="P186" i="17"/>
  <c r="BI185" i="17"/>
  <c r="BH185" i="17"/>
  <c r="BG185" i="17"/>
  <c r="BF185" i="17"/>
  <c r="T185" i="17"/>
  <c r="R185" i="17"/>
  <c r="P185" i="17"/>
  <c r="BI183" i="17"/>
  <c r="BH183" i="17"/>
  <c r="BG183" i="17"/>
  <c r="BF183" i="17"/>
  <c r="T183" i="17"/>
  <c r="R183" i="17"/>
  <c r="P183" i="17"/>
  <c r="BI182" i="17"/>
  <c r="BH182" i="17"/>
  <c r="BG182" i="17"/>
  <c r="BF182" i="17"/>
  <c r="T182" i="17"/>
  <c r="R182" i="17"/>
  <c r="P182" i="17"/>
  <c r="BI181" i="17"/>
  <c r="BH181" i="17"/>
  <c r="BG181" i="17"/>
  <c r="BF181" i="17"/>
  <c r="T181" i="17"/>
  <c r="R181" i="17"/>
  <c r="P181" i="17"/>
  <c r="BI180" i="17"/>
  <c r="BH180" i="17"/>
  <c r="BG180" i="17"/>
  <c r="BF180" i="17"/>
  <c r="T180" i="17"/>
  <c r="R180" i="17"/>
  <c r="P180" i="17"/>
  <c r="BI179" i="17"/>
  <c r="BH179" i="17"/>
  <c r="BG179" i="17"/>
  <c r="BF179" i="17"/>
  <c r="T179" i="17"/>
  <c r="R179" i="17"/>
  <c r="P179" i="17"/>
  <c r="BI178" i="17"/>
  <c r="BH178" i="17"/>
  <c r="BG178" i="17"/>
  <c r="BF178" i="17"/>
  <c r="T178" i="17"/>
  <c r="R178" i="17"/>
  <c r="P178" i="17"/>
  <c r="BI177" i="17"/>
  <c r="BH177" i="17"/>
  <c r="BG177" i="17"/>
  <c r="BF177" i="17"/>
  <c r="T177" i="17"/>
  <c r="R177" i="17"/>
  <c r="P177" i="17"/>
  <c r="BI176" i="17"/>
  <c r="BH176" i="17"/>
  <c r="BG176" i="17"/>
  <c r="BF176" i="17"/>
  <c r="T176" i="17"/>
  <c r="R176" i="17"/>
  <c r="P176" i="17"/>
  <c r="BI175" i="17"/>
  <c r="BH175" i="17"/>
  <c r="BG175" i="17"/>
  <c r="BF175" i="17"/>
  <c r="T175" i="17"/>
  <c r="R175" i="17"/>
  <c r="P175" i="17"/>
  <c r="BI174" i="17"/>
  <c r="BH174" i="17"/>
  <c r="BG174" i="17"/>
  <c r="BF174" i="17"/>
  <c r="T174" i="17"/>
  <c r="R174" i="17"/>
  <c r="P174" i="17"/>
  <c r="BI173" i="17"/>
  <c r="BH173" i="17"/>
  <c r="BG173" i="17"/>
  <c r="BF173" i="17"/>
  <c r="T173" i="17"/>
  <c r="R173" i="17"/>
  <c r="P173" i="17"/>
  <c r="BI172" i="17"/>
  <c r="BH172" i="17"/>
  <c r="BG172" i="17"/>
  <c r="BF172" i="17"/>
  <c r="T172" i="17"/>
  <c r="R172" i="17"/>
  <c r="P172" i="17"/>
  <c r="BI170" i="17"/>
  <c r="BH170" i="17"/>
  <c r="BG170" i="17"/>
  <c r="BF170" i="17"/>
  <c r="T170" i="17"/>
  <c r="R170" i="17"/>
  <c r="P170" i="17"/>
  <c r="BI169" i="17"/>
  <c r="BH169" i="17"/>
  <c r="BG169" i="17"/>
  <c r="BF169" i="17"/>
  <c r="T169" i="17"/>
  <c r="R169" i="17"/>
  <c r="P169" i="17"/>
  <c r="BI168" i="17"/>
  <c r="BH168" i="17"/>
  <c r="BG168" i="17"/>
  <c r="BF168" i="17"/>
  <c r="T168" i="17"/>
  <c r="R168" i="17"/>
  <c r="P168" i="17"/>
  <c r="BI167" i="17"/>
  <c r="BH167" i="17"/>
  <c r="BG167" i="17"/>
  <c r="BF167" i="17"/>
  <c r="T167" i="17"/>
  <c r="R167" i="17"/>
  <c r="P167" i="17"/>
  <c r="BI165" i="17"/>
  <c r="BH165" i="17"/>
  <c r="BG165" i="17"/>
  <c r="BF165" i="17"/>
  <c r="T165" i="17"/>
  <c r="R165" i="17"/>
  <c r="P165" i="17"/>
  <c r="BI164" i="17"/>
  <c r="BH164" i="17"/>
  <c r="BG164" i="17"/>
  <c r="BF164" i="17"/>
  <c r="T164" i="17"/>
  <c r="R164" i="17"/>
  <c r="P164" i="17"/>
  <c r="BI163" i="17"/>
  <c r="BH163" i="17"/>
  <c r="BG163" i="17"/>
  <c r="BF163" i="17"/>
  <c r="T163" i="17"/>
  <c r="R163" i="17"/>
  <c r="P163" i="17"/>
  <c r="BI162" i="17"/>
  <c r="BH162" i="17"/>
  <c r="BG162" i="17"/>
  <c r="BF162" i="17"/>
  <c r="T162" i="17"/>
  <c r="R162" i="17"/>
  <c r="P162" i="17"/>
  <c r="BI161" i="17"/>
  <c r="BH161" i="17"/>
  <c r="BG161" i="17"/>
  <c r="BF161" i="17"/>
  <c r="T161" i="17"/>
  <c r="R161" i="17"/>
  <c r="P161" i="17"/>
  <c r="BI159" i="17"/>
  <c r="BH159" i="17"/>
  <c r="BG159" i="17"/>
  <c r="BF159" i="17"/>
  <c r="T159" i="17"/>
  <c r="R159" i="17"/>
  <c r="P159" i="17"/>
  <c r="BI158" i="17"/>
  <c r="BH158" i="17"/>
  <c r="BG158" i="17"/>
  <c r="BF158" i="17"/>
  <c r="T158" i="17"/>
  <c r="R158" i="17"/>
  <c r="P158" i="17"/>
  <c r="BI156" i="17"/>
  <c r="BH156" i="17"/>
  <c r="BG156" i="17"/>
  <c r="BF156" i="17"/>
  <c r="T156" i="17"/>
  <c r="R156" i="17"/>
  <c r="P156" i="17"/>
  <c r="BI155" i="17"/>
  <c r="BH155" i="17"/>
  <c r="BG155" i="17"/>
  <c r="BF155" i="17"/>
  <c r="T155" i="17"/>
  <c r="R155" i="17"/>
  <c r="P155" i="17"/>
  <c r="BI154" i="17"/>
  <c r="BH154" i="17"/>
  <c r="BG154" i="17"/>
  <c r="BF154" i="17"/>
  <c r="T154" i="17"/>
  <c r="R154" i="17"/>
  <c r="P154" i="17"/>
  <c r="BI153" i="17"/>
  <c r="BH153" i="17"/>
  <c r="BG153" i="17"/>
  <c r="BF153" i="17"/>
  <c r="T153" i="17"/>
  <c r="R153" i="17"/>
  <c r="P153" i="17"/>
  <c r="BI152" i="17"/>
  <c r="BH152" i="17"/>
  <c r="BG152" i="17"/>
  <c r="BF152" i="17"/>
  <c r="T152" i="17"/>
  <c r="R152" i="17"/>
  <c r="P152" i="17"/>
  <c r="BI151" i="17"/>
  <c r="BH151" i="17"/>
  <c r="BG151" i="17"/>
  <c r="BF151" i="17"/>
  <c r="T151" i="17"/>
  <c r="R151" i="17"/>
  <c r="P151" i="17"/>
  <c r="BI150" i="17"/>
  <c r="BH150" i="17"/>
  <c r="BG150" i="17"/>
  <c r="BF150" i="17"/>
  <c r="T150" i="17"/>
  <c r="R150" i="17"/>
  <c r="P150" i="17"/>
  <c r="BI149" i="17"/>
  <c r="BH149" i="17"/>
  <c r="BG149" i="17"/>
  <c r="BF149" i="17"/>
  <c r="T149" i="17"/>
  <c r="R149" i="17"/>
  <c r="P149" i="17"/>
  <c r="BI148" i="17"/>
  <c r="BH148" i="17"/>
  <c r="BG148" i="17"/>
  <c r="BF148" i="17"/>
  <c r="T148" i="17"/>
  <c r="R148" i="17"/>
  <c r="P148" i="17"/>
  <c r="BI146" i="17"/>
  <c r="BH146" i="17"/>
  <c r="BG146" i="17"/>
  <c r="BF146" i="17"/>
  <c r="T146" i="17"/>
  <c r="R146" i="17"/>
  <c r="P146" i="17"/>
  <c r="BI145" i="17"/>
  <c r="BH145" i="17"/>
  <c r="BG145" i="17"/>
  <c r="BF145" i="17"/>
  <c r="T145" i="17"/>
  <c r="R145" i="17"/>
  <c r="P145" i="17"/>
  <c r="BI144" i="17"/>
  <c r="BH144" i="17"/>
  <c r="BG144" i="17"/>
  <c r="BF144" i="17"/>
  <c r="T144" i="17"/>
  <c r="R144" i="17"/>
  <c r="P144" i="17"/>
  <c r="BI143" i="17"/>
  <c r="BH143" i="17"/>
  <c r="BG143" i="17"/>
  <c r="BF143" i="17"/>
  <c r="T143" i="17"/>
  <c r="R143" i="17"/>
  <c r="P143" i="17"/>
  <c r="J135" i="17"/>
  <c r="F135" i="17"/>
  <c r="F133" i="17"/>
  <c r="E131" i="17"/>
  <c r="J93" i="17"/>
  <c r="F93" i="17"/>
  <c r="F91" i="17"/>
  <c r="E89" i="17"/>
  <c r="J26" i="17"/>
  <c r="E26" i="17"/>
  <c r="J136" i="17"/>
  <c r="J25" i="17"/>
  <c r="J20" i="17"/>
  <c r="E20" i="17"/>
  <c r="F136" i="17" s="1"/>
  <c r="J19" i="17"/>
  <c r="J14" i="17"/>
  <c r="J91" i="17" s="1"/>
  <c r="E7" i="17"/>
  <c r="E127" i="17" s="1"/>
  <c r="J39" i="16"/>
  <c r="J38" i="16"/>
  <c r="AY111" i="1"/>
  <c r="J37" i="16"/>
  <c r="AX111" i="1"/>
  <c r="BI273" i="16"/>
  <c r="BH273" i="16"/>
  <c r="BG273" i="16"/>
  <c r="BF273" i="16"/>
  <c r="T273" i="16"/>
  <c r="R273" i="16"/>
  <c r="P273" i="16"/>
  <c r="BI272" i="16"/>
  <c r="BH272" i="16"/>
  <c r="BG272" i="16"/>
  <c r="BF272" i="16"/>
  <c r="T272" i="16"/>
  <c r="R272" i="16"/>
  <c r="P272" i="16"/>
  <c r="BI266" i="16"/>
  <c r="BH266" i="16"/>
  <c r="BG266" i="16"/>
  <c r="BF266" i="16"/>
  <c r="T266" i="16"/>
  <c r="R266" i="16"/>
  <c r="P266" i="16"/>
  <c r="BI264" i="16"/>
  <c r="BH264" i="16"/>
  <c r="BG264" i="16"/>
  <c r="BF264" i="16"/>
  <c r="T264" i="16"/>
  <c r="R264" i="16"/>
  <c r="P264" i="16"/>
  <c r="BI263" i="16"/>
  <c r="BH263" i="16"/>
  <c r="BG263" i="16"/>
  <c r="BF263" i="16"/>
  <c r="T263" i="16"/>
  <c r="R263" i="16"/>
  <c r="P263" i="16"/>
  <c r="BI261" i="16"/>
  <c r="BH261" i="16"/>
  <c r="BG261" i="16"/>
  <c r="BF261" i="16"/>
  <c r="T261" i="16"/>
  <c r="R261" i="16"/>
  <c r="P261" i="16"/>
  <c r="BI260" i="16"/>
  <c r="BH260" i="16"/>
  <c r="BG260" i="16"/>
  <c r="BF260" i="16"/>
  <c r="T260" i="16"/>
  <c r="R260" i="16"/>
  <c r="P260" i="16"/>
  <c r="BI259" i="16"/>
  <c r="BH259" i="16"/>
  <c r="BG259" i="16"/>
  <c r="BF259" i="16"/>
  <c r="T259" i="16"/>
  <c r="R259" i="16"/>
  <c r="P259" i="16"/>
  <c r="BI258" i="16"/>
  <c r="BH258" i="16"/>
  <c r="BG258" i="16"/>
  <c r="BF258" i="16"/>
  <c r="T258" i="16"/>
  <c r="R258" i="16"/>
  <c r="P258" i="16"/>
  <c r="BI257" i="16"/>
  <c r="BH257" i="16"/>
  <c r="BG257" i="16"/>
  <c r="BF257" i="16"/>
  <c r="T257" i="16"/>
  <c r="R257" i="16"/>
  <c r="P257" i="16"/>
  <c r="BI256" i="16"/>
  <c r="BH256" i="16"/>
  <c r="BG256" i="16"/>
  <c r="BF256" i="16"/>
  <c r="T256" i="16"/>
  <c r="R256" i="16"/>
  <c r="P256" i="16"/>
  <c r="BI255" i="16"/>
  <c r="BH255" i="16"/>
  <c r="BG255" i="16"/>
  <c r="BF255" i="16"/>
  <c r="T255" i="16"/>
  <c r="R255" i="16"/>
  <c r="P255" i="16"/>
  <c r="BI254" i="16"/>
  <c r="BH254" i="16"/>
  <c r="BG254" i="16"/>
  <c r="BF254" i="16"/>
  <c r="T254" i="16"/>
  <c r="R254" i="16"/>
  <c r="P254" i="16"/>
  <c r="BI253" i="16"/>
  <c r="BH253" i="16"/>
  <c r="BG253" i="16"/>
  <c r="BF253" i="16"/>
  <c r="T253" i="16"/>
  <c r="R253" i="16"/>
  <c r="P253" i="16"/>
  <c r="BI252" i="16"/>
  <c r="BH252" i="16"/>
  <c r="BG252" i="16"/>
  <c r="BF252" i="16"/>
  <c r="T252" i="16"/>
  <c r="R252" i="16"/>
  <c r="P252" i="16"/>
  <c r="BI250" i="16"/>
  <c r="BH250" i="16"/>
  <c r="BG250" i="16"/>
  <c r="BF250" i="16"/>
  <c r="T250" i="16"/>
  <c r="R250" i="16"/>
  <c r="P250" i="16"/>
  <c r="BI249" i="16"/>
  <c r="BH249" i="16"/>
  <c r="BG249" i="16"/>
  <c r="BF249" i="16"/>
  <c r="T249" i="16"/>
  <c r="R249" i="16"/>
  <c r="P249" i="16"/>
  <c r="BI248" i="16"/>
  <c r="BH248" i="16"/>
  <c r="BG248" i="16"/>
  <c r="BF248" i="16"/>
  <c r="T248" i="16"/>
  <c r="R248" i="16"/>
  <c r="P248" i="16"/>
  <c r="BI247" i="16"/>
  <c r="BH247" i="16"/>
  <c r="BG247" i="16"/>
  <c r="BF247" i="16"/>
  <c r="T247" i="16"/>
  <c r="R247" i="16"/>
  <c r="P247" i="16"/>
  <c r="BI243" i="16"/>
  <c r="BH243" i="16"/>
  <c r="BG243" i="16"/>
  <c r="BF243" i="16"/>
  <c r="T243" i="16"/>
  <c r="R243" i="16"/>
  <c r="P243" i="16"/>
  <c r="BI241" i="16"/>
  <c r="BH241" i="16"/>
  <c r="BG241" i="16"/>
  <c r="BF241" i="16"/>
  <c r="T241" i="16"/>
  <c r="R241" i="16"/>
  <c r="P241" i="16"/>
  <c r="BI240" i="16"/>
  <c r="BH240" i="16"/>
  <c r="BG240" i="16"/>
  <c r="BF240" i="16"/>
  <c r="T240" i="16"/>
  <c r="R240" i="16"/>
  <c r="P240" i="16"/>
  <c r="BI238" i="16"/>
  <c r="BH238" i="16"/>
  <c r="BG238" i="16"/>
  <c r="BF238" i="16"/>
  <c r="T238" i="16"/>
  <c r="R238" i="16"/>
  <c r="P238" i="16"/>
  <c r="BI236" i="16"/>
  <c r="BH236" i="16"/>
  <c r="BG236" i="16"/>
  <c r="BF236" i="16"/>
  <c r="T236" i="16"/>
  <c r="R236" i="16"/>
  <c r="P236" i="16"/>
  <c r="BI233" i="16"/>
  <c r="BH233" i="16"/>
  <c r="BG233" i="16"/>
  <c r="BF233" i="16"/>
  <c r="T233" i="16"/>
  <c r="R233" i="16"/>
  <c r="P233" i="16"/>
  <c r="BI231" i="16"/>
  <c r="BH231" i="16"/>
  <c r="BG231" i="16"/>
  <c r="BF231" i="16"/>
  <c r="T231" i="16"/>
  <c r="R231" i="16"/>
  <c r="P231" i="16"/>
  <c r="BI228" i="16"/>
  <c r="BH228" i="16"/>
  <c r="BG228" i="16"/>
  <c r="BF228" i="16"/>
  <c r="T228" i="16"/>
  <c r="R228" i="16"/>
  <c r="P228" i="16"/>
  <c r="BI226" i="16"/>
  <c r="BH226" i="16"/>
  <c r="BG226" i="16"/>
  <c r="BF226" i="16"/>
  <c r="T226" i="16"/>
  <c r="R226" i="16"/>
  <c r="P226" i="16"/>
  <c r="BI221" i="16"/>
  <c r="BH221" i="16"/>
  <c r="BG221" i="16"/>
  <c r="BF221" i="16"/>
  <c r="T221" i="16"/>
  <c r="R221" i="16"/>
  <c r="P221" i="16"/>
  <c r="BI217" i="16"/>
  <c r="BH217" i="16"/>
  <c r="BG217" i="16"/>
  <c r="BF217" i="16"/>
  <c r="T217" i="16"/>
  <c r="R217" i="16"/>
  <c r="P217" i="16"/>
  <c r="BI216" i="16"/>
  <c r="BH216" i="16"/>
  <c r="BG216" i="16"/>
  <c r="BF216" i="16"/>
  <c r="T216" i="16"/>
  <c r="R216" i="16"/>
  <c r="P216" i="16"/>
  <c r="BI215" i="16"/>
  <c r="BH215" i="16"/>
  <c r="BG215" i="16"/>
  <c r="BF215" i="16"/>
  <c r="T215" i="16"/>
  <c r="R215" i="16"/>
  <c r="P215" i="16"/>
  <c r="BI214" i="16"/>
  <c r="BH214" i="16"/>
  <c r="BG214" i="16"/>
  <c r="BF214" i="16"/>
  <c r="T214" i="16"/>
  <c r="R214" i="16"/>
  <c r="P214" i="16"/>
  <c r="BI211" i="16"/>
  <c r="BH211" i="16"/>
  <c r="BG211" i="16"/>
  <c r="BF211" i="16"/>
  <c r="T211" i="16"/>
  <c r="T210" i="16"/>
  <c r="R211" i="16"/>
  <c r="R210" i="16" s="1"/>
  <c r="P211" i="16"/>
  <c r="P210" i="16" s="1"/>
  <c r="BI209" i="16"/>
  <c r="BH209" i="16"/>
  <c r="BG209" i="16"/>
  <c r="BF209" i="16"/>
  <c r="T209" i="16"/>
  <c r="R209" i="16"/>
  <c r="P209" i="16"/>
  <c r="BI207" i="16"/>
  <c r="BH207" i="16"/>
  <c r="BG207" i="16"/>
  <c r="BF207" i="16"/>
  <c r="T207" i="16"/>
  <c r="R207" i="16"/>
  <c r="P207" i="16"/>
  <c r="BI206" i="16"/>
  <c r="BH206" i="16"/>
  <c r="BG206" i="16"/>
  <c r="BF206" i="16"/>
  <c r="T206" i="16"/>
  <c r="R206" i="16"/>
  <c r="P206" i="16"/>
  <c r="BI205" i="16"/>
  <c r="BH205" i="16"/>
  <c r="BG205" i="16"/>
  <c r="BF205" i="16"/>
  <c r="T205" i="16"/>
  <c r="R205" i="16"/>
  <c r="P205" i="16"/>
  <c r="BI203" i="16"/>
  <c r="BH203" i="16"/>
  <c r="BG203" i="16"/>
  <c r="BF203" i="16"/>
  <c r="T203" i="16"/>
  <c r="R203" i="16"/>
  <c r="P203" i="16"/>
  <c r="BI197" i="16"/>
  <c r="BH197" i="16"/>
  <c r="BG197" i="16"/>
  <c r="BF197" i="16"/>
  <c r="T197" i="16"/>
  <c r="R197" i="16"/>
  <c r="P197" i="16"/>
  <c r="BI190" i="16"/>
  <c r="BH190" i="16"/>
  <c r="BG190" i="16"/>
  <c r="BF190" i="16"/>
  <c r="T190" i="16"/>
  <c r="R190" i="16"/>
  <c r="P190" i="16"/>
  <c r="BI188" i="16"/>
  <c r="BH188" i="16"/>
  <c r="BG188" i="16"/>
  <c r="BF188" i="16"/>
  <c r="T188" i="16"/>
  <c r="R188" i="16"/>
  <c r="P188" i="16"/>
  <c r="BI186" i="16"/>
  <c r="BH186" i="16"/>
  <c r="BG186" i="16"/>
  <c r="BF186" i="16"/>
  <c r="T186" i="16"/>
  <c r="R186" i="16"/>
  <c r="P186" i="16"/>
  <c r="BI184" i="16"/>
  <c r="BH184" i="16"/>
  <c r="BG184" i="16"/>
  <c r="BF184" i="16"/>
  <c r="T184" i="16"/>
  <c r="R184" i="16"/>
  <c r="P184" i="16"/>
  <c r="BI183" i="16"/>
  <c r="BH183" i="16"/>
  <c r="BG183" i="16"/>
  <c r="BF183" i="16"/>
  <c r="T183" i="16"/>
  <c r="R183" i="16"/>
  <c r="P183" i="16"/>
  <c r="BI177" i="16"/>
  <c r="BH177" i="16"/>
  <c r="BG177" i="16"/>
  <c r="BF177" i="16"/>
  <c r="T177" i="16"/>
  <c r="R177" i="16"/>
  <c r="P177" i="16"/>
  <c r="BI174" i="16"/>
  <c r="BH174" i="16"/>
  <c r="BG174" i="16"/>
  <c r="BF174" i="16"/>
  <c r="T174" i="16"/>
  <c r="R174" i="16"/>
  <c r="P174" i="16"/>
  <c r="BI167" i="16"/>
  <c r="BH167" i="16"/>
  <c r="BG167" i="16"/>
  <c r="BF167" i="16"/>
  <c r="T167" i="16"/>
  <c r="R167" i="16"/>
  <c r="P167" i="16"/>
  <c r="BI164" i="16"/>
  <c r="BH164" i="16"/>
  <c r="BG164" i="16"/>
  <c r="BF164" i="16"/>
  <c r="T164" i="16"/>
  <c r="R164" i="16"/>
  <c r="P164" i="16"/>
  <c r="BI161" i="16"/>
  <c r="BH161" i="16"/>
  <c r="BG161" i="16"/>
  <c r="BF161" i="16"/>
  <c r="T161" i="16"/>
  <c r="R161" i="16"/>
  <c r="P161" i="16"/>
  <c r="BI159" i="16"/>
  <c r="BH159" i="16"/>
  <c r="BG159" i="16"/>
  <c r="BF159" i="16"/>
  <c r="T159" i="16"/>
  <c r="R159" i="16"/>
  <c r="P159" i="16"/>
  <c r="BI157" i="16"/>
  <c r="BH157" i="16"/>
  <c r="BG157" i="16"/>
  <c r="BF157" i="16"/>
  <c r="T157" i="16"/>
  <c r="R157" i="16"/>
  <c r="P157" i="16"/>
  <c r="BI154" i="16"/>
  <c r="BH154" i="16"/>
  <c r="BG154" i="16"/>
  <c r="BF154" i="16"/>
  <c r="T154" i="16"/>
  <c r="R154" i="16"/>
  <c r="P154" i="16"/>
  <c r="BI152" i="16"/>
  <c r="BH152" i="16"/>
  <c r="BG152" i="16"/>
  <c r="BF152" i="16"/>
  <c r="T152" i="16"/>
  <c r="R152" i="16"/>
  <c r="P152" i="16"/>
  <c r="BI148" i="16"/>
  <c r="BH148" i="16"/>
  <c r="BG148" i="16"/>
  <c r="BF148" i="16"/>
  <c r="T148" i="16"/>
  <c r="R148" i="16"/>
  <c r="P148" i="16"/>
  <c r="BI146" i="16"/>
  <c r="BH146" i="16"/>
  <c r="BG146" i="16"/>
  <c r="BF146" i="16"/>
  <c r="T146" i="16"/>
  <c r="R146" i="16"/>
  <c r="P146" i="16"/>
  <c r="BI145" i="16"/>
  <c r="BH145" i="16"/>
  <c r="BG145" i="16"/>
  <c r="BF145" i="16"/>
  <c r="T145" i="16"/>
  <c r="R145" i="16"/>
  <c r="P145" i="16"/>
  <c r="BI144" i="16"/>
  <c r="BH144" i="16"/>
  <c r="BG144" i="16"/>
  <c r="BF144" i="16"/>
  <c r="T144" i="16"/>
  <c r="R144" i="16"/>
  <c r="P144" i="16"/>
  <c r="BI141" i="16"/>
  <c r="BH141" i="16"/>
  <c r="BG141" i="16"/>
  <c r="BF141" i="16"/>
  <c r="T141" i="16"/>
  <c r="R141" i="16"/>
  <c r="P141" i="16"/>
  <c r="BI138" i="16"/>
  <c r="BH138" i="16"/>
  <c r="BG138" i="16"/>
  <c r="BF138" i="16"/>
  <c r="T138" i="16"/>
  <c r="T137" i="16"/>
  <c r="R138" i="16"/>
  <c r="R137" i="16"/>
  <c r="P138" i="16"/>
  <c r="P137" i="16"/>
  <c r="J132" i="16"/>
  <c r="J131" i="16"/>
  <c r="F131" i="16"/>
  <c r="F129" i="16"/>
  <c r="E127" i="16"/>
  <c r="J94" i="16"/>
  <c r="J93" i="16"/>
  <c r="F93" i="16"/>
  <c r="F91" i="16"/>
  <c r="E89" i="16"/>
  <c r="J20" i="16"/>
  <c r="E20" i="16"/>
  <c r="F94" i="16" s="1"/>
  <c r="J19" i="16"/>
  <c r="J14" i="16"/>
  <c r="J129" i="16"/>
  <c r="E7" i="16"/>
  <c r="E85" i="16"/>
  <c r="J39" i="15"/>
  <c r="J38" i="15"/>
  <c r="AY110" i="1"/>
  <c r="J37" i="15"/>
  <c r="AX110" i="1" s="1"/>
  <c r="BI256" i="15"/>
  <c r="BH256" i="15"/>
  <c r="BG256" i="15"/>
  <c r="BF256" i="15"/>
  <c r="T256" i="15"/>
  <c r="T255" i="15" s="1"/>
  <c r="R256" i="15"/>
  <c r="R255" i="15" s="1"/>
  <c r="P256" i="15"/>
  <c r="P255" i="15"/>
  <c r="BI254" i="15"/>
  <c r="BH254" i="15"/>
  <c r="BG254" i="15"/>
  <c r="BF254" i="15"/>
  <c r="T254" i="15"/>
  <c r="R254" i="15"/>
  <c r="P254" i="15"/>
  <c r="BI253" i="15"/>
  <c r="BH253" i="15"/>
  <c r="BG253" i="15"/>
  <c r="BF253" i="15"/>
  <c r="T253" i="15"/>
  <c r="R253" i="15"/>
  <c r="P253" i="15"/>
  <c r="BI252" i="15"/>
  <c r="BH252" i="15"/>
  <c r="BG252" i="15"/>
  <c r="BF252" i="15"/>
  <c r="T252" i="15"/>
  <c r="R252" i="15"/>
  <c r="P252" i="15"/>
  <c r="BI250" i="15"/>
  <c r="BH250" i="15"/>
  <c r="BG250" i="15"/>
  <c r="BF250" i="15"/>
  <c r="T250" i="15"/>
  <c r="R250" i="15"/>
  <c r="P250" i="15"/>
  <c r="BI249" i="15"/>
  <c r="BH249" i="15"/>
  <c r="BG249" i="15"/>
  <c r="BF249" i="15"/>
  <c r="T249" i="15"/>
  <c r="R249" i="15"/>
  <c r="P249" i="15"/>
  <c r="BI248" i="15"/>
  <c r="BH248" i="15"/>
  <c r="BG248" i="15"/>
  <c r="BF248" i="15"/>
  <c r="T248" i="15"/>
  <c r="R248" i="15"/>
  <c r="P248" i="15"/>
  <c r="BI246" i="15"/>
  <c r="BH246" i="15"/>
  <c r="BG246" i="15"/>
  <c r="BF246" i="15"/>
  <c r="T246" i="15"/>
  <c r="R246" i="15"/>
  <c r="P246" i="15"/>
  <c r="BI245" i="15"/>
  <c r="BH245" i="15"/>
  <c r="BG245" i="15"/>
  <c r="BF245" i="15"/>
  <c r="T245" i="15"/>
  <c r="R245" i="15"/>
  <c r="P245" i="15"/>
  <c r="BI244" i="15"/>
  <c r="BH244" i="15"/>
  <c r="BG244" i="15"/>
  <c r="BF244" i="15"/>
  <c r="T244" i="15"/>
  <c r="R244" i="15"/>
  <c r="P244" i="15"/>
  <c r="BI243" i="15"/>
  <c r="BH243" i="15"/>
  <c r="BG243" i="15"/>
  <c r="BF243" i="15"/>
  <c r="T243" i="15"/>
  <c r="R243" i="15"/>
  <c r="P243" i="15"/>
  <c r="BI239" i="15"/>
  <c r="BH239" i="15"/>
  <c r="BG239" i="15"/>
  <c r="BF239" i="15"/>
  <c r="T239" i="15"/>
  <c r="R239" i="15"/>
  <c r="P239" i="15"/>
  <c r="BI237" i="15"/>
  <c r="BH237" i="15"/>
  <c r="BG237" i="15"/>
  <c r="BF237" i="15"/>
  <c r="T237" i="15"/>
  <c r="R237" i="15"/>
  <c r="P237" i="15"/>
  <c r="BI236" i="15"/>
  <c r="BH236" i="15"/>
  <c r="BG236" i="15"/>
  <c r="BF236" i="15"/>
  <c r="T236" i="15"/>
  <c r="R236" i="15"/>
  <c r="P236" i="15"/>
  <c r="BI234" i="15"/>
  <c r="BH234" i="15"/>
  <c r="BG234" i="15"/>
  <c r="BF234" i="15"/>
  <c r="T234" i="15"/>
  <c r="R234" i="15"/>
  <c r="P234" i="15"/>
  <c r="BI233" i="15"/>
  <c r="BH233" i="15"/>
  <c r="BG233" i="15"/>
  <c r="BF233" i="15"/>
  <c r="T233" i="15"/>
  <c r="R233" i="15"/>
  <c r="P233" i="15"/>
  <c r="BI230" i="15"/>
  <c r="BH230" i="15"/>
  <c r="BG230" i="15"/>
  <c r="BF230" i="15"/>
  <c r="T230" i="15"/>
  <c r="R230" i="15"/>
  <c r="P230" i="15"/>
  <c r="BI229" i="15"/>
  <c r="BH229" i="15"/>
  <c r="BG229" i="15"/>
  <c r="BF229" i="15"/>
  <c r="T229" i="15"/>
  <c r="R229" i="15"/>
  <c r="P229" i="15"/>
  <c r="BI226" i="15"/>
  <c r="BH226" i="15"/>
  <c r="BG226" i="15"/>
  <c r="BF226" i="15"/>
  <c r="T226" i="15"/>
  <c r="R226" i="15"/>
  <c r="P226" i="15"/>
  <c r="BI224" i="15"/>
  <c r="BH224" i="15"/>
  <c r="BG224" i="15"/>
  <c r="BF224" i="15"/>
  <c r="T224" i="15"/>
  <c r="R224" i="15"/>
  <c r="P224" i="15"/>
  <c r="BI223" i="15"/>
  <c r="BH223" i="15"/>
  <c r="BG223" i="15"/>
  <c r="BF223" i="15"/>
  <c r="T223" i="15"/>
  <c r="R223" i="15"/>
  <c r="P223" i="15"/>
  <c r="BI222" i="15"/>
  <c r="BH222" i="15"/>
  <c r="BG222" i="15"/>
  <c r="BF222" i="15"/>
  <c r="T222" i="15"/>
  <c r="R222" i="15"/>
  <c r="P222" i="15"/>
  <c r="BI221" i="15"/>
  <c r="BH221" i="15"/>
  <c r="BG221" i="15"/>
  <c r="BF221" i="15"/>
  <c r="T221" i="15"/>
  <c r="R221" i="15"/>
  <c r="P221" i="15"/>
  <c r="BI218" i="15"/>
  <c r="BH218" i="15"/>
  <c r="BG218" i="15"/>
  <c r="BF218" i="15"/>
  <c r="T218" i="15"/>
  <c r="T217" i="15" s="1"/>
  <c r="R218" i="15"/>
  <c r="R217" i="15" s="1"/>
  <c r="P218" i="15"/>
  <c r="P217" i="15" s="1"/>
  <c r="BI216" i="15"/>
  <c r="BH216" i="15"/>
  <c r="BG216" i="15"/>
  <c r="BF216" i="15"/>
  <c r="T216" i="15"/>
  <c r="R216" i="15"/>
  <c r="P216" i="15"/>
  <c r="BI214" i="15"/>
  <c r="BH214" i="15"/>
  <c r="BG214" i="15"/>
  <c r="BF214" i="15"/>
  <c r="T214" i="15"/>
  <c r="R214" i="15"/>
  <c r="P214" i="15"/>
  <c r="BI213" i="15"/>
  <c r="BH213" i="15"/>
  <c r="BG213" i="15"/>
  <c r="BF213" i="15"/>
  <c r="T213" i="15"/>
  <c r="R213" i="15"/>
  <c r="P213" i="15"/>
  <c r="BI212" i="15"/>
  <c r="BH212" i="15"/>
  <c r="BG212" i="15"/>
  <c r="BF212" i="15"/>
  <c r="T212" i="15"/>
  <c r="R212" i="15"/>
  <c r="P212" i="15"/>
  <c r="BI209" i="15"/>
  <c r="BH209" i="15"/>
  <c r="BG209" i="15"/>
  <c r="BF209" i="15"/>
  <c r="T209" i="15"/>
  <c r="R209" i="15"/>
  <c r="P209" i="15"/>
  <c r="BI202" i="15"/>
  <c r="BH202" i="15"/>
  <c r="BG202" i="15"/>
  <c r="BF202" i="15"/>
  <c r="T202" i="15"/>
  <c r="R202" i="15"/>
  <c r="P202" i="15"/>
  <c r="BI196" i="15"/>
  <c r="BH196" i="15"/>
  <c r="BG196" i="15"/>
  <c r="BF196" i="15"/>
  <c r="T196" i="15"/>
  <c r="R196" i="15"/>
  <c r="P196" i="15"/>
  <c r="BI194" i="15"/>
  <c r="BH194" i="15"/>
  <c r="BG194" i="15"/>
  <c r="BF194" i="15"/>
  <c r="T194" i="15"/>
  <c r="R194" i="15"/>
  <c r="P194" i="15"/>
  <c r="BI189" i="15"/>
  <c r="BH189" i="15"/>
  <c r="BG189" i="15"/>
  <c r="BF189" i="15"/>
  <c r="T189" i="15"/>
  <c r="R189" i="15"/>
  <c r="P189" i="15"/>
  <c r="BI187" i="15"/>
  <c r="BH187" i="15"/>
  <c r="BG187" i="15"/>
  <c r="BF187" i="15"/>
  <c r="T187" i="15"/>
  <c r="R187" i="15"/>
  <c r="P187" i="15"/>
  <c r="BI185" i="15"/>
  <c r="BH185" i="15"/>
  <c r="BG185" i="15"/>
  <c r="BF185" i="15"/>
  <c r="T185" i="15"/>
  <c r="R185" i="15"/>
  <c r="P185" i="15"/>
  <c r="BI184" i="15"/>
  <c r="BH184" i="15"/>
  <c r="BG184" i="15"/>
  <c r="BF184" i="15"/>
  <c r="T184" i="15"/>
  <c r="R184" i="15"/>
  <c r="P184" i="15"/>
  <c r="BI177" i="15"/>
  <c r="BH177" i="15"/>
  <c r="BG177" i="15"/>
  <c r="BF177" i="15"/>
  <c r="T177" i="15"/>
  <c r="R177" i="15"/>
  <c r="P177" i="15"/>
  <c r="BI171" i="15"/>
  <c r="BH171" i="15"/>
  <c r="BG171" i="15"/>
  <c r="BF171" i="15"/>
  <c r="T171" i="15"/>
  <c r="R171" i="15"/>
  <c r="P171" i="15"/>
  <c r="BI168" i="15"/>
  <c r="BH168" i="15"/>
  <c r="BG168" i="15"/>
  <c r="BF168" i="15"/>
  <c r="T168" i="15"/>
  <c r="R168" i="15"/>
  <c r="P168" i="15"/>
  <c r="BI165" i="15"/>
  <c r="BH165" i="15"/>
  <c r="BG165" i="15"/>
  <c r="BF165" i="15"/>
  <c r="T165" i="15"/>
  <c r="R165" i="15"/>
  <c r="P165" i="15"/>
  <c r="BI162" i="15"/>
  <c r="BH162" i="15"/>
  <c r="BG162" i="15"/>
  <c r="BF162" i="15"/>
  <c r="T162" i="15"/>
  <c r="R162" i="15"/>
  <c r="P162" i="15"/>
  <c r="BI159" i="15"/>
  <c r="BH159" i="15"/>
  <c r="BG159" i="15"/>
  <c r="BF159" i="15"/>
  <c r="T159" i="15"/>
  <c r="R159" i="15"/>
  <c r="P159" i="15"/>
  <c r="BI155" i="15"/>
  <c r="BH155" i="15"/>
  <c r="BG155" i="15"/>
  <c r="BF155" i="15"/>
  <c r="T155" i="15"/>
  <c r="R155" i="15"/>
  <c r="P155" i="15"/>
  <c r="BI152" i="15"/>
  <c r="BH152" i="15"/>
  <c r="BG152" i="15"/>
  <c r="BF152" i="15"/>
  <c r="T152" i="15"/>
  <c r="R152" i="15"/>
  <c r="P152" i="15"/>
  <c r="BI148" i="15"/>
  <c r="BH148" i="15"/>
  <c r="BG148" i="15"/>
  <c r="BF148" i="15"/>
  <c r="T148" i="15"/>
  <c r="R148" i="15"/>
  <c r="P148" i="15"/>
  <c r="BI143" i="15"/>
  <c r="BH143" i="15"/>
  <c r="BG143" i="15"/>
  <c r="BF143" i="15"/>
  <c r="T143" i="15"/>
  <c r="R143" i="15"/>
  <c r="P143" i="15"/>
  <c r="BI142" i="15"/>
  <c r="BH142" i="15"/>
  <c r="BG142" i="15"/>
  <c r="BF142" i="15"/>
  <c r="T142" i="15"/>
  <c r="R142" i="15"/>
  <c r="P142" i="15"/>
  <c r="BI138" i="15"/>
  <c r="BH138" i="15"/>
  <c r="BG138" i="15"/>
  <c r="BF138" i="15"/>
  <c r="T138" i="15"/>
  <c r="T137" i="15"/>
  <c r="R138" i="15"/>
  <c r="R137" i="15"/>
  <c r="P138" i="15"/>
  <c r="P137" i="15" s="1"/>
  <c r="J132" i="15"/>
  <c r="J131" i="15"/>
  <c r="F131" i="15"/>
  <c r="F129" i="15"/>
  <c r="E127" i="15"/>
  <c r="J94" i="15"/>
  <c r="J93" i="15"/>
  <c r="F93" i="15"/>
  <c r="F91" i="15"/>
  <c r="E89" i="15"/>
  <c r="J20" i="15"/>
  <c r="E20" i="15"/>
  <c r="F132" i="15" s="1"/>
  <c r="J19" i="15"/>
  <c r="J14" i="15"/>
  <c r="J129" i="15"/>
  <c r="E7" i="15"/>
  <c r="E123" i="15" s="1"/>
  <c r="J39" i="14"/>
  <c r="J38" i="14"/>
  <c r="AY108" i="1" s="1"/>
  <c r="J37" i="14"/>
  <c r="AX108" i="1" s="1"/>
  <c r="BI126" i="14"/>
  <c r="BH126" i="14"/>
  <c r="BG126" i="14"/>
  <c r="BF126" i="14"/>
  <c r="T126" i="14"/>
  <c r="R126" i="14"/>
  <c r="P126" i="14"/>
  <c r="BI125" i="14"/>
  <c r="BH125" i="14"/>
  <c r="F38" i="14" s="1"/>
  <c r="BC108" i="1" s="1"/>
  <c r="BG125" i="14"/>
  <c r="BF125" i="14"/>
  <c r="T125" i="14"/>
  <c r="R125" i="14"/>
  <c r="P125" i="14"/>
  <c r="J119" i="14"/>
  <c r="J118" i="14"/>
  <c r="F118" i="14"/>
  <c r="F116" i="14"/>
  <c r="E114" i="14"/>
  <c r="J94" i="14"/>
  <c r="J93" i="14"/>
  <c r="F93" i="14"/>
  <c r="F91" i="14"/>
  <c r="E89" i="14"/>
  <c r="J20" i="14"/>
  <c r="E20" i="14"/>
  <c r="F94" i="14"/>
  <c r="J19" i="14"/>
  <c r="J14" i="14"/>
  <c r="J116" i="14" s="1"/>
  <c r="E7" i="14"/>
  <c r="E110" i="14" s="1"/>
  <c r="J39" i="13"/>
  <c r="J38" i="13"/>
  <c r="AY107" i="1"/>
  <c r="J37" i="13"/>
  <c r="AX107" i="1"/>
  <c r="BI137" i="13"/>
  <c r="BH137" i="13"/>
  <c r="BG137" i="13"/>
  <c r="BF137" i="13"/>
  <c r="T137" i="13"/>
  <c r="R137" i="13"/>
  <c r="P137" i="13"/>
  <c r="BI136" i="13"/>
  <c r="BH136" i="13"/>
  <c r="BG136" i="13"/>
  <c r="BF136" i="13"/>
  <c r="T136" i="13"/>
  <c r="R136" i="13"/>
  <c r="P136" i="13"/>
  <c r="BI135" i="13"/>
  <c r="BH135" i="13"/>
  <c r="BG135" i="13"/>
  <c r="BF135" i="13"/>
  <c r="T135" i="13"/>
  <c r="R135" i="13"/>
  <c r="P135" i="13"/>
  <c r="BI134" i="13"/>
  <c r="BH134" i="13"/>
  <c r="BG134" i="13"/>
  <c r="BF134" i="13"/>
  <c r="T134" i="13"/>
  <c r="R134" i="13"/>
  <c r="P134" i="13"/>
  <c r="BI133" i="13"/>
  <c r="BH133" i="13"/>
  <c r="BG133" i="13"/>
  <c r="BF133" i="13"/>
  <c r="T133" i="13"/>
  <c r="R133" i="13"/>
  <c r="P133" i="13"/>
  <c r="BI132" i="13"/>
  <c r="BH132" i="13"/>
  <c r="BG132" i="13"/>
  <c r="BF132" i="13"/>
  <c r="T132" i="13"/>
  <c r="R132" i="13"/>
  <c r="P132" i="13"/>
  <c r="BI131" i="13"/>
  <c r="BH131" i="13"/>
  <c r="BG131" i="13"/>
  <c r="BF131" i="13"/>
  <c r="T131" i="13"/>
  <c r="R131" i="13"/>
  <c r="P131" i="13"/>
  <c r="BI130" i="13"/>
  <c r="BH130" i="13"/>
  <c r="BG130" i="13"/>
  <c r="BF130" i="13"/>
  <c r="T130" i="13"/>
  <c r="R130" i="13"/>
  <c r="P130" i="13"/>
  <c r="BI129" i="13"/>
  <c r="BH129" i="13"/>
  <c r="BG129" i="13"/>
  <c r="BF129" i="13"/>
  <c r="T129" i="13"/>
  <c r="R129" i="13"/>
  <c r="P129" i="13"/>
  <c r="BI128" i="13"/>
  <c r="BH128" i="13"/>
  <c r="BG128" i="13"/>
  <c r="BF128" i="13"/>
  <c r="T128" i="13"/>
  <c r="R128" i="13"/>
  <c r="P128" i="13"/>
  <c r="BI127" i="13"/>
  <c r="BH127" i="13"/>
  <c r="BG127" i="13"/>
  <c r="BF127" i="13"/>
  <c r="T127" i="13"/>
  <c r="R127" i="13"/>
  <c r="P127" i="13"/>
  <c r="BI126" i="13"/>
  <c r="BH126" i="13"/>
  <c r="BG126" i="13"/>
  <c r="BF126" i="13"/>
  <c r="T126" i="13"/>
  <c r="R126" i="13"/>
  <c r="P126" i="13"/>
  <c r="BI125" i="13"/>
  <c r="BH125" i="13"/>
  <c r="BG125" i="13"/>
  <c r="BF125" i="13"/>
  <c r="T125" i="13"/>
  <c r="R125" i="13"/>
  <c r="P125" i="13"/>
  <c r="J118" i="13"/>
  <c r="F118" i="13"/>
  <c r="F116" i="13"/>
  <c r="E114" i="13"/>
  <c r="J93" i="13"/>
  <c r="F93" i="13"/>
  <c r="F91" i="13"/>
  <c r="E89" i="13"/>
  <c r="J26" i="13"/>
  <c r="E26" i="13"/>
  <c r="J119" i="13" s="1"/>
  <c r="J25" i="13"/>
  <c r="J20" i="13"/>
  <c r="E20" i="13"/>
  <c r="F94" i="13"/>
  <c r="J19" i="13"/>
  <c r="J14" i="13"/>
  <c r="J116" i="13"/>
  <c r="E7" i="13"/>
  <c r="E110" i="13" s="1"/>
  <c r="J39" i="12"/>
  <c r="J38" i="12"/>
  <c r="AY106" i="1" s="1"/>
  <c r="J37" i="12"/>
  <c r="AX106" i="1"/>
  <c r="BI377" i="12"/>
  <c r="BH377" i="12"/>
  <c r="BG377" i="12"/>
  <c r="BF377" i="12"/>
  <c r="T377" i="12"/>
  <c r="R377" i="12"/>
  <c r="P377" i="12"/>
  <c r="BI376" i="12"/>
  <c r="BH376" i="12"/>
  <c r="BG376" i="12"/>
  <c r="BF376" i="12"/>
  <c r="T376" i="12"/>
  <c r="R376" i="12"/>
  <c r="P376" i="12"/>
  <c r="BI375" i="12"/>
  <c r="BH375" i="12"/>
  <c r="BG375" i="12"/>
  <c r="BF375" i="12"/>
  <c r="T375" i="12"/>
  <c r="R375" i="12"/>
  <c r="P375" i="12"/>
  <c r="BI374" i="12"/>
  <c r="BH374" i="12"/>
  <c r="BG374" i="12"/>
  <c r="BF374" i="12"/>
  <c r="T374" i="12"/>
  <c r="R374" i="12"/>
  <c r="P374" i="12"/>
  <c r="BI373" i="12"/>
  <c r="BH373" i="12"/>
  <c r="BG373" i="12"/>
  <c r="BF373" i="12"/>
  <c r="T373" i="12"/>
  <c r="R373" i="12"/>
  <c r="P373" i="12"/>
  <c r="BI372" i="12"/>
  <c r="BH372" i="12"/>
  <c r="BG372" i="12"/>
  <c r="BF372" i="12"/>
  <c r="T372" i="12"/>
  <c r="R372" i="12"/>
  <c r="P372" i="12"/>
  <c r="BI371" i="12"/>
  <c r="BH371" i="12"/>
  <c r="BG371" i="12"/>
  <c r="BF371" i="12"/>
  <c r="T371" i="12"/>
  <c r="R371" i="12"/>
  <c r="P371" i="12"/>
  <c r="BI370" i="12"/>
  <c r="BH370" i="12"/>
  <c r="BG370" i="12"/>
  <c r="BF370" i="12"/>
  <c r="T370" i="12"/>
  <c r="R370" i="12"/>
  <c r="P370" i="12"/>
  <c r="BI369" i="12"/>
  <c r="BH369" i="12"/>
  <c r="BG369" i="12"/>
  <c r="BF369" i="12"/>
  <c r="T369" i="12"/>
  <c r="R369" i="12"/>
  <c r="P369" i="12"/>
  <c r="BI368" i="12"/>
  <c r="BH368" i="12"/>
  <c r="BG368" i="12"/>
  <c r="BF368" i="12"/>
  <c r="T368" i="12"/>
  <c r="R368" i="12"/>
  <c r="P368" i="12"/>
  <c r="BI366" i="12"/>
  <c r="BH366" i="12"/>
  <c r="BG366" i="12"/>
  <c r="BF366" i="12"/>
  <c r="T366" i="12"/>
  <c r="R366" i="12"/>
  <c r="P366" i="12"/>
  <c r="BI365" i="12"/>
  <c r="BH365" i="12"/>
  <c r="BG365" i="12"/>
  <c r="BF365" i="12"/>
  <c r="T365" i="12"/>
  <c r="R365" i="12"/>
  <c r="P365" i="12"/>
  <c r="BI364" i="12"/>
  <c r="BH364" i="12"/>
  <c r="BG364" i="12"/>
  <c r="BF364" i="12"/>
  <c r="T364" i="12"/>
  <c r="R364" i="12"/>
  <c r="P364" i="12"/>
  <c r="BI363" i="12"/>
  <c r="BH363" i="12"/>
  <c r="BG363" i="12"/>
  <c r="BF363" i="12"/>
  <c r="T363" i="12"/>
  <c r="R363" i="12"/>
  <c r="P363" i="12"/>
  <c r="BI362" i="12"/>
  <c r="BH362" i="12"/>
  <c r="BG362" i="12"/>
  <c r="BF362" i="12"/>
  <c r="T362" i="12"/>
  <c r="R362" i="12"/>
  <c r="P362" i="12"/>
  <c r="BI361" i="12"/>
  <c r="BH361" i="12"/>
  <c r="BG361" i="12"/>
  <c r="BF361" i="12"/>
  <c r="T361" i="12"/>
  <c r="R361" i="12"/>
  <c r="P361" i="12"/>
  <c r="BI360" i="12"/>
  <c r="BH360" i="12"/>
  <c r="BG360" i="12"/>
  <c r="BF360" i="12"/>
  <c r="T360" i="12"/>
  <c r="R360" i="12"/>
  <c r="P360" i="12"/>
  <c r="BI359" i="12"/>
  <c r="BH359" i="12"/>
  <c r="BG359" i="12"/>
  <c r="BF359" i="12"/>
  <c r="T359" i="12"/>
  <c r="R359" i="12"/>
  <c r="P359" i="12"/>
  <c r="BI358" i="12"/>
  <c r="BH358" i="12"/>
  <c r="BG358" i="12"/>
  <c r="BF358" i="12"/>
  <c r="T358" i="12"/>
  <c r="R358" i="12"/>
  <c r="P358" i="12"/>
  <c r="BI357" i="12"/>
  <c r="BH357" i="12"/>
  <c r="BG357" i="12"/>
  <c r="BF357" i="12"/>
  <c r="T357" i="12"/>
  <c r="R357" i="12"/>
  <c r="P357" i="12"/>
  <c r="BI356" i="12"/>
  <c r="BH356" i="12"/>
  <c r="BG356" i="12"/>
  <c r="BF356" i="12"/>
  <c r="T356" i="12"/>
  <c r="R356" i="12"/>
  <c r="P356" i="12"/>
  <c r="BI355" i="12"/>
  <c r="BH355" i="12"/>
  <c r="BG355" i="12"/>
  <c r="BF355" i="12"/>
  <c r="T355" i="12"/>
  <c r="R355" i="12"/>
  <c r="P355" i="12"/>
  <c r="BI354" i="12"/>
  <c r="BH354" i="12"/>
  <c r="BG354" i="12"/>
  <c r="BF354" i="12"/>
  <c r="T354" i="12"/>
  <c r="R354" i="12"/>
  <c r="P354" i="12"/>
  <c r="BI353" i="12"/>
  <c r="BH353" i="12"/>
  <c r="BG353" i="12"/>
  <c r="BF353" i="12"/>
  <c r="T353" i="12"/>
  <c r="R353" i="12"/>
  <c r="P353" i="12"/>
  <c r="BI352" i="12"/>
  <c r="BH352" i="12"/>
  <c r="BG352" i="12"/>
  <c r="BF352" i="12"/>
  <c r="T352" i="12"/>
  <c r="R352" i="12"/>
  <c r="P352" i="12"/>
  <c r="BI351" i="12"/>
  <c r="BH351" i="12"/>
  <c r="BG351" i="12"/>
  <c r="BF351" i="12"/>
  <c r="T351" i="12"/>
  <c r="R351" i="12"/>
  <c r="P351" i="12"/>
  <c r="BI350" i="12"/>
  <c r="BH350" i="12"/>
  <c r="BG350" i="12"/>
  <c r="BF350" i="12"/>
  <c r="T350" i="12"/>
  <c r="R350" i="12"/>
  <c r="P350" i="12"/>
  <c r="BI349" i="12"/>
  <c r="BH349" i="12"/>
  <c r="BG349" i="12"/>
  <c r="BF349" i="12"/>
  <c r="T349" i="12"/>
  <c r="R349" i="12"/>
  <c r="P349" i="12"/>
  <c r="BI348" i="12"/>
  <c r="BH348" i="12"/>
  <c r="BG348" i="12"/>
  <c r="BF348" i="12"/>
  <c r="T348" i="12"/>
  <c r="R348" i="12"/>
  <c r="P348" i="12"/>
  <c r="BI347" i="12"/>
  <c r="BH347" i="12"/>
  <c r="BG347" i="12"/>
  <c r="BF347" i="12"/>
  <c r="T347" i="12"/>
  <c r="R347" i="12"/>
  <c r="P347" i="12"/>
  <c r="BI345" i="12"/>
  <c r="BH345" i="12"/>
  <c r="BG345" i="12"/>
  <c r="BF345" i="12"/>
  <c r="T345" i="12"/>
  <c r="R345" i="12"/>
  <c r="P345" i="12"/>
  <c r="BI344" i="12"/>
  <c r="BH344" i="12"/>
  <c r="BG344" i="12"/>
  <c r="BF344" i="12"/>
  <c r="T344" i="12"/>
  <c r="R344" i="12"/>
  <c r="P344" i="12"/>
  <c r="BI343" i="12"/>
  <c r="BH343" i="12"/>
  <c r="BG343" i="12"/>
  <c r="BF343" i="12"/>
  <c r="T343" i="12"/>
  <c r="R343" i="12"/>
  <c r="P343" i="12"/>
  <c r="BI342" i="12"/>
  <c r="BH342" i="12"/>
  <c r="BG342" i="12"/>
  <c r="BF342" i="12"/>
  <c r="T342" i="12"/>
  <c r="R342" i="12"/>
  <c r="P342" i="12"/>
  <c r="BI341" i="12"/>
  <c r="BH341" i="12"/>
  <c r="BG341" i="12"/>
  <c r="BF341" i="12"/>
  <c r="T341" i="12"/>
  <c r="R341" i="12"/>
  <c r="P341" i="12"/>
  <c r="BI340" i="12"/>
  <c r="BH340" i="12"/>
  <c r="BG340" i="12"/>
  <c r="BF340" i="12"/>
  <c r="T340" i="12"/>
  <c r="R340" i="12"/>
  <c r="P340" i="12"/>
  <c r="BI339" i="12"/>
  <c r="BH339" i="12"/>
  <c r="BG339" i="12"/>
  <c r="BF339" i="12"/>
  <c r="T339" i="12"/>
  <c r="R339" i="12"/>
  <c r="P339" i="12"/>
  <c r="BI338" i="12"/>
  <c r="BH338" i="12"/>
  <c r="BG338" i="12"/>
  <c r="BF338" i="12"/>
  <c r="T338" i="12"/>
  <c r="R338" i="12"/>
  <c r="P338" i="12"/>
  <c r="BI336" i="12"/>
  <c r="BH336" i="12"/>
  <c r="BG336" i="12"/>
  <c r="BF336" i="12"/>
  <c r="T336" i="12"/>
  <c r="R336" i="12"/>
  <c r="P336" i="12"/>
  <c r="BI335" i="12"/>
  <c r="BH335" i="12"/>
  <c r="BG335" i="12"/>
  <c r="BF335" i="12"/>
  <c r="T335" i="12"/>
  <c r="R335" i="12"/>
  <c r="P335" i="12"/>
  <c r="BI333" i="12"/>
  <c r="BH333" i="12"/>
  <c r="BG333" i="12"/>
  <c r="BF333" i="12"/>
  <c r="T333" i="12"/>
  <c r="R333" i="12"/>
  <c r="P333" i="12"/>
  <c r="BI332" i="12"/>
  <c r="BH332" i="12"/>
  <c r="BG332" i="12"/>
  <c r="BF332" i="12"/>
  <c r="T332" i="12"/>
  <c r="R332" i="12"/>
  <c r="P332" i="12"/>
  <c r="BI330" i="12"/>
  <c r="BH330" i="12"/>
  <c r="BG330" i="12"/>
  <c r="BF330" i="12"/>
  <c r="T330" i="12"/>
  <c r="R330" i="12"/>
  <c r="P330" i="12"/>
  <c r="BI329" i="12"/>
  <c r="BH329" i="12"/>
  <c r="BG329" i="12"/>
  <c r="BF329" i="12"/>
  <c r="T329" i="12"/>
  <c r="R329" i="12"/>
  <c r="P329" i="12"/>
  <c r="BI328" i="12"/>
  <c r="BH328" i="12"/>
  <c r="BG328" i="12"/>
  <c r="BF328" i="12"/>
  <c r="T328" i="12"/>
  <c r="R328" i="12"/>
  <c r="P328" i="12"/>
  <c r="BI327" i="12"/>
  <c r="BH327" i="12"/>
  <c r="BG327" i="12"/>
  <c r="BF327" i="12"/>
  <c r="T327" i="12"/>
  <c r="R327" i="12"/>
  <c r="P327" i="12"/>
  <c r="BI325" i="12"/>
  <c r="BH325" i="12"/>
  <c r="BG325" i="12"/>
  <c r="BF325" i="12"/>
  <c r="T325" i="12"/>
  <c r="R325" i="12"/>
  <c r="P325" i="12"/>
  <c r="BI324" i="12"/>
  <c r="BH324" i="12"/>
  <c r="BG324" i="12"/>
  <c r="BF324" i="12"/>
  <c r="T324" i="12"/>
  <c r="R324" i="12"/>
  <c r="P324" i="12"/>
  <c r="BI322" i="12"/>
  <c r="BH322" i="12"/>
  <c r="BG322" i="12"/>
  <c r="BF322" i="12"/>
  <c r="T322" i="12"/>
  <c r="T321" i="12"/>
  <c r="R322" i="12"/>
  <c r="R321" i="12"/>
  <c r="P322" i="12"/>
  <c r="P321" i="12" s="1"/>
  <c r="BI320" i="12"/>
  <c r="BH320" i="12"/>
  <c r="BG320" i="12"/>
  <c r="BF320" i="12"/>
  <c r="T320" i="12"/>
  <c r="R320" i="12"/>
  <c r="P320" i="12"/>
  <c r="BI319" i="12"/>
  <c r="BH319" i="12"/>
  <c r="BG319" i="12"/>
  <c r="BF319" i="12"/>
  <c r="T319" i="12"/>
  <c r="R319" i="12"/>
  <c r="P319" i="12"/>
  <c r="BI318" i="12"/>
  <c r="BH318" i="12"/>
  <c r="BG318" i="12"/>
  <c r="BF318" i="12"/>
  <c r="T318" i="12"/>
  <c r="R318" i="12"/>
  <c r="P318" i="12"/>
  <c r="BI317" i="12"/>
  <c r="BH317" i="12"/>
  <c r="BG317" i="12"/>
  <c r="BF317" i="12"/>
  <c r="T317" i="12"/>
  <c r="R317" i="12"/>
  <c r="P317" i="12"/>
  <c r="BI316" i="12"/>
  <c r="BH316" i="12"/>
  <c r="BG316" i="12"/>
  <c r="BF316" i="12"/>
  <c r="T316" i="12"/>
  <c r="R316" i="12"/>
  <c r="P316" i="12"/>
  <c r="BI315" i="12"/>
  <c r="BH315" i="12"/>
  <c r="BG315" i="12"/>
  <c r="BF315" i="12"/>
  <c r="T315" i="12"/>
  <c r="R315" i="12"/>
  <c r="P315" i="12"/>
  <c r="BI314" i="12"/>
  <c r="BH314" i="12"/>
  <c r="BG314" i="12"/>
  <c r="BF314" i="12"/>
  <c r="T314" i="12"/>
  <c r="R314" i="12"/>
  <c r="P314" i="12"/>
  <c r="BI313" i="12"/>
  <c r="BH313" i="12"/>
  <c r="BG313" i="12"/>
  <c r="BF313" i="12"/>
  <c r="T313" i="12"/>
  <c r="R313" i="12"/>
  <c r="P313" i="12"/>
  <c r="BI312" i="12"/>
  <c r="BH312" i="12"/>
  <c r="BG312" i="12"/>
  <c r="BF312" i="12"/>
  <c r="T312" i="12"/>
  <c r="R312" i="12"/>
  <c r="P312" i="12"/>
  <c r="BI308" i="12"/>
  <c r="BH308" i="12"/>
  <c r="BG308" i="12"/>
  <c r="BF308" i="12"/>
  <c r="T308" i="12"/>
  <c r="R308" i="12"/>
  <c r="P308" i="12"/>
  <c r="BI307" i="12"/>
  <c r="BH307" i="12"/>
  <c r="BG307" i="12"/>
  <c r="BF307" i="12"/>
  <c r="T307" i="12"/>
  <c r="R307" i="12"/>
  <c r="P307" i="12"/>
  <c r="BI306" i="12"/>
  <c r="BH306" i="12"/>
  <c r="BG306" i="12"/>
  <c r="BF306" i="12"/>
  <c r="T306" i="12"/>
  <c r="R306" i="12"/>
  <c r="P306" i="12"/>
  <c r="BI305" i="12"/>
  <c r="BH305" i="12"/>
  <c r="BG305" i="12"/>
  <c r="BF305" i="12"/>
  <c r="T305" i="12"/>
  <c r="R305" i="12"/>
  <c r="P305" i="12"/>
  <c r="BI304" i="12"/>
  <c r="BH304" i="12"/>
  <c r="BG304" i="12"/>
  <c r="BF304" i="12"/>
  <c r="T304" i="12"/>
  <c r="R304" i="12"/>
  <c r="P304" i="12"/>
  <c r="BI303" i="12"/>
  <c r="BH303" i="12"/>
  <c r="BG303" i="12"/>
  <c r="BF303" i="12"/>
  <c r="T303" i="12"/>
  <c r="R303" i="12"/>
  <c r="P303" i="12"/>
  <c r="BI302" i="12"/>
  <c r="BH302" i="12"/>
  <c r="BG302" i="12"/>
  <c r="BF302" i="12"/>
  <c r="T302" i="12"/>
  <c r="R302" i="12"/>
  <c r="P302" i="12"/>
  <c r="BI301" i="12"/>
  <c r="BH301" i="12"/>
  <c r="BG301" i="12"/>
  <c r="BF301" i="12"/>
  <c r="T301" i="12"/>
  <c r="R301" i="12"/>
  <c r="P301" i="12"/>
  <c r="BI300" i="12"/>
  <c r="BH300" i="12"/>
  <c r="BG300" i="12"/>
  <c r="BF300" i="12"/>
  <c r="T300" i="12"/>
  <c r="R300" i="12"/>
  <c r="P300" i="12"/>
  <c r="BI299" i="12"/>
  <c r="BH299" i="12"/>
  <c r="BG299" i="12"/>
  <c r="BF299" i="12"/>
  <c r="T299" i="12"/>
  <c r="R299" i="12"/>
  <c r="P299" i="12"/>
  <c r="BI298" i="12"/>
  <c r="BH298" i="12"/>
  <c r="BG298" i="12"/>
  <c r="BF298" i="12"/>
  <c r="T298" i="12"/>
  <c r="R298" i="12"/>
  <c r="P298" i="12"/>
  <c r="BI297" i="12"/>
  <c r="BH297" i="12"/>
  <c r="BG297" i="12"/>
  <c r="BF297" i="12"/>
  <c r="T297" i="12"/>
  <c r="R297" i="12"/>
  <c r="P297" i="12"/>
  <c r="BI296" i="12"/>
  <c r="BH296" i="12"/>
  <c r="BG296" i="12"/>
  <c r="BF296" i="12"/>
  <c r="T296" i="12"/>
  <c r="R296" i="12"/>
  <c r="P296" i="12"/>
  <c r="BI295" i="12"/>
  <c r="BH295" i="12"/>
  <c r="BG295" i="12"/>
  <c r="BF295" i="12"/>
  <c r="T295" i="12"/>
  <c r="R295" i="12"/>
  <c r="P295" i="12"/>
  <c r="BI294" i="12"/>
  <c r="BH294" i="12"/>
  <c r="BG294" i="12"/>
  <c r="BF294" i="12"/>
  <c r="T294" i="12"/>
  <c r="R294" i="12"/>
  <c r="P294" i="12"/>
  <c r="BI291" i="12"/>
  <c r="BH291" i="12"/>
  <c r="BG291" i="12"/>
  <c r="BF291" i="12"/>
  <c r="T291" i="12"/>
  <c r="R291" i="12"/>
  <c r="P291" i="12"/>
  <c r="BI290" i="12"/>
  <c r="BH290" i="12"/>
  <c r="BG290" i="12"/>
  <c r="BF290" i="12"/>
  <c r="T290" i="12"/>
  <c r="R290" i="12"/>
  <c r="P290" i="12"/>
  <c r="BI289" i="12"/>
  <c r="BH289" i="12"/>
  <c r="BG289" i="12"/>
  <c r="BF289" i="12"/>
  <c r="T289" i="12"/>
  <c r="R289" i="12"/>
  <c r="P289" i="12"/>
  <c r="BI288" i="12"/>
  <c r="BH288" i="12"/>
  <c r="BG288" i="12"/>
  <c r="BF288" i="12"/>
  <c r="T288" i="12"/>
  <c r="R288" i="12"/>
  <c r="P288" i="12"/>
  <c r="BI287" i="12"/>
  <c r="BH287" i="12"/>
  <c r="BG287" i="12"/>
  <c r="BF287" i="12"/>
  <c r="T287" i="12"/>
  <c r="R287" i="12"/>
  <c r="P287" i="12"/>
  <c r="BI286" i="12"/>
  <c r="BH286" i="12"/>
  <c r="BG286" i="12"/>
  <c r="BF286" i="12"/>
  <c r="T286" i="12"/>
  <c r="R286" i="12"/>
  <c r="P286" i="12"/>
  <c r="BI285" i="12"/>
  <c r="BH285" i="12"/>
  <c r="BG285" i="12"/>
  <c r="BF285" i="12"/>
  <c r="T285" i="12"/>
  <c r="R285" i="12"/>
  <c r="P285" i="12"/>
  <c r="BI284" i="12"/>
  <c r="BH284" i="12"/>
  <c r="BG284" i="12"/>
  <c r="BF284" i="12"/>
  <c r="T284" i="12"/>
  <c r="R284" i="12"/>
  <c r="P284" i="12"/>
  <c r="BI283" i="12"/>
  <c r="BH283" i="12"/>
  <c r="BG283" i="12"/>
  <c r="BF283" i="12"/>
  <c r="T283" i="12"/>
  <c r="R283" i="12"/>
  <c r="P283" i="12"/>
  <c r="BI282" i="12"/>
  <c r="BH282" i="12"/>
  <c r="BG282" i="12"/>
  <c r="BF282" i="12"/>
  <c r="T282" i="12"/>
  <c r="R282" i="12"/>
  <c r="P282" i="12"/>
  <c r="BI281" i="12"/>
  <c r="BH281" i="12"/>
  <c r="BG281" i="12"/>
  <c r="BF281" i="12"/>
  <c r="T281" i="12"/>
  <c r="R281" i="12"/>
  <c r="P281" i="12"/>
  <c r="BI280" i="12"/>
  <c r="BH280" i="12"/>
  <c r="BG280" i="12"/>
  <c r="BF280" i="12"/>
  <c r="T280" i="12"/>
  <c r="R280" i="12"/>
  <c r="P280" i="12"/>
  <c r="BI278" i="12"/>
  <c r="BH278" i="12"/>
  <c r="BG278" i="12"/>
  <c r="BF278" i="12"/>
  <c r="T278" i="12"/>
  <c r="R278" i="12"/>
  <c r="P278" i="12"/>
  <c r="BI277" i="12"/>
  <c r="BH277" i="12"/>
  <c r="BG277" i="12"/>
  <c r="BF277" i="12"/>
  <c r="T277" i="12"/>
  <c r="R277" i="12"/>
  <c r="P277" i="12"/>
  <c r="BI276" i="12"/>
  <c r="BH276" i="12"/>
  <c r="BG276" i="12"/>
  <c r="BF276" i="12"/>
  <c r="T276" i="12"/>
  <c r="R276" i="12"/>
  <c r="P276" i="12"/>
  <c r="BI275" i="12"/>
  <c r="BH275" i="12"/>
  <c r="BG275" i="12"/>
  <c r="BF275" i="12"/>
  <c r="T275" i="12"/>
  <c r="R275" i="12"/>
  <c r="P275" i="12"/>
  <c r="BI274" i="12"/>
  <c r="BH274" i="12"/>
  <c r="BG274" i="12"/>
  <c r="BF274" i="12"/>
  <c r="T274" i="12"/>
  <c r="R274" i="12"/>
  <c r="P274" i="12"/>
  <c r="BI273" i="12"/>
  <c r="BH273" i="12"/>
  <c r="BG273" i="12"/>
  <c r="BF273" i="12"/>
  <c r="T273" i="12"/>
  <c r="R273" i="12"/>
  <c r="P273" i="12"/>
  <c r="BI270" i="12"/>
  <c r="BH270" i="12"/>
  <c r="BG270" i="12"/>
  <c r="BF270" i="12"/>
  <c r="T270" i="12"/>
  <c r="T269" i="12"/>
  <c r="R270" i="12"/>
  <c r="R269" i="12"/>
  <c r="P270" i="12"/>
  <c r="P269" i="12"/>
  <c r="BI268" i="12"/>
  <c r="BH268" i="12"/>
  <c r="BG268" i="12"/>
  <c r="BF268" i="12"/>
  <c r="T268" i="12"/>
  <c r="T267" i="12"/>
  <c r="R268" i="12"/>
  <c r="R267" i="12"/>
  <c r="P268" i="12"/>
  <c r="P267" i="12"/>
  <c r="BI266" i="12"/>
  <c r="BH266" i="12"/>
  <c r="BG266" i="12"/>
  <c r="BF266" i="12"/>
  <c r="T266" i="12"/>
  <c r="T265" i="12"/>
  <c r="R266" i="12"/>
  <c r="R265" i="12"/>
  <c r="P266" i="12"/>
  <c r="P265" i="12"/>
  <c r="BI264" i="12"/>
  <c r="BH264" i="12"/>
  <c r="BG264" i="12"/>
  <c r="BF264" i="12"/>
  <c r="T264" i="12"/>
  <c r="T263" i="12"/>
  <c r="R264" i="12"/>
  <c r="R263" i="12" s="1"/>
  <c r="P264" i="12"/>
  <c r="P263" i="12" s="1"/>
  <c r="BI262" i="12"/>
  <c r="BH262" i="12"/>
  <c r="BG262" i="12"/>
  <c r="BF262" i="12"/>
  <c r="T262" i="12"/>
  <c r="T261" i="12" s="1"/>
  <c r="T260" i="12" s="1"/>
  <c r="R262" i="12"/>
  <c r="R261" i="12" s="1"/>
  <c r="R260" i="12" s="1"/>
  <c r="P262" i="12"/>
  <c r="P261" i="12"/>
  <c r="P260" i="12" s="1"/>
  <c r="BI259" i="12"/>
  <c r="BH259" i="12"/>
  <c r="BG259" i="12"/>
  <c r="BF259" i="12"/>
  <c r="T259" i="12"/>
  <c r="R259" i="12"/>
  <c r="P259" i="12"/>
  <c r="BI258" i="12"/>
  <c r="BH258" i="12"/>
  <c r="BG258" i="12"/>
  <c r="BF258" i="12"/>
  <c r="T258" i="12"/>
  <c r="R258" i="12"/>
  <c r="P258" i="12"/>
  <c r="BI257" i="12"/>
  <c r="BH257" i="12"/>
  <c r="BG257" i="12"/>
  <c r="BF257" i="12"/>
  <c r="T257" i="12"/>
  <c r="R257" i="12"/>
  <c r="P257" i="12"/>
  <c r="BI256" i="12"/>
  <c r="BH256" i="12"/>
  <c r="BG256" i="12"/>
  <c r="BF256" i="12"/>
  <c r="T256" i="12"/>
  <c r="R256" i="12"/>
  <c r="P256" i="12"/>
  <c r="BI255" i="12"/>
  <c r="BH255" i="12"/>
  <c r="BG255" i="12"/>
  <c r="BF255" i="12"/>
  <c r="T255" i="12"/>
  <c r="R255" i="12"/>
  <c r="P255" i="12"/>
  <c r="BI254" i="12"/>
  <c r="BH254" i="12"/>
  <c r="BG254" i="12"/>
  <c r="BF254" i="12"/>
  <c r="T254" i="12"/>
  <c r="R254" i="12"/>
  <c r="P254" i="12"/>
  <c r="BI253" i="12"/>
  <c r="BH253" i="12"/>
  <c r="BG253" i="12"/>
  <c r="BF253" i="12"/>
  <c r="T253" i="12"/>
  <c r="R253" i="12"/>
  <c r="P253" i="12"/>
  <c r="BI252" i="12"/>
  <c r="BH252" i="12"/>
  <c r="BG252" i="12"/>
  <c r="BF252" i="12"/>
  <c r="T252" i="12"/>
  <c r="R252" i="12"/>
  <c r="P252" i="12"/>
  <c r="BI251" i="12"/>
  <c r="BH251" i="12"/>
  <c r="BG251" i="12"/>
  <c r="BF251" i="12"/>
  <c r="T251" i="12"/>
  <c r="R251" i="12"/>
  <c r="P251" i="12"/>
  <c r="BI250" i="12"/>
  <c r="BH250" i="12"/>
  <c r="BG250" i="12"/>
  <c r="BF250" i="12"/>
  <c r="T250" i="12"/>
  <c r="R250" i="12"/>
  <c r="P250" i="12"/>
  <c r="BI249" i="12"/>
  <c r="BH249" i="12"/>
  <c r="BG249" i="12"/>
  <c r="BF249" i="12"/>
  <c r="T249" i="12"/>
  <c r="R249" i="12"/>
  <c r="P249" i="12"/>
  <c r="BI248" i="12"/>
  <c r="BH248" i="12"/>
  <c r="BG248" i="12"/>
  <c r="BF248" i="12"/>
  <c r="T248" i="12"/>
  <c r="R248" i="12"/>
  <c r="P248" i="12"/>
  <c r="BI247" i="12"/>
  <c r="BH247" i="12"/>
  <c r="BG247" i="12"/>
  <c r="BF247" i="12"/>
  <c r="T247" i="12"/>
  <c r="R247" i="12"/>
  <c r="P247" i="12"/>
  <c r="BI246" i="12"/>
  <c r="BH246" i="12"/>
  <c r="BG246" i="12"/>
  <c r="BF246" i="12"/>
  <c r="T246" i="12"/>
  <c r="R246" i="12"/>
  <c r="P246" i="12"/>
  <c r="BI245" i="12"/>
  <c r="BH245" i="12"/>
  <c r="BG245" i="12"/>
  <c r="BF245" i="12"/>
  <c r="T245" i="12"/>
  <c r="R245" i="12"/>
  <c r="P245" i="12"/>
  <c r="BI244" i="12"/>
  <c r="BH244" i="12"/>
  <c r="BG244" i="12"/>
  <c r="BF244" i="12"/>
  <c r="T244" i="12"/>
  <c r="R244" i="12"/>
  <c r="P244" i="12"/>
  <c r="BI243" i="12"/>
  <c r="BH243" i="12"/>
  <c r="BG243" i="12"/>
  <c r="BF243" i="12"/>
  <c r="T243" i="12"/>
  <c r="R243" i="12"/>
  <c r="P243" i="12"/>
  <c r="BI242" i="12"/>
  <c r="BH242" i="12"/>
  <c r="BG242" i="12"/>
  <c r="BF242" i="12"/>
  <c r="T242" i="12"/>
  <c r="R242" i="12"/>
  <c r="P242" i="12"/>
  <c r="BI241" i="12"/>
  <c r="BH241" i="12"/>
  <c r="BG241" i="12"/>
  <c r="BF241" i="12"/>
  <c r="T241" i="12"/>
  <c r="R241" i="12"/>
  <c r="P241" i="12"/>
  <c r="BI240" i="12"/>
  <c r="BH240" i="12"/>
  <c r="BG240" i="12"/>
  <c r="BF240" i="12"/>
  <c r="T240" i="12"/>
  <c r="R240" i="12"/>
  <c r="P240" i="12"/>
  <c r="BI239" i="12"/>
  <c r="BH239" i="12"/>
  <c r="BG239" i="12"/>
  <c r="BF239" i="12"/>
  <c r="T239" i="12"/>
  <c r="R239" i="12"/>
  <c r="P239" i="12"/>
  <c r="BI238" i="12"/>
  <c r="BH238" i="12"/>
  <c r="BG238" i="12"/>
  <c r="BF238" i="12"/>
  <c r="T238" i="12"/>
  <c r="R238" i="12"/>
  <c r="P238" i="12"/>
  <c r="BI237" i="12"/>
  <c r="BH237" i="12"/>
  <c r="BG237" i="12"/>
  <c r="BF237" i="12"/>
  <c r="T237" i="12"/>
  <c r="R237" i="12"/>
  <c r="P237" i="12"/>
  <c r="BI235" i="12"/>
  <c r="BH235" i="12"/>
  <c r="BG235" i="12"/>
  <c r="BF235" i="12"/>
  <c r="T235" i="12"/>
  <c r="R235" i="12"/>
  <c r="P235" i="12"/>
  <c r="BI234" i="12"/>
  <c r="BH234" i="12"/>
  <c r="BG234" i="12"/>
  <c r="BF234" i="12"/>
  <c r="T234" i="12"/>
  <c r="R234" i="12"/>
  <c r="P234" i="12"/>
  <c r="BI233" i="12"/>
  <c r="BH233" i="12"/>
  <c r="BG233" i="12"/>
  <c r="BF233" i="12"/>
  <c r="T233" i="12"/>
  <c r="R233" i="12"/>
  <c r="P233" i="12"/>
  <c r="BI232" i="12"/>
  <c r="BH232" i="12"/>
  <c r="BG232" i="12"/>
  <c r="BF232" i="12"/>
  <c r="T232" i="12"/>
  <c r="R232" i="12"/>
  <c r="P232" i="12"/>
  <c r="BI231" i="12"/>
  <c r="BH231" i="12"/>
  <c r="BG231" i="12"/>
  <c r="BF231" i="12"/>
  <c r="T231" i="12"/>
  <c r="R231" i="12"/>
  <c r="P231" i="12"/>
  <c r="BI230" i="12"/>
  <c r="BH230" i="12"/>
  <c r="BG230" i="12"/>
  <c r="BF230" i="12"/>
  <c r="T230" i="12"/>
  <c r="R230" i="12"/>
  <c r="P230" i="12"/>
  <c r="BI229" i="12"/>
  <c r="BH229" i="12"/>
  <c r="BG229" i="12"/>
  <c r="BF229" i="12"/>
  <c r="T229" i="12"/>
  <c r="R229" i="12"/>
  <c r="P229" i="12"/>
  <c r="BI228" i="12"/>
  <c r="BH228" i="12"/>
  <c r="BG228" i="12"/>
  <c r="BF228" i="12"/>
  <c r="T228" i="12"/>
  <c r="R228" i="12"/>
  <c r="P228" i="12"/>
  <c r="BI227" i="12"/>
  <c r="BH227" i="12"/>
  <c r="BG227" i="12"/>
  <c r="BF227" i="12"/>
  <c r="T227" i="12"/>
  <c r="R227" i="12"/>
  <c r="P227" i="12"/>
  <c r="BI226" i="12"/>
  <c r="BH226" i="12"/>
  <c r="BG226" i="12"/>
  <c r="BF226" i="12"/>
  <c r="T226" i="12"/>
  <c r="R226" i="12"/>
  <c r="P226" i="12"/>
  <c r="BI225" i="12"/>
  <c r="BH225" i="12"/>
  <c r="BG225" i="12"/>
  <c r="BF225" i="12"/>
  <c r="T225" i="12"/>
  <c r="R225" i="12"/>
  <c r="P225" i="12"/>
  <c r="BI224" i="12"/>
  <c r="BH224" i="12"/>
  <c r="BG224" i="12"/>
  <c r="BF224" i="12"/>
  <c r="T224" i="12"/>
  <c r="R224" i="12"/>
  <c r="P224" i="12"/>
  <c r="BI222" i="12"/>
  <c r="BH222" i="12"/>
  <c r="BG222" i="12"/>
  <c r="BF222" i="12"/>
  <c r="T222" i="12"/>
  <c r="R222" i="12"/>
  <c r="P222" i="12"/>
  <c r="BI221" i="12"/>
  <c r="BH221" i="12"/>
  <c r="BG221" i="12"/>
  <c r="BF221" i="12"/>
  <c r="T221" i="12"/>
  <c r="R221" i="12"/>
  <c r="P221" i="12"/>
  <c r="BI220" i="12"/>
  <c r="BH220" i="12"/>
  <c r="BG220" i="12"/>
  <c r="BF220" i="12"/>
  <c r="T220" i="12"/>
  <c r="R220" i="12"/>
  <c r="P220" i="12"/>
  <c r="BI219" i="12"/>
  <c r="BH219" i="12"/>
  <c r="BG219" i="12"/>
  <c r="BF219" i="12"/>
  <c r="T219" i="12"/>
  <c r="R219" i="12"/>
  <c r="P219" i="12"/>
  <c r="BI218" i="12"/>
  <c r="BH218" i="12"/>
  <c r="BG218" i="12"/>
  <c r="BF218" i="12"/>
  <c r="T218" i="12"/>
  <c r="R218" i="12"/>
  <c r="P218" i="12"/>
  <c r="BI217" i="12"/>
  <c r="BH217" i="12"/>
  <c r="BG217" i="12"/>
  <c r="BF217" i="12"/>
  <c r="T217" i="12"/>
  <c r="R217" i="12"/>
  <c r="P217" i="12"/>
  <c r="BI215" i="12"/>
  <c r="BH215" i="12"/>
  <c r="BG215" i="12"/>
  <c r="BF215" i="12"/>
  <c r="T215" i="12"/>
  <c r="R215" i="12"/>
  <c r="P215" i="12"/>
  <c r="BI214" i="12"/>
  <c r="BH214" i="12"/>
  <c r="BG214" i="12"/>
  <c r="BF214" i="12"/>
  <c r="T214" i="12"/>
  <c r="R214" i="12"/>
  <c r="P214" i="12"/>
  <c r="BI213" i="12"/>
  <c r="BH213" i="12"/>
  <c r="BG213" i="12"/>
  <c r="BF213" i="12"/>
  <c r="T213" i="12"/>
  <c r="R213" i="12"/>
  <c r="P213" i="12"/>
  <c r="BI212" i="12"/>
  <c r="BH212" i="12"/>
  <c r="BG212" i="12"/>
  <c r="BF212" i="12"/>
  <c r="T212" i="12"/>
  <c r="R212" i="12"/>
  <c r="P212" i="12"/>
  <c r="BI211" i="12"/>
  <c r="BH211" i="12"/>
  <c r="BG211" i="12"/>
  <c r="BF211" i="12"/>
  <c r="T211" i="12"/>
  <c r="R211" i="12"/>
  <c r="P211" i="12"/>
  <c r="BI210" i="12"/>
  <c r="BH210" i="12"/>
  <c r="BG210" i="12"/>
  <c r="BF210" i="12"/>
  <c r="T210" i="12"/>
  <c r="R210" i="12"/>
  <c r="P210" i="12"/>
  <c r="BI209" i="12"/>
  <c r="BH209" i="12"/>
  <c r="BG209" i="12"/>
  <c r="BF209" i="12"/>
  <c r="T209" i="12"/>
  <c r="R209" i="12"/>
  <c r="P209" i="12"/>
  <c r="BI208" i="12"/>
  <c r="BH208" i="12"/>
  <c r="BG208" i="12"/>
  <c r="BF208" i="12"/>
  <c r="T208" i="12"/>
  <c r="R208" i="12"/>
  <c r="P208" i="12"/>
  <c r="BI207" i="12"/>
  <c r="BH207" i="12"/>
  <c r="BG207" i="12"/>
  <c r="BF207" i="12"/>
  <c r="T207" i="12"/>
  <c r="R207" i="12"/>
  <c r="P207" i="12"/>
  <c r="BI206" i="12"/>
  <c r="BH206" i="12"/>
  <c r="BG206" i="12"/>
  <c r="BF206" i="12"/>
  <c r="T206" i="12"/>
  <c r="R206" i="12"/>
  <c r="P206" i="12"/>
  <c r="BI205" i="12"/>
  <c r="BH205" i="12"/>
  <c r="BG205" i="12"/>
  <c r="BF205" i="12"/>
  <c r="T205" i="12"/>
  <c r="R205" i="12"/>
  <c r="P205" i="12"/>
  <c r="BI204" i="12"/>
  <c r="BH204" i="12"/>
  <c r="BG204" i="12"/>
  <c r="BF204" i="12"/>
  <c r="T204" i="12"/>
  <c r="R204" i="12"/>
  <c r="P204" i="12"/>
  <c r="BI203" i="12"/>
  <c r="BH203" i="12"/>
  <c r="BG203" i="12"/>
  <c r="BF203" i="12"/>
  <c r="T203" i="12"/>
  <c r="R203" i="12"/>
  <c r="P203" i="12"/>
  <c r="BI202" i="12"/>
  <c r="BH202" i="12"/>
  <c r="BG202" i="12"/>
  <c r="BF202" i="12"/>
  <c r="T202" i="12"/>
  <c r="R202" i="12"/>
  <c r="P202" i="12"/>
  <c r="BI200" i="12"/>
  <c r="BH200" i="12"/>
  <c r="BG200" i="12"/>
  <c r="BF200" i="12"/>
  <c r="T200" i="12"/>
  <c r="R200" i="12"/>
  <c r="P200" i="12"/>
  <c r="BI199" i="12"/>
  <c r="BH199" i="12"/>
  <c r="BG199" i="12"/>
  <c r="BF199" i="12"/>
  <c r="T199" i="12"/>
  <c r="R199" i="12"/>
  <c r="P199" i="12"/>
  <c r="BI198" i="12"/>
  <c r="BH198" i="12"/>
  <c r="BG198" i="12"/>
  <c r="BF198" i="12"/>
  <c r="T198" i="12"/>
  <c r="R198" i="12"/>
  <c r="P198" i="12"/>
  <c r="BI197" i="12"/>
  <c r="BH197" i="12"/>
  <c r="BG197" i="12"/>
  <c r="BF197" i="12"/>
  <c r="T197" i="12"/>
  <c r="R197" i="12"/>
  <c r="P197" i="12"/>
  <c r="BI195" i="12"/>
  <c r="BH195" i="12"/>
  <c r="BG195" i="12"/>
  <c r="BF195" i="12"/>
  <c r="T195" i="12"/>
  <c r="R195" i="12"/>
  <c r="P195" i="12"/>
  <c r="BI194" i="12"/>
  <c r="BH194" i="12"/>
  <c r="BG194" i="12"/>
  <c r="BF194" i="12"/>
  <c r="T194" i="12"/>
  <c r="R194" i="12"/>
  <c r="P194" i="12"/>
  <c r="BI193" i="12"/>
  <c r="BH193" i="12"/>
  <c r="BG193" i="12"/>
  <c r="BF193" i="12"/>
  <c r="T193" i="12"/>
  <c r="R193" i="12"/>
  <c r="P193" i="12"/>
  <c r="BI192" i="12"/>
  <c r="BH192" i="12"/>
  <c r="BG192" i="12"/>
  <c r="BF192" i="12"/>
  <c r="T192" i="12"/>
  <c r="R192" i="12"/>
  <c r="P192" i="12"/>
  <c r="BI191" i="12"/>
  <c r="BH191" i="12"/>
  <c r="BG191" i="12"/>
  <c r="BF191" i="12"/>
  <c r="T191" i="12"/>
  <c r="R191" i="12"/>
  <c r="P191" i="12"/>
  <c r="BI189" i="12"/>
  <c r="BH189" i="12"/>
  <c r="BG189" i="12"/>
  <c r="BF189" i="12"/>
  <c r="T189" i="12"/>
  <c r="R189" i="12"/>
  <c r="P189" i="12"/>
  <c r="BI188" i="12"/>
  <c r="BH188" i="12"/>
  <c r="BG188" i="12"/>
  <c r="BF188" i="12"/>
  <c r="T188" i="12"/>
  <c r="R188" i="12"/>
  <c r="P188" i="12"/>
  <c r="BI186" i="12"/>
  <c r="BH186" i="12"/>
  <c r="BG186" i="12"/>
  <c r="BF186" i="12"/>
  <c r="T186" i="12"/>
  <c r="R186" i="12"/>
  <c r="P186" i="12"/>
  <c r="BI185" i="12"/>
  <c r="BH185" i="12"/>
  <c r="BG185" i="12"/>
  <c r="BF185" i="12"/>
  <c r="T185" i="12"/>
  <c r="R185" i="12"/>
  <c r="P185" i="12"/>
  <c r="BI184" i="12"/>
  <c r="BH184" i="12"/>
  <c r="BG184" i="12"/>
  <c r="BF184" i="12"/>
  <c r="T184" i="12"/>
  <c r="R184" i="12"/>
  <c r="P184" i="12"/>
  <c r="BI183" i="12"/>
  <c r="BH183" i="12"/>
  <c r="BG183" i="12"/>
  <c r="BF183" i="12"/>
  <c r="T183" i="12"/>
  <c r="R183" i="12"/>
  <c r="P183" i="12"/>
  <c r="BI182" i="12"/>
  <c r="BH182" i="12"/>
  <c r="BG182" i="12"/>
  <c r="BF182" i="12"/>
  <c r="T182" i="12"/>
  <c r="R182" i="12"/>
  <c r="P182" i="12"/>
  <c r="BI181" i="12"/>
  <c r="BH181" i="12"/>
  <c r="BG181" i="12"/>
  <c r="BF181" i="12"/>
  <c r="T181" i="12"/>
  <c r="R181" i="12"/>
  <c r="P181" i="12"/>
  <c r="BI180" i="12"/>
  <c r="BH180" i="12"/>
  <c r="BG180" i="12"/>
  <c r="BF180" i="12"/>
  <c r="T180" i="12"/>
  <c r="R180" i="12"/>
  <c r="P180" i="12"/>
  <c r="BI179" i="12"/>
  <c r="BH179" i="12"/>
  <c r="BG179" i="12"/>
  <c r="BF179" i="12"/>
  <c r="T179" i="12"/>
  <c r="R179" i="12"/>
  <c r="P179" i="12"/>
  <c r="BI178" i="12"/>
  <c r="BH178" i="12"/>
  <c r="BG178" i="12"/>
  <c r="BF178" i="12"/>
  <c r="T178" i="12"/>
  <c r="R178" i="12"/>
  <c r="P178" i="12"/>
  <c r="BI177" i="12"/>
  <c r="BH177" i="12"/>
  <c r="BG177" i="12"/>
  <c r="BF177" i="12"/>
  <c r="T177" i="12"/>
  <c r="R177" i="12"/>
  <c r="P177" i="12"/>
  <c r="BI176" i="12"/>
  <c r="BH176" i="12"/>
  <c r="BG176" i="12"/>
  <c r="BF176" i="12"/>
  <c r="T176" i="12"/>
  <c r="R176" i="12"/>
  <c r="P176" i="12"/>
  <c r="BI175" i="12"/>
  <c r="BH175" i="12"/>
  <c r="BG175" i="12"/>
  <c r="BF175" i="12"/>
  <c r="T175" i="12"/>
  <c r="R175" i="12"/>
  <c r="P175" i="12"/>
  <c r="BI173" i="12"/>
  <c r="BH173" i="12"/>
  <c r="BG173" i="12"/>
  <c r="BF173" i="12"/>
  <c r="T173" i="12"/>
  <c r="R173" i="12"/>
  <c r="P173" i="12"/>
  <c r="BI172" i="12"/>
  <c r="BH172" i="12"/>
  <c r="BG172" i="12"/>
  <c r="BF172" i="12"/>
  <c r="T172" i="12"/>
  <c r="R172" i="12"/>
  <c r="P172" i="12"/>
  <c r="BI171" i="12"/>
  <c r="BH171" i="12"/>
  <c r="BG171" i="12"/>
  <c r="BF171" i="12"/>
  <c r="T171" i="12"/>
  <c r="R171" i="12"/>
  <c r="P171" i="12"/>
  <c r="BI169" i="12"/>
  <c r="BH169" i="12"/>
  <c r="BG169" i="12"/>
  <c r="BF169" i="12"/>
  <c r="T169" i="12"/>
  <c r="R169" i="12"/>
  <c r="P169" i="12"/>
  <c r="BI168" i="12"/>
  <c r="BH168" i="12"/>
  <c r="BG168" i="12"/>
  <c r="BF168" i="12"/>
  <c r="T168" i="12"/>
  <c r="R168" i="12"/>
  <c r="P168" i="12"/>
  <c r="BI167" i="12"/>
  <c r="BH167" i="12"/>
  <c r="BG167" i="12"/>
  <c r="BF167" i="12"/>
  <c r="T167" i="12"/>
  <c r="R167" i="12"/>
  <c r="P167" i="12"/>
  <c r="BI166" i="12"/>
  <c r="BH166" i="12"/>
  <c r="BG166" i="12"/>
  <c r="BF166" i="12"/>
  <c r="T166" i="12"/>
  <c r="R166" i="12"/>
  <c r="P166" i="12"/>
  <c r="BI165" i="12"/>
  <c r="BH165" i="12"/>
  <c r="BG165" i="12"/>
  <c r="BF165" i="12"/>
  <c r="T165" i="12"/>
  <c r="R165" i="12"/>
  <c r="P165" i="12"/>
  <c r="BI164" i="12"/>
  <c r="BH164" i="12"/>
  <c r="BG164" i="12"/>
  <c r="BF164" i="12"/>
  <c r="T164" i="12"/>
  <c r="R164" i="12"/>
  <c r="P164" i="12"/>
  <c r="BI163" i="12"/>
  <c r="BH163" i="12"/>
  <c r="BG163" i="12"/>
  <c r="BF163" i="12"/>
  <c r="T163" i="12"/>
  <c r="R163" i="12"/>
  <c r="P163" i="12"/>
  <c r="BI162" i="12"/>
  <c r="BH162" i="12"/>
  <c r="BG162" i="12"/>
  <c r="BF162" i="12"/>
  <c r="T162" i="12"/>
  <c r="R162" i="12"/>
  <c r="P162" i="12"/>
  <c r="BI161" i="12"/>
  <c r="BH161" i="12"/>
  <c r="BG161" i="12"/>
  <c r="BF161" i="12"/>
  <c r="T161" i="12"/>
  <c r="R161" i="12"/>
  <c r="P161" i="12"/>
  <c r="BI160" i="12"/>
  <c r="BH160" i="12"/>
  <c r="BG160" i="12"/>
  <c r="BF160" i="12"/>
  <c r="T160" i="12"/>
  <c r="R160" i="12"/>
  <c r="P160" i="12"/>
  <c r="BI159" i="12"/>
  <c r="BH159" i="12"/>
  <c r="BG159" i="12"/>
  <c r="BF159" i="12"/>
  <c r="T159" i="12"/>
  <c r="R159" i="12"/>
  <c r="P159" i="12"/>
  <c r="BI158" i="12"/>
  <c r="BH158" i="12"/>
  <c r="BG158" i="12"/>
  <c r="BF158" i="12"/>
  <c r="T158" i="12"/>
  <c r="R158" i="12"/>
  <c r="P158" i="12"/>
  <c r="J150" i="12"/>
  <c r="F150" i="12"/>
  <c r="F148" i="12"/>
  <c r="E146" i="12"/>
  <c r="J93" i="12"/>
  <c r="F93" i="12"/>
  <c r="F91" i="12"/>
  <c r="E89" i="12"/>
  <c r="J26" i="12"/>
  <c r="E26" i="12"/>
  <c r="J151" i="12" s="1"/>
  <c r="J25" i="12"/>
  <c r="J20" i="12"/>
  <c r="E20" i="12"/>
  <c r="F94" i="12" s="1"/>
  <c r="J19" i="12"/>
  <c r="J14" i="12"/>
  <c r="J91" i="12"/>
  <c r="E7" i="12"/>
  <c r="E85" i="12"/>
  <c r="J39" i="11"/>
  <c r="J38" i="11"/>
  <c r="AY105" i="1" s="1"/>
  <c r="J37" i="11"/>
  <c r="AX105" i="1" s="1"/>
  <c r="BI149" i="11"/>
  <c r="BH149" i="11"/>
  <c r="BG149" i="11"/>
  <c r="BF149" i="11"/>
  <c r="T149" i="11"/>
  <c r="R149" i="11"/>
  <c r="P149" i="11"/>
  <c r="BI148" i="11"/>
  <c r="BH148" i="11"/>
  <c r="BG148" i="11"/>
  <c r="BF148" i="11"/>
  <c r="T148" i="11"/>
  <c r="R148" i="11"/>
  <c r="P148" i="11"/>
  <c r="BI147" i="11"/>
  <c r="BH147" i="11"/>
  <c r="BG147" i="11"/>
  <c r="BF147" i="11"/>
  <c r="T147" i="11"/>
  <c r="R147" i="11"/>
  <c r="P147" i="11"/>
  <c r="BI146" i="11"/>
  <c r="BH146" i="11"/>
  <c r="BG146" i="11"/>
  <c r="BF146" i="11"/>
  <c r="T146" i="11"/>
  <c r="R146" i="11"/>
  <c r="P146" i="11"/>
  <c r="BI145" i="11"/>
  <c r="BH145" i="11"/>
  <c r="BG145" i="11"/>
  <c r="BF145" i="11"/>
  <c r="T145" i="11"/>
  <c r="R145" i="11"/>
  <c r="P145" i="11"/>
  <c r="BI144" i="11"/>
  <c r="BH144" i="11"/>
  <c r="BG144" i="11"/>
  <c r="BF144" i="11"/>
  <c r="T144" i="11"/>
  <c r="R144" i="11"/>
  <c r="P144" i="11"/>
  <c r="BI143" i="11"/>
  <c r="BH143" i="11"/>
  <c r="BG143" i="11"/>
  <c r="BF143" i="11"/>
  <c r="T143" i="11"/>
  <c r="R143" i="11"/>
  <c r="P143" i="11"/>
  <c r="BI142" i="11"/>
  <c r="BH142" i="11"/>
  <c r="BG142" i="11"/>
  <c r="BF142" i="11"/>
  <c r="T142" i="11"/>
  <c r="R142" i="11"/>
  <c r="P142" i="11"/>
  <c r="BI140" i="11"/>
  <c r="BH140" i="11"/>
  <c r="BG140" i="11"/>
  <c r="BF140" i="11"/>
  <c r="T140" i="11"/>
  <c r="R140" i="11"/>
  <c r="P140" i="11"/>
  <c r="BI139" i="11"/>
  <c r="BH139" i="11"/>
  <c r="BG139" i="11"/>
  <c r="BF139" i="11"/>
  <c r="T139" i="11"/>
  <c r="R139" i="11"/>
  <c r="P139" i="11"/>
  <c r="BI138" i="11"/>
  <c r="BH138" i="11"/>
  <c r="BG138" i="11"/>
  <c r="BF138" i="11"/>
  <c r="T138" i="11"/>
  <c r="R138" i="11"/>
  <c r="P138" i="11"/>
  <c r="BI137" i="11"/>
  <c r="BH137" i="11"/>
  <c r="BG137" i="11"/>
  <c r="BF137" i="11"/>
  <c r="T137" i="11"/>
  <c r="R137" i="11"/>
  <c r="P137" i="11"/>
  <c r="BI136" i="11"/>
  <c r="BH136" i="11"/>
  <c r="BG136" i="11"/>
  <c r="BF136" i="11"/>
  <c r="T136" i="11"/>
  <c r="R136" i="11"/>
  <c r="P136" i="11"/>
  <c r="BI135" i="11"/>
  <c r="BH135" i="11"/>
  <c r="BG135" i="11"/>
  <c r="BF135" i="11"/>
  <c r="T135" i="11"/>
  <c r="R135" i="11"/>
  <c r="P135" i="11"/>
  <c r="BI134" i="11"/>
  <c r="BH134" i="11"/>
  <c r="BG134" i="11"/>
  <c r="BF134" i="11"/>
  <c r="T134" i="11"/>
  <c r="R134" i="11"/>
  <c r="P134" i="11"/>
  <c r="BI133" i="11"/>
  <c r="BH133" i="11"/>
  <c r="BG133" i="11"/>
  <c r="BF133" i="11"/>
  <c r="T133" i="11"/>
  <c r="R133" i="11"/>
  <c r="P133" i="11"/>
  <c r="BI132" i="11"/>
  <c r="BH132" i="11"/>
  <c r="BG132" i="11"/>
  <c r="BF132" i="11"/>
  <c r="T132" i="11"/>
  <c r="R132" i="11"/>
  <c r="P132" i="11"/>
  <c r="BI131" i="11"/>
  <c r="BH131" i="11"/>
  <c r="BG131" i="11"/>
  <c r="BF131" i="11"/>
  <c r="T131" i="11"/>
  <c r="R131" i="11"/>
  <c r="P131" i="11"/>
  <c r="BI130" i="11"/>
  <c r="BH130" i="11"/>
  <c r="BG130" i="11"/>
  <c r="BF130" i="11"/>
  <c r="T130" i="11"/>
  <c r="R130" i="11"/>
  <c r="P130" i="11"/>
  <c r="BI129" i="11"/>
  <c r="BH129" i="11"/>
  <c r="BG129" i="11"/>
  <c r="BF129" i="11"/>
  <c r="T129" i="11"/>
  <c r="R129" i="11"/>
  <c r="P129" i="11"/>
  <c r="BI128" i="11"/>
  <c r="BH128" i="11"/>
  <c r="BG128" i="11"/>
  <c r="BF128" i="11"/>
  <c r="T128" i="11"/>
  <c r="R128" i="11"/>
  <c r="P128" i="11"/>
  <c r="BI127" i="11"/>
  <c r="BH127" i="11"/>
  <c r="BG127" i="11"/>
  <c r="BF127" i="11"/>
  <c r="T127" i="11"/>
  <c r="R127" i="11"/>
  <c r="P127" i="11"/>
  <c r="BI126" i="11"/>
  <c r="BH126" i="11"/>
  <c r="BG126" i="11"/>
  <c r="BF126" i="11"/>
  <c r="T126" i="11"/>
  <c r="R126" i="11"/>
  <c r="P126" i="11"/>
  <c r="BI125" i="11"/>
  <c r="BH125" i="11"/>
  <c r="BG125" i="11"/>
  <c r="BF125" i="11"/>
  <c r="T125" i="11"/>
  <c r="R125" i="11"/>
  <c r="P125" i="11"/>
  <c r="J119" i="11"/>
  <c r="J118" i="11"/>
  <c r="F118" i="11"/>
  <c r="F116" i="11"/>
  <c r="E114" i="11"/>
  <c r="J94" i="11"/>
  <c r="J93" i="11"/>
  <c r="F93" i="11"/>
  <c r="F91" i="11"/>
  <c r="E89" i="11"/>
  <c r="J20" i="11"/>
  <c r="E20" i="11"/>
  <c r="F119" i="11"/>
  <c r="J19" i="11"/>
  <c r="J14" i="11"/>
  <c r="J116" i="11" s="1"/>
  <c r="E7" i="11"/>
  <c r="E110" i="11" s="1"/>
  <c r="J39" i="10"/>
  <c r="J38" i="10"/>
  <c r="AY104" i="1"/>
  <c r="J37" i="10"/>
  <c r="AX104" i="1"/>
  <c r="BI275" i="10"/>
  <c r="BH275" i="10"/>
  <c r="BG275" i="10"/>
  <c r="BF275" i="10"/>
  <c r="T275" i="10"/>
  <c r="T274" i="10"/>
  <c r="R275" i="10"/>
  <c r="R274" i="10"/>
  <c r="P275" i="10"/>
  <c r="P274" i="10"/>
  <c r="BI273" i="10"/>
  <c r="BH273" i="10"/>
  <c r="BG273" i="10"/>
  <c r="BF273" i="10"/>
  <c r="T273" i="10"/>
  <c r="R273" i="10"/>
  <c r="P273" i="10"/>
  <c r="BI272" i="10"/>
  <c r="BH272" i="10"/>
  <c r="BG272" i="10"/>
  <c r="BF272" i="10"/>
  <c r="T272" i="10"/>
  <c r="R272" i="10"/>
  <c r="P272" i="10"/>
  <c r="BI270" i="10"/>
  <c r="BH270" i="10"/>
  <c r="BG270" i="10"/>
  <c r="BF270" i="10"/>
  <c r="T270" i="10"/>
  <c r="R270" i="10"/>
  <c r="P270" i="10"/>
  <c r="BI269" i="10"/>
  <c r="BH269" i="10"/>
  <c r="BG269" i="10"/>
  <c r="BF269" i="10"/>
  <c r="T269" i="10"/>
  <c r="R269" i="10"/>
  <c r="P269" i="10"/>
  <c r="BI268" i="10"/>
  <c r="BH268" i="10"/>
  <c r="BG268" i="10"/>
  <c r="BF268" i="10"/>
  <c r="T268" i="10"/>
  <c r="R268" i="10"/>
  <c r="P268" i="10"/>
  <c r="BI267" i="10"/>
  <c r="BH267" i="10"/>
  <c r="BG267" i="10"/>
  <c r="BF267" i="10"/>
  <c r="T267" i="10"/>
  <c r="R267" i="10"/>
  <c r="P267" i="10"/>
  <c r="BI266" i="10"/>
  <c r="BH266" i="10"/>
  <c r="BG266" i="10"/>
  <c r="BF266" i="10"/>
  <c r="T266" i="10"/>
  <c r="R266" i="10"/>
  <c r="P266" i="10"/>
  <c r="BI265" i="10"/>
  <c r="BH265" i="10"/>
  <c r="BG265" i="10"/>
  <c r="BF265" i="10"/>
  <c r="T265" i="10"/>
  <c r="R265" i="10"/>
  <c r="P265" i="10"/>
  <c r="BI264" i="10"/>
  <c r="BH264" i="10"/>
  <c r="BG264" i="10"/>
  <c r="BF264" i="10"/>
  <c r="T264" i="10"/>
  <c r="R264" i="10"/>
  <c r="P264" i="10"/>
  <c r="BI263" i="10"/>
  <c r="BH263" i="10"/>
  <c r="BG263" i="10"/>
  <c r="BF263" i="10"/>
  <c r="T263" i="10"/>
  <c r="R263" i="10"/>
  <c r="P263" i="10"/>
  <c r="BI262" i="10"/>
  <c r="BH262" i="10"/>
  <c r="BG262" i="10"/>
  <c r="BF262" i="10"/>
  <c r="T262" i="10"/>
  <c r="R262" i="10"/>
  <c r="P262" i="10"/>
  <c r="BI261" i="10"/>
  <c r="BH261" i="10"/>
  <c r="BG261" i="10"/>
  <c r="BF261" i="10"/>
  <c r="T261" i="10"/>
  <c r="R261" i="10"/>
  <c r="P261" i="10"/>
  <c r="BI259" i="10"/>
  <c r="BH259" i="10"/>
  <c r="BG259" i="10"/>
  <c r="BF259" i="10"/>
  <c r="T259" i="10"/>
  <c r="R259" i="10"/>
  <c r="P259" i="10"/>
  <c r="BI258" i="10"/>
  <c r="BH258" i="10"/>
  <c r="BG258" i="10"/>
  <c r="BF258" i="10"/>
  <c r="T258" i="10"/>
  <c r="R258" i="10"/>
  <c r="P258" i="10"/>
  <c r="BI257" i="10"/>
  <c r="BH257" i="10"/>
  <c r="BG257" i="10"/>
  <c r="BF257" i="10"/>
  <c r="T257" i="10"/>
  <c r="R257" i="10"/>
  <c r="P257" i="10"/>
  <c r="BI256" i="10"/>
  <c r="BH256" i="10"/>
  <c r="BG256" i="10"/>
  <c r="BF256" i="10"/>
  <c r="T256" i="10"/>
  <c r="R256" i="10"/>
  <c r="P256" i="10"/>
  <c r="BI255" i="10"/>
  <c r="BH255" i="10"/>
  <c r="BG255" i="10"/>
  <c r="BF255" i="10"/>
  <c r="T255" i="10"/>
  <c r="R255" i="10"/>
  <c r="P255" i="10"/>
  <c r="BI254" i="10"/>
  <c r="BH254" i="10"/>
  <c r="BG254" i="10"/>
  <c r="BF254" i="10"/>
  <c r="T254" i="10"/>
  <c r="R254" i="10"/>
  <c r="P254" i="10"/>
  <c r="BI253" i="10"/>
  <c r="BH253" i="10"/>
  <c r="BG253" i="10"/>
  <c r="BF253" i="10"/>
  <c r="T253" i="10"/>
  <c r="R253" i="10"/>
  <c r="P253" i="10"/>
  <c r="BI252" i="10"/>
  <c r="BH252" i="10"/>
  <c r="BG252" i="10"/>
  <c r="BF252" i="10"/>
  <c r="T252" i="10"/>
  <c r="R252" i="10"/>
  <c r="P252" i="10"/>
  <c r="BI251" i="10"/>
  <c r="BH251" i="10"/>
  <c r="BG251" i="10"/>
  <c r="BF251" i="10"/>
  <c r="T251" i="10"/>
  <c r="R251" i="10"/>
  <c r="P251" i="10"/>
  <c r="BI250" i="10"/>
  <c r="BH250" i="10"/>
  <c r="BG250" i="10"/>
  <c r="BF250" i="10"/>
  <c r="T250" i="10"/>
  <c r="R250" i="10"/>
  <c r="P250" i="10"/>
  <c r="BI249" i="10"/>
  <c r="BH249" i="10"/>
  <c r="BG249" i="10"/>
  <c r="BF249" i="10"/>
  <c r="T249" i="10"/>
  <c r="R249" i="10"/>
  <c r="P249" i="10"/>
  <c r="BI248" i="10"/>
  <c r="BH248" i="10"/>
  <c r="BG248" i="10"/>
  <c r="BF248" i="10"/>
  <c r="T248" i="10"/>
  <c r="R248" i="10"/>
  <c r="P248" i="10"/>
  <c r="BI247" i="10"/>
  <c r="BH247" i="10"/>
  <c r="BG247" i="10"/>
  <c r="BF247" i="10"/>
  <c r="T247" i="10"/>
  <c r="R247" i="10"/>
  <c r="P247" i="10"/>
  <c r="BI246" i="10"/>
  <c r="BH246" i="10"/>
  <c r="BG246" i="10"/>
  <c r="BF246" i="10"/>
  <c r="T246" i="10"/>
  <c r="R246" i="10"/>
  <c r="P246" i="10"/>
  <c r="BI245" i="10"/>
  <c r="BH245" i="10"/>
  <c r="BG245" i="10"/>
  <c r="BF245" i="10"/>
  <c r="T245" i="10"/>
  <c r="R245" i="10"/>
  <c r="P245" i="10"/>
  <c r="BI244" i="10"/>
  <c r="BH244" i="10"/>
  <c r="BG244" i="10"/>
  <c r="BF244" i="10"/>
  <c r="T244" i="10"/>
  <c r="R244" i="10"/>
  <c r="P244" i="10"/>
  <c r="BI243" i="10"/>
  <c r="BH243" i="10"/>
  <c r="BG243" i="10"/>
  <c r="BF243" i="10"/>
  <c r="T243" i="10"/>
  <c r="R243" i="10"/>
  <c r="P243" i="10"/>
  <c r="BI242" i="10"/>
  <c r="BH242" i="10"/>
  <c r="BG242" i="10"/>
  <c r="BF242" i="10"/>
  <c r="T242" i="10"/>
  <c r="R242" i="10"/>
  <c r="P242" i="10"/>
  <c r="BI241" i="10"/>
  <c r="BH241" i="10"/>
  <c r="BG241" i="10"/>
  <c r="BF241" i="10"/>
  <c r="T241" i="10"/>
  <c r="R241" i="10"/>
  <c r="P241" i="10"/>
  <c r="BI240" i="10"/>
  <c r="BH240" i="10"/>
  <c r="BG240" i="10"/>
  <c r="BF240" i="10"/>
  <c r="T240" i="10"/>
  <c r="R240" i="10"/>
  <c r="P240" i="10"/>
  <c r="BI239" i="10"/>
  <c r="BH239" i="10"/>
  <c r="BG239" i="10"/>
  <c r="BF239" i="10"/>
  <c r="T239" i="10"/>
  <c r="R239" i="10"/>
  <c r="P239" i="10"/>
  <c r="BI238" i="10"/>
  <c r="BH238" i="10"/>
  <c r="BG238" i="10"/>
  <c r="BF238" i="10"/>
  <c r="T238" i="10"/>
  <c r="R238" i="10"/>
  <c r="P238" i="10"/>
  <c r="BI237" i="10"/>
  <c r="BH237" i="10"/>
  <c r="BG237" i="10"/>
  <c r="BF237" i="10"/>
  <c r="T237" i="10"/>
  <c r="R237" i="10"/>
  <c r="P237" i="10"/>
  <c r="BI235" i="10"/>
  <c r="BH235" i="10"/>
  <c r="BG235" i="10"/>
  <c r="BF235" i="10"/>
  <c r="T235" i="10"/>
  <c r="R235" i="10"/>
  <c r="P235" i="10"/>
  <c r="BI234" i="10"/>
  <c r="BH234" i="10"/>
  <c r="BG234" i="10"/>
  <c r="BF234" i="10"/>
  <c r="T234" i="10"/>
  <c r="R234" i="10"/>
  <c r="P234" i="10"/>
  <c r="BI233" i="10"/>
  <c r="BH233" i="10"/>
  <c r="BG233" i="10"/>
  <c r="BF233" i="10"/>
  <c r="T233" i="10"/>
  <c r="R233" i="10"/>
  <c r="P233" i="10"/>
  <c r="BI232" i="10"/>
  <c r="BH232" i="10"/>
  <c r="BG232" i="10"/>
  <c r="BF232" i="10"/>
  <c r="T232" i="10"/>
  <c r="R232" i="10"/>
  <c r="P232" i="10"/>
  <c r="BI231" i="10"/>
  <c r="BH231" i="10"/>
  <c r="BG231" i="10"/>
  <c r="BF231" i="10"/>
  <c r="T231" i="10"/>
  <c r="R231" i="10"/>
  <c r="P231" i="10"/>
  <c r="BI230" i="10"/>
  <c r="BH230" i="10"/>
  <c r="BG230" i="10"/>
  <c r="BF230" i="10"/>
  <c r="T230" i="10"/>
  <c r="R230" i="10"/>
  <c r="P230" i="10"/>
  <c r="BI229" i="10"/>
  <c r="BH229" i="10"/>
  <c r="BG229" i="10"/>
  <c r="BF229" i="10"/>
  <c r="T229" i="10"/>
  <c r="R229" i="10"/>
  <c r="P229" i="10"/>
  <c r="BI228" i="10"/>
  <c r="BH228" i="10"/>
  <c r="BG228" i="10"/>
  <c r="BF228" i="10"/>
  <c r="T228" i="10"/>
  <c r="R228" i="10"/>
  <c r="P228" i="10"/>
  <c r="BI227" i="10"/>
  <c r="BH227" i="10"/>
  <c r="BG227" i="10"/>
  <c r="BF227" i="10"/>
  <c r="T227" i="10"/>
  <c r="R227" i="10"/>
  <c r="P227" i="10"/>
  <c r="BI226" i="10"/>
  <c r="BH226" i="10"/>
  <c r="BG226" i="10"/>
  <c r="BF226" i="10"/>
  <c r="T226" i="10"/>
  <c r="R226" i="10"/>
  <c r="P226" i="10"/>
  <c r="BI225" i="10"/>
  <c r="BH225" i="10"/>
  <c r="BG225" i="10"/>
  <c r="BF225" i="10"/>
  <c r="T225" i="10"/>
  <c r="R225" i="10"/>
  <c r="P225" i="10"/>
  <c r="BI224" i="10"/>
  <c r="BH224" i="10"/>
  <c r="BG224" i="10"/>
  <c r="BF224" i="10"/>
  <c r="T224" i="10"/>
  <c r="R224" i="10"/>
  <c r="P224" i="10"/>
  <c r="BI223" i="10"/>
  <c r="BH223" i="10"/>
  <c r="BG223" i="10"/>
  <c r="BF223" i="10"/>
  <c r="T223" i="10"/>
  <c r="R223" i="10"/>
  <c r="P223" i="10"/>
  <c r="BI222" i="10"/>
  <c r="BH222" i="10"/>
  <c r="BG222" i="10"/>
  <c r="BF222" i="10"/>
  <c r="T222" i="10"/>
  <c r="R222" i="10"/>
  <c r="P222" i="10"/>
  <c r="BI221" i="10"/>
  <c r="BH221" i="10"/>
  <c r="BG221" i="10"/>
  <c r="BF221" i="10"/>
  <c r="T221" i="10"/>
  <c r="R221" i="10"/>
  <c r="P221" i="10"/>
  <c r="BI220" i="10"/>
  <c r="BH220" i="10"/>
  <c r="BG220" i="10"/>
  <c r="BF220" i="10"/>
  <c r="T220" i="10"/>
  <c r="R220" i="10"/>
  <c r="P220" i="10"/>
  <c r="BI219" i="10"/>
  <c r="BH219" i="10"/>
  <c r="BG219" i="10"/>
  <c r="BF219" i="10"/>
  <c r="T219" i="10"/>
  <c r="R219" i="10"/>
  <c r="P219" i="10"/>
  <c r="BI218" i="10"/>
  <c r="BH218" i="10"/>
  <c r="BG218" i="10"/>
  <c r="BF218" i="10"/>
  <c r="T218" i="10"/>
  <c r="R218" i="10"/>
  <c r="P218" i="10"/>
  <c r="BI217" i="10"/>
  <c r="BH217" i="10"/>
  <c r="BG217" i="10"/>
  <c r="BF217" i="10"/>
  <c r="T217" i="10"/>
  <c r="R217" i="10"/>
  <c r="P217" i="10"/>
  <c r="BI216" i="10"/>
  <c r="BH216" i="10"/>
  <c r="BG216" i="10"/>
  <c r="BF216" i="10"/>
  <c r="T216" i="10"/>
  <c r="R216" i="10"/>
  <c r="P216" i="10"/>
  <c r="BI213" i="10"/>
  <c r="BH213" i="10"/>
  <c r="BG213" i="10"/>
  <c r="BF213" i="10"/>
  <c r="T213" i="10"/>
  <c r="T212" i="10"/>
  <c r="R213" i="10"/>
  <c r="R212" i="10" s="1"/>
  <c r="P213" i="10"/>
  <c r="P212" i="10" s="1"/>
  <c r="BI211" i="10"/>
  <c r="BH211" i="10"/>
  <c r="BG211" i="10"/>
  <c r="BF211" i="10"/>
  <c r="T211" i="10"/>
  <c r="R211" i="10"/>
  <c r="P211" i="10"/>
  <c r="BI209" i="10"/>
  <c r="BH209" i="10"/>
  <c r="BG209" i="10"/>
  <c r="BF209" i="10"/>
  <c r="T209" i="10"/>
  <c r="R209" i="10"/>
  <c r="P209" i="10"/>
  <c r="BI208" i="10"/>
  <c r="BH208" i="10"/>
  <c r="BG208" i="10"/>
  <c r="BF208" i="10"/>
  <c r="T208" i="10"/>
  <c r="R208" i="10"/>
  <c r="P208" i="10"/>
  <c r="BI206" i="10"/>
  <c r="BH206" i="10"/>
  <c r="BG206" i="10"/>
  <c r="BF206" i="10"/>
  <c r="T206" i="10"/>
  <c r="R206" i="10"/>
  <c r="P206" i="10"/>
  <c r="BI205" i="10"/>
  <c r="BH205" i="10"/>
  <c r="BG205" i="10"/>
  <c r="BF205" i="10"/>
  <c r="T205" i="10"/>
  <c r="R205" i="10"/>
  <c r="P205" i="10"/>
  <c r="BI203" i="10"/>
  <c r="BH203" i="10"/>
  <c r="BG203" i="10"/>
  <c r="BF203" i="10"/>
  <c r="T203" i="10"/>
  <c r="R203" i="10"/>
  <c r="P203" i="10"/>
  <c r="BI201" i="10"/>
  <c r="BH201" i="10"/>
  <c r="BG201" i="10"/>
  <c r="BF201" i="10"/>
  <c r="T201" i="10"/>
  <c r="R201" i="10"/>
  <c r="P201" i="10"/>
  <c r="BI198" i="10"/>
  <c r="BH198" i="10"/>
  <c r="BG198" i="10"/>
  <c r="BF198" i="10"/>
  <c r="T198" i="10"/>
  <c r="R198" i="10"/>
  <c r="P198" i="10"/>
  <c r="BI197" i="10"/>
  <c r="BH197" i="10"/>
  <c r="BG197" i="10"/>
  <c r="BF197" i="10"/>
  <c r="T197" i="10"/>
  <c r="R197" i="10"/>
  <c r="P197" i="10"/>
  <c r="BI196" i="10"/>
  <c r="BH196" i="10"/>
  <c r="BG196" i="10"/>
  <c r="BF196" i="10"/>
  <c r="T196" i="10"/>
  <c r="R196" i="10"/>
  <c r="P196" i="10"/>
  <c r="BI195" i="10"/>
  <c r="BH195" i="10"/>
  <c r="BG195" i="10"/>
  <c r="BF195" i="10"/>
  <c r="T195" i="10"/>
  <c r="R195" i="10"/>
  <c r="P195" i="10"/>
  <c r="BI194" i="10"/>
  <c r="BH194" i="10"/>
  <c r="BG194" i="10"/>
  <c r="BF194" i="10"/>
  <c r="T194" i="10"/>
  <c r="R194" i="10"/>
  <c r="P194" i="10"/>
  <c r="BI192" i="10"/>
  <c r="BH192" i="10"/>
  <c r="BG192" i="10"/>
  <c r="BF192" i="10"/>
  <c r="T192" i="10"/>
  <c r="R192" i="10"/>
  <c r="P192" i="10"/>
  <c r="BI191" i="10"/>
  <c r="BH191" i="10"/>
  <c r="BG191" i="10"/>
  <c r="BF191" i="10"/>
  <c r="T191" i="10"/>
  <c r="R191" i="10"/>
  <c r="P191" i="10"/>
  <c r="BI190" i="10"/>
  <c r="BH190" i="10"/>
  <c r="BG190" i="10"/>
  <c r="BF190" i="10"/>
  <c r="T190" i="10"/>
  <c r="R190" i="10"/>
  <c r="P190" i="10"/>
  <c r="BI187" i="10"/>
  <c r="BH187" i="10"/>
  <c r="BG187" i="10"/>
  <c r="BF187" i="10"/>
  <c r="T187" i="10"/>
  <c r="T186" i="10"/>
  <c r="R187" i="10"/>
  <c r="R186" i="10"/>
  <c r="P187" i="10"/>
  <c r="P186" i="10" s="1"/>
  <c r="BI184" i="10"/>
  <c r="BH184" i="10"/>
  <c r="BG184" i="10"/>
  <c r="BF184" i="10"/>
  <c r="T184" i="10"/>
  <c r="R184" i="10"/>
  <c r="P184" i="10"/>
  <c r="BI183" i="10"/>
  <c r="BH183" i="10"/>
  <c r="BG183" i="10"/>
  <c r="BF183" i="10"/>
  <c r="T183" i="10"/>
  <c r="R183" i="10"/>
  <c r="P183" i="10"/>
  <c r="BI182" i="10"/>
  <c r="BH182" i="10"/>
  <c r="BG182" i="10"/>
  <c r="BF182" i="10"/>
  <c r="T182" i="10"/>
  <c r="R182" i="10"/>
  <c r="P182" i="10"/>
  <c r="BI180" i="10"/>
  <c r="BH180" i="10"/>
  <c r="BG180" i="10"/>
  <c r="BF180" i="10"/>
  <c r="T180" i="10"/>
  <c r="R180" i="10"/>
  <c r="P180" i="10"/>
  <c r="BI179" i="10"/>
  <c r="BH179" i="10"/>
  <c r="BG179" i="10"/>
  <c r="BF179" i="10"/>
  <c r="T179" i="10"/>
  <c r="R179" i="10"/>
  <c r="P179" i="10"/>
  <c r="BI177" i="10"/>
  <c r="BH177" i="10"/>
  <c r="BG177" i="10"/>
  <c r="BF177" i="10"/>
  <c r="T177" i="10"/>
  <c r="R177" i="10"/>
  <c r="P177" i="10"/>
  <c r="BI173" i="10"/>
  <c r="BH173" i="10"/>
  <c r="BG173" i="10"/>
  <c r="BF173" i="10"/>
  <c r="T173" i="10"/>
  <c r="T172" i="10"/>
  <c r="R173" i="10"/>
  <c r="R172" i="10"/>
  <c r="P173" i="10"/>
  <c r="P172" i="10"/>
  <c r="BI171" i="10"/>
  <c r="BH171" i="10"/>
  <c r="BG171" i="10"/>
  <c r="BF171" i="10"/>
  <c r="T171" i="10"/>
  <c r="R171" i="10"/>
  <c r="P171" i="10"/>
  <c r="BI170" i="10"/>
  <c r="BH170" i="10"/>
  <c r="BG170" i="10"/>
  <c r="BF170" i="10"/>
  <c r="T170" i="10"/>
  <c r="R170" i="10"/>
  <c r="P170" i="10"/>
  <c r="BI168" i="10"/>
  <c r="BH168" i="10"/>
  <c r="BG168" i="10"/>
  <c r="BF168" i="10"/>
  <c r="T168" i="10"/>
  <c r="R168" i="10"/>
  <c r="P168" i="10"/>
  <c r="BI165" i="10"/>
  <c r="BH165" i="10"/>
  <c r="BG165" i="10"/>
  <c r="BF165" i="10"/>
  <c r="T165" i="10"/>
  <c r="R165" i="10"/>
  <c r="P165" i="10"/>
  <c r="BI163" i="10"/>
  <c r="BH163" i="10"/>
  <c r="BG163" i="10"/>
  <c r="BF163" i="10"/>
  <c r="T163" i="10"/>
  <c r="R163" i="10"/>
  <c r="P163" i="10"/>
  <c r="BI160" i="10"/>
  <c r="BH160" i="10"/>
  <c r="BG160" i="10"/>
  <c r="BF160" i="10"/>
  <c r="T160" i="10"/>
  <c r="R160" i="10"/>
  <c r="P160" i="10"/>
  <c r="BI158" i="10"/>
  <c r="BH158" i="10"/>
  <c r="BG158" i="10"/>
  <c r="BF158" i="10"/>
  <c r="T158" i="10"/>
  <c r="R158" i="10"/>
  <c r="P158" i="10"/>
  <c r="BI155" i="10"/>
  <c r="BH155" i="10"/>
  <c r="BG155" i="10"/>
  <c r="BF155" i="10"/>
  <c r="T155" i="10"/>
  <c r="R155" i="10"/>
  <c r="P155" i="10"/>
  <c r="BI154" i="10"/>
  <c r="BH154" i="10"/>
  <c r="BG154" i="10"/>
  <c r="BF154" i="10"/>
  <c r="T154" i="10"/>
  <c r="R154" i="10"/>
  <c r="P154" i="10"/>
  <c r="BI152" i="10"/>
  <c r="BH152" i="10"/>
  <c r="BG152" i="10"/>
  <c r="BF152" i="10"/>
  <c r="T152" i="10"/>
  <c r="R152" i="10"/>
  <c r="P152" i="10"/>
  <c r="BI150" i="10"/>
  <c r="BH150" i="10"/>
  <c r="BG150" i="10"/>
  <c r="BF150" i="10"/>
  <c r="T150" i="10"/>
  <c r="R150" i="10"/>
  <c r="P150" i="10"/>
  <c r="BI149" i="10"/>
  <c r="BH149" i="10"/>
  <c r="BG149" i="10"/>
  <c r="BF149" i="10"/>
  <c r="T149" i="10"/>
  <c r="R149" i="10"/>
  <c r="P149" i="10"/>
  <c r="BI147" i="10"/>
  <c r="BH147" i="10"/>
  <c r="BG147" i="10"/>
  <c r="BF147" i="10"/>
  <c r="T147" i="10"/>
  <c r="R147" i="10"/>
  <c r="P147" i="10"/>
  <c r="BI145" i="10"/>
  <c r="BH145" i="10"/>
  <c r="BG145" i="10"/>
  <c r="BF145" i="10"/>
  <c r="T145" i="10"/>
  <c r="R145" i="10"/>
  <c r="P145" i="10"/>
  <c r="BI144" i="10"/>
  <c r="BH144" i="10"/>
  <c r="BG144" i="10"/>
  <c r="BF144" i="10"/>
  <c r="T144" i="10"/>
  <c r="R144" i="10"/>
  <c r="P144" i="10"/>
  <c r="BI143" i="10"/>
  <c r="BH143" i="10"/>
  <c r="BG143" i="10"/>
  <c r="BF143" i="10"/>
  <c r="T143" i="10"/>
  <c r="R143" i="10"/>
  <c r="P143" i="10"/>
  <c r="BI141" i="10"/>
  <c r="BH141" i="10"/>
  <c r="BG141" i="10"/>
  <c r="BF141" i="10"/>
  <c r="T141" i="10"/>
  <c r="R141" i="10"/>
  <c r="P141" i="10"/>
  <c r="BI139" i="10"/>
  <c r="BH139" i="10"/>
  <c r="BG139" i="10"/>
  <c r="BF139" i="10"/>
  <c r="T139" i="10"/>
  <c r="R139" i="10"/>
  <c r="P139" i="10"/>
  <c r="J133" i="10"/>
  <c r="J132" i="10"/>
  <c r="F132" i="10"/>
  <c r="F130" i="10"/>
  <c r="E128" i="10"/>
  <c r="J94" i="10"/>
  <c r="J93" i="10"/>
  <c r="F93" i="10"/>
  <c r="F91" i="10"/>
  <c r="E89" i="10"/>
  <c r="J20" i="10"/>
  <c r="E20" i="10"/>
  <c r="F133" i="10" s="1"/>
  <c r="J19" i="10"/>
  <c r="J14" i="10"/>
  <c r="J130" i="10"/>
  <c r="E7" i="10"/>
  <c r="E124" i="10"/>
  <c r="J39" i="9"/>
  <c r="J38" i="9"/>
  <c r="AY103" i="1"/>
  <c r="J37" i="9"/>
  <c r="AX103" i="1" s="1"/>
  <c r="BI200" i="9"/>
  <c r="BH200" i="9"/>
  <c r="BG200" i="9"/>
  <c r="BF200" i="9"/>
  <c r="T200" i="9"/>
  <c r="R200" i="9"/>
  <c r="P200" i="9"/>
  <c r="BI199" i="9"/>
  <c r="BH199" i="9"/>
  <c r="BG199" i="9"/>
  <c r="BF199" i="9"/>
  <c r="T199" i="9"/>
  <c r="R199" i="9"/>
  <c r="P199" i="9"/>
  <c r="BI198" i="9"/>
  <c r="BH198" i="9"/>
  <c r="BG198" i="9"/>
  <c r="BF198" i="9"/>
  <c r="T198" i="9"/>
  <c r="R198" i="9"/>
  <c r="P198" i="9"/>
  <c r="BI195" i="9"/>
  <c r="BH195" i="9"/>
  <c r="BG195" i="9"/>
  <c r="BF195" i="9"/>
  <c r="T195" i="9"/>
  <c r="R195" i="9"/>
  <c r="P195" i="9"/>
  <c r="BI194" i="9"/>
  <c r="BH194" i="9"/>
  <c r="BG194" i="9"/>
  <c r="BF194" i="9"/>
  <c r="T194" i="9"/>
  <c r="R194" i="9"/>
  <c r="P194" i="9"/>
  <c r="BI192" i="9"/>
  <c r="BH192" i="9"/>
  <c r="BG192" i="9"/>
  <c r="BF192" i="9"/>
  <c r="T192" i="9"/>
  <c r="R192" i="9"/>
  <c r="P192" i="9"/>
  <c r="BI191" i="9"/>
  <c r="BH191" i="9"/>
  <c r="BG191" i="9"/>
  <c r="BF191" i="9"/>
  <c r="T191" i="9"/>
  <c r="R191" i="9"/>
  <c r="P191" i="9"/>
  <c r="BI190" i="9"/>
  <c r="BH190" i="9"/>
  <c r="BG190" i="9"/>
  <c r="BF190" i="9"/>
  <c r="T190" i="9"/>
  <c r="R190" i="9"/>
  <c r="P190" i="9"/>
  <c r="BI188" i="9"/>
  <c r="BH188" i="9"/>
  <c r="BG188" i="9"/>
  <c r="BF188" i="9"/>
  <c r="T188" i="9"/>
  <c r="R188" i="9"/>
  <c r="P188" i="9"/>
  <c r="BI186" i="9"/>
  <c r="BH186" i="9"/>
  <c r="BG186" i="9"/>
  <c r="BF186" i="9"/>
  <c r="T186" i="9"/>
  <c r="R186" i="9"/>
  <c r="P186" i="9"/>
  <c r="BI184" i="9"/>
  <c r="BH184" i="9"/>
  <c r="BG184" i="9"/>
  <c r="BF184" i="9"/>
  <c r="T184" i="9"/>
  <c r="R184" i="9"/>
  <c r="P184" i="9"/>
  <c r="BI181" i="9"/>
  <c r="BH181" i="9"/>
  <c r="BG181" i="9"/>
  <c r="BF181" i="9"/>
  <c r="T181" i="9"/>
  <c r="R181" i="9"/>
  <c r="P181" i="9"/>
  <c r="BI180" i="9"/>
  <c r="BH180" i="9"/>
  <c r="BG180" i="9"/>
  <c r="BF180" i="9"/>
  <c r="T180" i="9"/>
  <c r="R180" i="9"/>
  <c r="P180" i="9"/>
  <c r="BI178" i="9"/>
  <c r="BH178" i="9"/>
  <c r="BG178" i="9"/>
  <c r="BF178" i="9"/>
  <c r="T178" i="9"/>
  <c r="R178" i="9"/>
  <c r="P178" i="9"/>
  <c r="BI175" i="9"/>
  <c r="BH175" i="9"/>
  <c r="BG175" i="9"/>
  <c r="BF175" i="9"/>
  <c r="T175" i="9"/>
  <c r="T174" i="9" s="1"/>
  <c r="R175" i="9"/>
  <c r="R174" i="9" s="1"/>
  <c r="P175" i="9"/>
  <c r="P174" i="9" s="1"/>
  <c r="BI173" i="9"/>
  <c r="BH173" i="9"/>
  <c r="BG173" i="9"/>
  <c r="BF173" i="9"/>
  <c r="T173" i="9"/>
  <c r="R173" i="9"/>
  <c r="P173" i="9"/>
  <c r="BI171" i="9"/>
  <c r="BH171" i="9"/>
  <c r="BG171" i="9"/>
  <c r="BF171" i="9"/>
  <c r="T171" i="9"/>
  <c r="R171" i="9"/>
  <c r="P171" i="9"/>
  <c r="BI170" i="9"/>
  <c r="BH170" i="9"/>
  <c r="BG170" i="9"/>
  <c r="BF170" i="9"/>
  <c r="T170" i="9"/>
  <c r="R170" i="9"/>
  <c r="P170" i="9"/>
  <c r="BI167" i="9"/>
  <c r="BH167" i="9"/>
  <c r="BG167" i="9"/>
  <c r="BF167" i="9"/>
  <c r="T167" i="9"/>
  <c r="R167" i="9"/>
  <c r="P167" i="9"/>
  <c r="BI162" i="9"/>
  <c r="BH162" i="9"/>
  <c r="BG162" i="9"/>
  <c r="BF162" i="9"/>
  <c r="T162" i="9"/>
  <c r="R162" i="9"/>
  <c r="P162" i="9"/>
  <c r="BI161" i="9"/>
  <c r="BH161" i="9"/>
  <c r="BG161" i="9"/>
  <c r="BF161" i="9"/>
  <c r="T161" i="9"/>
  <c r="R161" i="9"/>
  <c r="P161" i="9"/>
  <c r="BI159" i="9"/>
  <c r="BH159" i="9"/>
  <c r="BG159" i="9"/>
  <c r="BF159" i="9"/>
  <c r="T159" i="9"/>
  <c r="R159" i="9"/>
  <c r="P159" i="9"/>
  <c r="BI158" i="9"/>
  <c r="BH158" i="9"/>
  <c r="BG158" i="9"/>
  <c r="BF158" i="9"/>
  <c r="T158" i="9"/>
  <c r="R158" i="9"/>
  <c r="P158" i="9"/>
  <c r="BI157" i="9"/>
  <c r="BH157" i="9"/>
  <c r="BG157" i="9"/>
  <c r="BF157" i="9"/>
  <c r="T157" i="9"/>
  <c r="R157" i="9"/>
  <c r="P157" i="9"/>
  <c r="BI155" i="9"/>
  <c r="BH155" i="9"/>
  <c r="BG155" i="9"/>
  <c r="BF155" i="9"/>
  <c r="T155" i="9"/>
  <c r="R155" i="9"/>
  <c r="P155" i="9"/>
  <c r="BI154" i="9"/>
  <c r="BH154" i="9"/>
  <c r="BG154" i="9"/>
  <c r="BF154" i="9"/>
  <c r="T154" i="9"/>
  <c r="R154" i="9"/>
  <c r="P154" i="9"/>
  <c r="BI153" i="9"/>
  <c r="BH153" i="9"/>
  <c r="BG153" i="9"/>
  <c r="BF153" i="9"/>
  <c r="T153" i="9"/>
  <c r="R153" i="9"/>
  <c r="P153" i="9"/>
  <c r="BI151" i="9"/>
  <c r="BH151" i="9"/>
  <c r="BG151" i="9"/>
  <c r="BF151" i="9"/>
  <c r="T151" i="9"/>
  <c r="R151" i="9"/>
  <c r="P151" i="9"/>
  <c r="BI149" i="9"/>
  <c r="BH149" i="9"/>
  <c r="BG149" i="9"/>
  <c r="BF149" i="9"/>
  <c r="T149" i="9"/>
  <c r="R149" i="9"/>
  <c r="P149" i="9"/>
  <c r="BI143" i="9"/>
  <c r="BH143" i="9"/>
  <c r="BG143" i="9"/>
  <c r="BF143" i="9"/>
  <c r="T143" i="9"/>
  <c r="R143" i="9"/>
  <c r="P143" i="9"/>
  <c r="BI141" i="9"/>
  <c r="BH141" i="9"/>
  <c r="BG141" i="9"/>
  <c r="BF141" i="9"/>
  <c r="T141" i="9"/>
  <c r="R141" i="9"/>
  <c r="P141" i="9"/>
  <c r="BI136" i="9"/>
  <c r="BH136" i="9"/>
  <c r="BG136" i="9"/>
  <c r="BF136" i="9"/>
  <c r="T136" i="9"/>
  <c r="R136" i="9"/>
  <c r="P136" i="9"/>
  <c r="BI134" i="9"/>
  <c r="BH134" i="9"/>
  <c r="BG134" i="9"/>
  <c r="BF134" i="9"/>
  <c r="T134" i="9"/>
  <c r="R134" i="9"/>
  <c r="P134" i="9"/>
  <c r="BI132" i="9"/>
  <c r="BH132" i="9"/>
  <c r="BG132" i="9"/>
  <c r="BF132" i="9"/>
  <c r="T132" i="9"/>
  <c r="R132" i="9"/>
  <c r="P132" i="9"/>
  <c r="J126" i="9"/>
  <c r="J125" i="9"/>
  <c r="F125" i="9"/>
  <c r="F123" i="9"/>
  <c r="E121" i="9"/>
  <c r="J94" i="9"/>
  <c r="J93" i="9"/>
  <c r="F93" i="9"/>
  <c r="F91" i="9"/>
  <c r="E89" i="9"/>
  <c r="J20" i="9"/>
  <c r="E20" i="9"/>
  <c r="F94" i="9" s="1"/>
  <c r="J19" i="9"/>
  <c r="J14" i="9"/>
  <c r="J123" i="9"/>
  <c r="E7" i="9"/>
  <c r="E117" i="9"/>
  <c r="J39" i="8"/>
  <c r="J38" i="8"/>
  <c r="AY102" i="1"/>
  <c r="J37" i="8"/>
  <c r="AX102" i="1" s="1"/>
  <c r="BI205" i="8"/>
  <c r="BH205" i="8"/>
  <c r="BG205" i="8"/>
  <c r="BF205" i="8"/>
  <c r="T205" i="8"/>
  <c r="R205" i="8"/>
  <c r="P205" i="8"/>
  <c r="BI204" i="8"/>
  <c r="BH204" i="8"/>
  <c r="BG204" i="8"/>
  <c r="BF204" i="8"/>
  <c r="T204" i="8"/>
  <c r="R204" i="8"/>
  <c r="P204" i="8"/>
  <c r="BI203" i="8"/>
  <c r="BH203" i="8"/>
  <c r="BG203" i="8"/>
  <c r="BF203" i="8"/>
  <c r="T203" i="8"/>
  <c r="R203" i="8"/>
  <c r="P203" i="8"/>
  <c r="BI202" i="8"/>
  <c r="BH202" i="8"/>
  <c r="BG202" i="8"/>
  <c r="BF202" i="8"/>
  <c r="T202" i="8"/>
  <c r="R202" i="8"/>
  <c r="P202" i="8"/>
  <c r="BI201" i="8"/>
  <c r="BH201" i="8"/>
  <c r="BG201" i="8"/>
  <c r="BF201" i="8"/>
  <c r="T201" i="8"/>
  <c r="R201" i="8"/>
  <c r="P201" i="8"/>
  <c r="BI198" i="8"/>
  <c r="BH198" i="8"/>
  <c r="BG198" i="8"/>
  <c r="BF198" i="8"/>
  <c r="T198" i="8"/>
  <c r="R198" i="8"/>
  <c r="P198" i="8"/>
  <c r="BI196" i="8"/>
  <c r="BH196" i="8"/>
  <c r="BG196" i="8"/>
  <c r="BF196" i="8"/>
  <c r="T196" i="8"/>
  <c r="R196" i="8"/>
  <c r="P196" i="8"/>
  <c r="BI194" i="8"/>
  <c r="BH194" i="8"/>
  <c r="BG194" i="8"/>
  <c r="BF194" i="8"/>
  <c r="T194" i="8"/>
  <c r="R194" i="8"/>
  <c r="P194" i="8"/>
  <c r="BI192" i="8"/>
  <c r="BH192" i="8"/>
  <c r="BG192" i="8"/>
  <c r="BF192" i="8"/>
  <c r="T192" i="8"/>
  <c r="R192" i="8"/>
  <c r="P192" i="8"/>
  <c r="BI188" i="8"/>
  <c r="BH188" i="8"/>
  <c r="BG188" i="8"/>
  <c r="BF188" i="8"/>
  <c r="T188" i="8"/>
  <c r="R188" i="8"/>
  <c r="P188" i="8"/>
  <c r="BI187" i="8"/>
  <c r="BH187" i="8"/>
  <c r="BG187" i="8"/>
  <c r="BF187" i="8"/>
  <c r="T187" i="8"/>
  <c r="R187" i="8"/>
  <c r="P187" i="8"/>
  <c r="BI185" i="8"/>
  <c r="BH185" i="8"/>
  <c r="BG185" i="8"/>
  <c r="BF185" i="8"/>
  <c r="T185" i="8"/>
  <c r="R185" i="8"/>
  <c r="P185" i="8"/>
  <c r="BI182" i="8"/>
  <c r="BH182" i="8"/>
  <c r="BG182" i="8"/>
  <c r="BF182" i="8"/>
  <c r="T182" i="8"/>
  <c r="T181" i="8" s="1"/>
  <c r="R182" i="8"/>
  <c r="R181" i="8" s="1"/>
  <c r="P182" i="8"/>
  <c r="P181" i="8" s="1"/>
  <c r="BI180" i="8"/>
  <c r="BH180" i="8"/>
  <c r="BG180" i="8"/>
  <c r="BF180" i="8"/>
  <c r="T180" i="8"/>
  <c r="R180" i="8"/>
  <c r="P180" i="8"/>
  <c r="BI178" i="8"/>
  <c r="BH178" i="8"/>
  <c r="BG178" i="8"/>
  <c r="BF178" i="8"/>
  <c r="T178" i="8"/>
  <c r="R178" i="8"/>
  <c r="P178" i="8"/>
  <c r="BI177" i="8"/>
  <c r="BH177" i="8"/>
  <c r="BG177" i="8"/>
  <c r="BF177" i="8"/>
  <c r="T177" i="8"/>
  <c r="R177" i="8"/>
  <c r="P177" i="8"/>
  <c r="BI174" i="8"/>
  <c r="BH174" i="8"/>
  <c r="BG174" i="8"/>
  <c r="BF174" i="8"/>
  <c r="T174" i="8"/>
  <c r="R174" i="8"/>
  <c r="P174" i="8"/>
  <c r="BI166" i="8"/>
  <c r="BH166" i="8"/>
  <c r="BG166" i="8"/>
  <c r="BF166" i="8"/>
  <c r="T166" i="8"/>
  <c r="R166" i="8"/>
  <c r="P166" i="8"/>
  <c r="BI165" i="8"/>
  <c r="BH165" i="8"/>
  <c r="BG165" i="8"/>
  <c r="BF165" i="8"/>
  <c r="T165" i="8"/>
  <c r="R165" i="8"/>
  <c r="P165" i="8"/>
  <c r="BI163" i="8"/>
  <c r="BH163" i="8"/>
  <c r="BG163" i="8"/>
  <c r="BF163" i="8"/>
  <c r="T163" i="8"/>
  <c r="R163" i="8"/>
  <c r="P163" i="8"/>
  <c r="BI162" i="8"/>
  <c r="BH162" i="8"/>
  <c r="BG162" i="8"/>
  <c r="BF162" i="8"/>
  <c r="T162" i="8"/>
  <c r="R162" i="8"/>
  <c r="P162" i="8"/>
  <c r="BI161" i="8"/>
  <c r="BH161" i="8"/>
  <c r="BG161" i="8"/>
  <c r="BF161" i="8"/>
  <c r="T161" i="8"/>
  <c r="R161" i="8"/>
  <c r="P161" i="8"/>
  <c r="BI159" i="8"/>
  <c r="BH159" i="8"/>
  <c r="BG159" i="8"/>
  <c r="BF159" i="8"/>
  <c r="T159" i="8"/>
  <c r="R159" i="8"/>
  <c r="P159" i="8"/>
  <c r="BI158" i="8"/>
  <c r="BH158" i="8"/>
  <c r="BG158" i="8"/>
  <c r="BF158" i="8"/>
  <c r="T158" i="8"/>
  <c r="R158" i="8"/>
  <c r="P158" i="8"/>
  <c r="BI157" i="8"/>
  <c r="BH157" i="8"/>
  <c r="BG157" i="8"/>
  <c r="BF157" i="8"/>
  <c r="T157" i="8"/>
  <c r="R157" i="8"/>
  <c r="P157" i="8"/>
  <c r="BI155" i="8"/>
  <c r="BH155" i="8"/>
  <c r="BG155" i="8"/>
  <c r="BF155" i="8"/>
  <c r="T155" i="8"/>
  <c r="R155" i="8"/>
  <c r="P155" i="8"/>
  <c r="BI153" i="8"/>
  <c r="BH153" i="8"/>
  <c r="BG153" i="8"/>
  <c r="BF153" i="8"/>
  <c r="T153" i="8"/>
  <c r="R153" i="8"/>
  <c r="P153" i="8"/>
  <c r="BI145" i="8"/>
  <c r="BH145" i="8"/>
  <c r="BG145" i="8"/>
  <c r="BF145" i="8"/>
  <c r="T145" i="8"/>
  <c r="R145" i="8"/>
  <c r="P145" i="8"/>
  <c r="BI143" i="8"/>
  <c r="BH143" i="8"/>
  <c r="BG143" i="8"/>
  <c r="BF143" i="8"/>
  <c r="T143" i="8"/>
  <c r="R143" i="8"/>
  <c r="P143" i="8"/>
  <c r="BI135" i="8"/>
  <c r="BH135" i="8"/>
  <c r="BG135" i="8"/>
  <c r="BF135" i="8"/>
  <c r="T135" i="8"/>
  <c r="R135" i="8"/>
  <c r="P135" i="8"/>
  <c r="BI133" i="8"/>
  <c r="BH133" i="8"/>
  <c r="BG133" i="8"/>
  <c r="BF133" i="8"/>
  <c r="T133" i="8"/>
  <c r="R133" i="8"/>
  <c r="P133" i="8"/>
  <c r="BI131" i="8"/>
  <c r="BH131" i="8"/>
  <c r="BG131" i="8"/>
  <c r="BF131" i="8"/>
  <c r="T131" i="8"/>
  <c r="R131" i="8"/>
  <c r="P131" i="8"/>
  <c r="J125" i="8"/>
  <c r="J124" i="8"/>
  <c r="F124" i="8"/>
  <c r="F122" i="8"/>
  <c r="E120" i="8"/>
  <c r="J94" i="8"/>
  <c r="J93" i="8"/>
  <c r="F93" i="8"/>
  <c r="F91" i="8"/>
  <c r="E89" i="8"/>
  <c r="J20" i="8"/>
  <c r="E20" i="8"/>
  <c r="F125" i="8" s="1"/>
  <c r="J19" i="8"/>
  <c r="J14" i="8"/>
  <c r="J122" i="8" s="1"/>
  <c r="E7" i="8"/>
  <c r="E85" i="8"/>
  <c r="J39" i="7"/>
  <c r="J38" i="7"/>
  <c r="AY101" i="1" s="1"/>
  <c r="J37" i="7"/>
  <c r="AX101" i="1"/>
  <c r="BI300" i="7"/>
  <c r="BH300" i="7"/>
  <c r="BG300" i="7"/>
  <c r="BF300" i="7"/>
  <c r="T300" i="7"/>
  <c r="R300" i="7"/>
  <c r="P300" i="7"/>
  <c r="BI298" i="7"/>
  <c r="BH298" i="7"/>
  <c r="BG298" i="7"/>
  <c r="BF298" i="7"/>
  <c r="T298" i="7"/>
  <c r="R298" i="7"/>
  <c r="P298" i="7"/>
  <c r="BI296" i="7"/>
  <c r="BH296" i="7"/>
  <c r="BG296" i="7"/>
  <c r="BF296" i="7"/>
  <c r="T296" i="7"/>
  <c r="R296" i="7"/>
  <c r="P296" i="7"/>
  <c r="BI295" i="7"/>
  <c r="BH295" i="7"/>
  <c r="BG295" i="7"/>
  <c r="BF295" i="7"/>
  <c r="T295" i="7"/>
  <c r="R295" i="7"/>
  <c r="P295" i="7"/>
  <c r="BI293" i="7"/>
  <c r="BH293" i="7"/>
  <c r="BG293" i="7"/>
  <c r="BF293" i="7"/>
  <c r="T293" i="7"/>
  <c r="R293" i="7"/>
  <c r="P293" i="7"/>
  <c r="BI291" i="7"/>
  <c r="BH291" i="7"/>
  <c r="BG291" i="7"/>
  <c r="BF291" i="7"/>
  <c r="T291" i="7"/>
  <c r="R291" i="7"/>
  <c r="P291" i="7"/>
  <c r="BI289" i="7"/>
  <c r="BH289" i="7"/>
  <c r="BG289" i="7"/>
  <c r="BF289" i="7"/>
  <c r="T289" i="7"/>
  <c r="R289" i="7"/>
  <c r="P289" i="7"/>
  <c r="BI287" i="7"/>
  <c r="BH287" i="7"/>
  <c r="BG287" i="7"/>
  <c r="BF287" i="7"/>
  <c r="T287" i="7"/>
  <c r="R287" i="7"/>
  <c r="P287" i="7"/>
  <c r="BI285" i="7"/>
  <c r="BH285" i="7"/>
  <c r="BG285" i="7"/>
  <c r="BF285" i="7"/>
  <c r="T285" i="7"/>
  <c r="R285" i="7"/>
  <c r="P285" i="7"/>
  <c r="BI282" i="7"/>
  <c r="BH282" i="7"/>
  <c r="BG282" i="7"/>
  <c r="BF282" i="7"/>
  <c r="T282" i="7"/>
  <c r="R282" i="7"/>
  <c r="P282" i="7"/>
  <c r="BI280" i="7"/>
  <c r="BH280" i="7"/>
  <c r="BG280" i="7"/>
  <c r="BF280" i="7"/>
  <c r="T280" i="7"/>
  <c r="R280" i="7"/>
  <c r="P280" i="7"/>
  <c r="BI277" i="7"/>
  <c r="BH277" i="7"/>
  <c r="BG277" i="7"/>
  <c r="BF277" i="7"/>
  <c r="T277" i="7"/>
  <c r="R277" i="7"/>
  <c r="P277" i="7"/>
  <c r="BI276" i="7"/>
  <c r="BH276" i="7"/>
  <c r="BG276" i="7"/>
  <c r="BF276" i="7"/>
  <c r="T276" i="7"/>
  <c r="R276" i="7"/>
  <c r="P276" i="7"/>
  <c r="BI274" i="7"/>
  <c r="BH274" i="7"/>
  <c r="BG274" i="7"/>
  <c r="BF274" i="7"/>
  <c r="T274" i="7"/>
  <c r="R274" i="7"/>
  <c r="P274" i="7"/>
  <c r="BI271" i="7"/>
  <c r="BH271" i="7"/>
  <c r="BG271" i="7"/>
  <c r="BF271" i="7"/>
  <c r="T271" i="7"/>
  <c r="R271" i="7"/>
  <c r="P271" i="7"/>
  <c r="BI270" i="7"/>
  <c r="BH270" i="7"/>
  <c r="BG270" i="7"/>
  <c r="BF270" i="7"/>
  <c r="T270" i="7"/>
  <c r="R270" i="7"/>
  <c r="P270" i="7"/>
  <c r="BI269" i="7"/>
  <c r="BH269" i="7"/>
  <c r="BG269" i="7"/>
  <c r="BF269" i="7"/>
  <c r="T269" i="7"/>
  <c r="R269" i="7"/>
  <c r="P269" i="7"/>
  <c r="BI268" i="7"/>
  <c r="BH268" i="7"/>
  <c r="BG268" i="7"/>
  <c r="BF268" i="7"/>
  <c r="T268" i="7"/>
  <c r="R268" i="7"/>
  <c r="P268" i="7"/>
  <c r="BI265" i="7"/>
  <c r="BH265" i="7"/>
  <c r="BG265" i="7"/>
  <c r="BF265" i="7"/>
  <c r="T265" i="7"/>
  <c r="R265" i="7"/>
  <c r="P265" i="7"/>
  <c r="BI263" i="7"/>
  <c r="BH263" i="7"/>
  <c r="BG263" i="7"/>
  <c r="BF263" i="7"/>
  <c r="T263" i="7"/>
  <c r="R263" i="7"/>
  <c r="P263" i="7"/>
  <c r="BI259" i="7"/>
  <c r="BH259" i="7"/>
  <c r="BG259" i="7"/>
  <c r="BF259" i="7"/>
  <c r="T259" i="7"/>
  <c r="R259" i="7"/>
  <c r="P259" i="7"/>
  <c r="BI250" i="7"/>
  <c r="BH250" i="7"/>
  <c r="BG250" i="7"/>
  <c r="BF250" i="7"/>
  <c r="T250" i="7"/>
  <c r="R250" i="7"/>
  <c r="P250" i="7"/>
  <c r="BI248" i="7"/>
  <c r="BH248" i="7"/>
  <c r="BG248" i="7"/>
  <c r="BF248" i="7"/>
  <c r="T248" i="7"/>
  <c r="R248" i="7"/>
  <c r="P248" i="7"/>
  <c r="BI246" i="7"/>
  <c r="BH246" i="7"/>
  <c r="BG246" i="7"/>
  <c r="BF246" i="7"/>
  <c r="T246" i="7"/>
  <c r="R246" i="7"/>
  <c r="P246" i="7"/>
  <c r="BI244" i="7"/>
  <c r="BH244" i="7"/>
  <c r="BG244" i="7"/>
  <c r="BF244" i="7"/>
  <c r="T244" i="7"/>
  <c r="R244" i="7"/>
  <c r="P244" i="7"/>
  <c r="BI242" i="7"/>
  <c r="BH242" i="7"/>
  <c r="BG242" i="7"/>
  <c r="BF242" i="7"/>
  <c r="T242" i="7"/>
  <c r="R242" i="7"/>
  <c r="P242" i="7"/>
  <c r="BI238" i="7"/>
  <c r="BH238" i="7"/>
  <c r="BG238" i="7"/>
  <c r="BF238" i="7"/>
  <c r="T238" i="7"/>
  <c r="R238" i="7"/>
  <c r="P238" i="7"/>
  <c r="BI236" i="7"/>
  <c r="BH236" i="7"/>
  <c r="BG236" i="7"/>
  <c r="BF236" i="7"/>
  <c r="T236" i="7"/>
  <c r="R236" i="7"/>
  <c r="P236" i="7"/>
  <c r="BI230" i="7"/>
  <c r="BH230" i="7"/>
  <c r="BG230" i="7"/>
  <c r="BF230" i="7"/>
  <c r="T230" i="7"/>
  <c r="R230" i="7"/>
  <c r="P230" i="7"/>
  <c r="BI229" i="7"/>
  <c r="BH229" i="7"/>
  <c r="BG229" i="7"/>
  <c r="BF229" i="7"/>
  <c r="T229" i="7"/>
  <c r="R229" i="7"/>
  <c r="P229" i="7"/>
  <c r="BI227" i="7"/>
  <c r="BH227" i="7"/>
  <c r="BG227" i="7"/>
  <c r="BF227" i="7"/>
  <c r="T227" i="7"/>
  <c r="R227" i="7"/>
  <c r="P227" i="7"/>
  <c r="BI226" i="7"/>
  <c r="BH226" i="7"/>
  <c r="BG226" i="7"/>
  <c r="BF226" i="7"/>
  <c r="T226" i="7"/>
  <c r="R226" i="7"/>
  <c r="P226" i="7"/>
  <c r="BI225" i="7"/>
  <c r="BH225" i="7"/>
  <c r="BG225" i="7"/>
  <c r="BF225" i="7"/>
  <c r="T225" i="7"/>
  <c r="R225" i="7"/>
  <c r="P225" i="7"/>
  <c r="BI224" i="7"/>
  <c r="BH224" i="7"/>
  <c r="BG224" i="7"/>
  <c r="BF224" i="7"/>
  <c r="T224" i="7"/>
  <c r="R224" i="7"/>
  <c r="P224" i="7"/>
  <c r="BI222" i="7"/>
  <c r="BH222" i="7"/>
  <c r="BG222" i="7"/>
  <c r="BF222" i="7"/>
  <c r="T222" i="7"/>
  <c r="R222" i="7"/>
  <c r="P222" i="7"/>
  <c r="BI216" i="7"/>
  <c r="BH216" i="7"/>
  <c r="BG216" i="7"/>
  <c r="BF216" i="7"/>
  <c r="T216" i="7"/>
  <c r="R216" i="7"/>
  <c r="P216" i="7"/>
  <c r="BI215" i="7"/>
  <c r="BH215" i="7"/>
  <c r="BG215" i="7"/>
  <c r="BF215" i="7"/>
  <c r="T215" i="7"/>
  <c r="R215" i="7"/>
  <c r="P215" i="7"/>
  <c r="BI214" i="7"/>
  <c r="BH214" i="7"/>
  <c r="BG214" i="7"/>
  <c r="BF214" i="7"/>
  <c r="T214" i="7"/>
  <c r="R214" i="7"/>
  <c r="P214" i="7"/>
  <c r="BI212" i="7"/>
  <c r="BH212" i="7"/>
  <c r="BG212" i="7"/>
  <c r="BF212" i="7"/>
  <c r="T212" i="7"/>
  <c r="R212" i="7"/>
  <c r="P212" i="7"/>
  <c r="BI210" i="7"/>
  <c r="BH210" i="7"/>
  <c r="BG210" i="7"/>
  <c r="BF210" i="7"/>
  <c r="T210" i="7"/>
  <c r="R210" i="7"/>
  <c r="P210" i="7"/>
  <c r="BI208" i="7"/>
  <c r="BH208" i="7"/>
  <c r="BG208" i="7"/>
  <c r="BF208" i="7"/>
  <c r="T208" i="7"/>
  <c r="R208" i="7"/>
  <c r="P208" i="7"/>
  <c r="BI205" i="7"/>
  <c r="BH205" i="7"/>
  <c r="BG205" i="7"/>
  <c r="BF205" i="7"/>
  <c r="T205" i="7"/>
  <c r="R205" i="7"/>
  <c r="P205" i="7"/>
  <c r="BI203" i="7"/>
  <c r="BH203" i="7"/>
  <c r="BG203" i="7"/>
  <c r="BF203" i="7"/>
  <c r="T203" i="7"/>
  <c r="R203" i="7"/>
  <c r="P203" i="7"/>
  <c r="BI201" i="7"/>
  <c r="BH201" i="7"/>
  <c r="BG201" i="7"/>
  <c r="BF201" i="7"/>
  <c r="T201" i="7"/>
  <c r="R201" i="7"/>
  <c r="P201" i="7"/>
  <c r="BI198" i="7"/>
  <c r="BH198" i="7"/>
  <c r="BG198" i="7"/>
  <c r="BF198" i="7"/>
  <c r="T198" i="7"/>
  <c r="R198" i="7"/>
  <c r="P198" i="7"/>
  <c r="BI196" i="7"/>
  <c r="BH196" i="7"/>
  <c r="BG196" i="7"/>
  <c r="BF196" i="7"/>
  <c r="T196" i="7"/>
  <c r="R196" i="7"/>
  <c r="P196" i="7"/>
  <c r="BI193" i="7"/>
  <c r="BH193" i="7"/>
  <c r="BG193" i="7"/>
  <c r="BF193" i="7"/>
  <c r="T193" i="7"/>
  <c r="R193" i="7"/>
  <c r="P193" i="7"/>
  <c r="BI190" i="7"/>
  <c r="BH190" i="7"/>
  <c r="BG190" i="7"/>
  <c r="BF190" i="7"/>
  <c r="T190" i="7"/>
  <c r="R190" i="7"/>
  <c r="P190" i="7"/>
  <c r="BI186" i="7"/>
  <c r="BH186" i="7"/>
  <c r="BG186" i="7"/>
  <c r="BF186" i="7"/>
  <c r="T186" i="7"/>
  <c r="R186" i="7"/>
  <c r="P186" i="7"/>
  <c r="BI183" i="7"/>
  <c r="BH183" i="7"/>
  <c r="BG183" i="7"/>
  <c r="BF183" i="7"/>
  <c r="T183" i="7"/>
  <c r="R183" i="7"/>
  <c r="P183" i="7"/>
  <c r="BI180" i="7"/>
  <c r="BH180" i="7"/>
  <c r="BG180" i="7"/>
  <c r="BF180" i="7"/>
  <c r="T180" i="7"/>
  <c r="R180" i="7"/>
  <c r="P180" i="7"/>
  <c r="BI177" i="7"/>
  <c r="BH177" i="7"/>
  <c r="BG177" i="7"/>
  <c r="BF177" i="7"/>
  <c r="T177" i="7"/>
  <c r="R177" i="7"/>
  <c r="P177" i="7"/>
  <c r="BI174" i="7"/>
  <c r="BH174" i="7"/>
  <c r="BG174" i="7"/>
  <c r="BF174" i="7"/>
  <c r="T174" i="7"/>
  <c r="R174" i="7"/>
  <c r="P174" i="7"/>
  <c r="BI171" i="7"/>
  <c r="BH171" i="7"/>
  <c r="BG171" i="7"/>
  <c r="BF171" i="7"/>
  <c r="T171" i="7"/>
  <c r="R171" i="7"/>
  <c r="P171" i="7"/>
  <c r="BI165" i="7"/>
  <c r="BH165" i="7"/>
  <c r="BG165" i="7"/>
  <c r="BF165" i="7"/>
  <c r="T165" i="7"/>
  <c r="R165" i="7"/>
  <c r="P165" i="7"/>
  <c r="BI162" i="7"/>
  <c r="BH162" i="7"/>
  <c r="BG162" i="7"/>
  <c r="BF162" i="7"/>
  <c r="T162" i="7"/>
  <c r="R162" i="7"/>
  <c r="P162" i="7"/>
  <c r="BI159" i="7"/>
  <c r="BH159" i="7"/>
  <c r="BG159" i="7"/>
  <c r="BF159" i="7"/>
  <c r="T159" i="7"/>
  <c r="R159" i="7"/>
  <c r="P159" i="7"/>
  <c r="BI153" i="7"/>
  <c r="BH153" i="7"/>
  <c r="BG153" i="7"/>
  <c r="BF153" i="7"/>
  <c r="T153" i="7"/>
  <c r="R153" i="7"/>
  <c r="P153" i="7"/>
  <c r="BI151" i="7"/>
  <c r="BH151" i="7"/>
  <c r="BG151" i="7"/>
  <c r="BF151" i="7"/>
  <c r="T151" i="7"/>
  <c r="R151" i="7"/>
  <c r="P151" i="7"/>
  <c r="BI149" i="7"/>
  <c r="BH149" i="7"/>
  <c r="BG149" i="7"/>
  <c r="BF149" i="7"/>
  <c r="T149" i="7"/>
  <c r="R149" i="7"/>
  <c r="P149" i="7"/>
  <c r="BI147" i="7"/>
  <c r="BH147" i="7"/>
  <c r="BG147" i="7"/>
  <c r="BF147" i="7"/>
  <c r="T147" i="7"/>
  <c r="R147" i="7"/>
  <c r="P147" i="7"/>
  <c r="BI145" i="7"/>
  <c r="BH145" i="7"/>
  <c r="BG145" i="7"/>
  <c r="BF145" i="7"/>
  <c r="T145" i="7"/>
  <c r="R145" i="7"/>
  <c r="P145" i="7"/>
  <c r="BI143" i="7"/>
  <c r="BH143" i="7"/>
  <c r="BG143" i="7"/>
  <c r="BF143" i="7"/>
  <c r="T143" i="7"/>
  <c r="R143" i="7"/>
  <c r="P143" i="7"/>
  <c r="BI141" i="7"/>
  <c r="BH141" i="7"/>
  <c r="BG141" i="7"/>
  <c r="BF141" i="7"/>
  <c r="T141" i="7"/>
  <c r="R141" i="7"/>
  <c r="P141" i="7"/>
  <c r="BI138" i="7"/>
  <c r="BH138" i="7"/>
  <c r="BG138" i="7"/>
  <c r="BF138" i="7"/>
  <c r="T138" i="7"/>
  <c r="R138" i="7"/>
  <c r="P138" i="7"/>
  <c r="BI136" i="7"/>
  <c r="BH136" i="7"/>
  <c r="BG136" i="7"/>
  <c r="BF136" i="7"/>
  <c r="T136" i="7"/>
  <c r="R136" i="7"/>
  <c r="P136" i="7"/>
  <c r="BI135" i="7"/>
  <c r="BH135" i="7"/>
  <c r="BG135" i="7"/>
  <c r="BF135" i="7"/>
  <c r="T135" i="7"/>
  <c r="R135" i="7"/>
  <c r="P135" i="7"/>
  <c r="BI134" i="7"/>
  <c r="BH134" i="7"/>
  <c r="BG134" i="7"/>
  <c r="BF134" i="7"/>
  <c r="T134" i="7"/>
  <c r="R134" i="7"/>
  <c r="P134" i="7"/>
  <c r="J128" i="7"/>
  <c r="J127" i="7"/>
  <c r="F127" i="7"/>
  <c r="F125" i="7"/>
  <c r="E123" i="7"/>
  <c r="J94" i="7"/>
  <c r="J93" i="7"/>
  <c r="F93" i="7"/>
  <c r="F91" i="7"/>
  <c r="E89" i="7"/>
  <c r="J20" i="7"/>
  <c r="E20" i="7"/>
  <c r="F128" i="7"/>
  <c r="J19" i="7"/>
  <c r="J14" i="7"/>
  <c r="J125" i="7" s="1"/>
  <c r="E7" i="7"/>
  <c r="E85" i="7" s="1"/>
  <c r="J39" i="6"/>
  <c r="J38" i="6"/>
  <c r="AY100" i="1"/>
  <c r="J37" i="6"/>
  <c r="AX100" i="1"/>
  <c r="BI199" i="6"/>
  <c r="BH199" i="6"/>
  <c r="BG199" i="6"/>
  <c r="BF199" i="6"/>
  <c r="T199" i="6"/>
  <c r="T198" i="6"/>
  <c r="R199" i="6"/>
  <c r="R198" i="6"/>
  <c r="P199" i="6"/>
  <c r="P198" i="6"/>
  <c r="BI197" i="6"/>
  <c r="BH197" i="6"/>
  <c r="BG197" i="6"/>
  <c r="BF197" i="6"/>
  <c r="T197" i="6"/>
  <c r="R197" i="6"/>
  <c r="P197" i="6"/>
  <c r="BI193" i="6"/>
  <c r="BH193" i="6"/>
  <c r="BG193" i="6"/>
  <c r="BF193" i="6"/>
  <c r="T193" i="6"/>
  <c r="R193" i="6"/>
  <c r="P193" i="6"/>
  <c r="BI191" i="6"/>
  <c r="BH191" i="6"/>
  <c r="BG191" i="6"/>
  <c r="BF191" i="6"/>
  <c r="T191" i="6"/>
  <c r="R191" i="6"/>
  <c r="P191" i="6"/>
  <c r="BI190" i="6"/>
  <c r="BH190" i="6"/>
  <c r="BG190" i="6"/>
  <c r="BF190" i="6"/>
  <c r="T190" i="6"/>
  <c r="R190" i="6"/>
  <c r="P190" i="6"/>
  <c r="BI187" i="6"/>
  <c r="BH187" i="6"/>
  <c r="BG187" i="6"/>
  <c r="BF187" i="6"/>
  <c r="T187" i="6"/>
  <c r="R187" i="6"/>
  <c r="P187" i="6"/>
  <c r="BI185" i="6"/>
  <c r="BH185" i="6"/>
  <c r="BG185" i="6"/>
  <c r="BF185" i="6"/>
  <c r="T185" i="6"/>
  <c r="R185" i="6"/>
  <c r="P185" i="6"/>
  <c r="BI184" i="6"/>
  <c r="BH184" i="6"/>
  <c r="BG184" i="6"/>
  <c r="BF184" i="6"/>
  <c r="T184" i="6"/>
  <c r="R184" i="6"/>
  <c r="P184" i="6"/>
  <c r="BI181" i="6"/>
  <c r="BH181" i="6"/>
  <c r="BG181" i="6"/>
  <c r="BF181" i="6"/>
  <c r="T181" i="6"/>
  <c r="R181" i="6"/>
  <c r="P181" i="6"/>
  <c r="BI179" i="6"/>
  <c r="BH179" i="6"/>
  <c r="BG179" i="6"/>
  <c r="BF179" i="6"/>
  <c r="T179" i="6"/>
  <c r="R179" i="6"/>
  <c r="P179" i="6"/>
  <c r="BI176" i="6"/>
  <c r="BH176" i="6"/>
  <c r="BG176" i="6"/>
  <c r="BF176" i="6"/>
  <c r="T176" i="6"/>
  <c r="T175" i="6" s="1"/>
  <c r="R176" i="6"/>
  <c r="R175" i="6" s="1"/>
  <c r="P176" i="6"/>
  <c r="P175" i="6" s="1"/>
  <c r="BI174" i="6"/>
  <c r="BH174" i="6"/>
  <c r="BG174" i="6"/>
  <c r="BF174" i="6"/>
  <c r="T174" i="6"/>
  <c r="R174" i="6"/>
  <c r="P174" i="6"/>
  <c r="BI172" i="6"/>
  <c r="BH172" i="6"/>
  <c r="BG172" i="6"/>
  <c r="BF172" i="6"/>
  <c r="T172" i="6"/>
  <c r="R172" i="6"/>
  <c r="P172" i="6"/>
  <c r="BI171" i="6"/>
  <c r="BH171" i="6"/>
  <c r="BG171" i="6"/>
  <c r="BF171" i="6"/>
  <c r="T171" i="6"/>
  <c r="R171" i="6"/>
  <c r="P171" i="6"/>
  <c r="BI170" i="6"/>
  <c r="BH170" i="6"/>
  <c r="BG170" i="6"/>
  <c r="BF170" i="6"/>
  <c r="T170" i="6"/>
  <c r="R170" i="6"/>
  <c r="P170" i="6"/>
  <c r="BI167" i="6"/>
  <c r="BH167" i="6"/>
  <c r="BG167" i="6"/>
  <c r="BF167" i="6"/>
  <c r="T167" i="6"/>
  <c r="R167" i="6"/>
  <c r="P167" i="6"/>
  <c r="BI166" i="6"/>
  <c r="BH166" i="6"/>
  <c r="BG166" i="6"/>
  <c r="BF166" i="6"/>
  <c r="T166" i="6"/>
  <c r="R166" i="6"/>
  <c r="P166" i="6"/>
  <c r="BI165" i="6"/>
  <c r="BH165" i="6"/>
  <c r="BG165" i="6"/>
  <c r="BF165" i="6"/>
  <c r="T165" i="6"/>
  <c r="R165" i="6"/>
  <c r="P165" i="6"/>
  <c r="BI162" i="6"/>
  <c r="BH162" i="6"/>
  <c r="BG162" i="6"/>
  <c r="BF162" i="6"/>
  <c r="T162" i="6"/>
  <c r="R162" i="6"/>
  <c r="P162"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0" i="6"/>
  <c r="BH150" i="6"/>
  <c r="BG150" i="6"/>
  <c r="BF150" i="6"/>
  <c r="T150" i="6"/>
  <c r="R150" i="6"/>
  <c r="P150" i="6"/>
  <c r="BI149" i="6"/>
  <c r="BH149" i="6"/>
  <c r="BG149" i="6"/>
  <c r="BF149" i="6"/>
  <c r="T149" i="6"/>
  <c r="R149" i="6"/>
  <c r="P149" i="6"/>
  <c r="BI147" i="6"/>
  <c r="BH147" i="6"/>
  <c r="BG147" i="6"/>
  <c r="BF147" i="6"/>
  <c r="T147" i="6"/>
  <c r="R147" i="6"/>
  <c r="P147" i="6"/>
  <c r="BI146" i="6"/>
  <c r="BH146" i="6"/>
  <c r="BG146" i="6"/>
  <c r="BF146" i="6"/>
  <c r="T146" i="6"/>
  <c r="R146" i="6"/>
  <c r="P146" i="6"/>
  <c r="BI144" i="6"/>
  <c r="BH144" i="6"/>
  <c r="BG144" i="6"/>
  <c r="BF144" i="6"/>
  <c r="T144" i="6"/>
  <c r="R144" i="6"/>
  <c r="P144" i="6"/>
  <c r="BI142" i="6"/>
  <c r="BH142" i="6"/>
  <c r="BG142" i="6"/>
  <c r="BF142" i="6"/>
  <c r="T142" i="6"/>
  <c r="R142" i="6"/>
  <c r="P142" i="6"/>
  <c r="BI139" i="6"/>
  <c r="BH139" i="6"/>
  <c r="BG139" i="6"/>
  <c r="BF139" i="6"/>
  <c r="T139" i="6"/>
  <c r="R139" i="6"/>
  <c r="P139" i="6"/>
  <c r="BI136" i="6"/>
  <c r="BH136" i="6"/>
  <c r="BG136" i="6"/>
  <c r="BF136" i="6"/>
  <c r="T136" i="6"/>
  <c r="R136" i="6"/>
  <c r="P136" i="6"/>
  <c r="J130" i="6"/>
  <c r="J129" i="6"/>
  <c r="F129" i="6"/>
  <c r="F127" i="6"/>
  <c r="E125" i="6"/>
  <c r="J94" i="6"/>
  <c r="J93" i="6"/>
  <c r="F93" i="6"/>
  <c r="F91" i="6"/>
  <c r="E89" i="6"/>
  <c r="J20" i="6"/>
  <c r="E20" i="6"/>
  <c r="F94" i="6"/>
  <c r="J19" i="6"/>
  <c r="J14" i="6"/>
  <c r="J127" i="6" s="1"/>
  <c r="E7" i="6"/>
  <c r="E85" i="6" s="1"/>
  <c r="J39" i="5"/>
  <c r="J38" i="5"/>
  <c r="AY99" i="1"/>
  <c r="J37" i="5"/>
  <c r="AX99" i="1"/>
  <c r="BI279" i="5"/>
  <c r="BH279" i="5"/>
  <c r="BG279" i="5"/>
  <c r="BF279" i="5"/>
  <c r="T279" i="5"/>
  <c r="T278" i="5"/>
  <c r="R279" i="5"/>
  <c r="R278" i="5"/>
  <c r="P279" i="5"/>
  <c r="P278" i="5"/>
  <c r="BI277" i="5"/>
  <c r="BH277" i="5"/>
  <c r="BG277" i="5"/>
  <c r="BF277" i="5"/>
  <c r="T277" i="5"/>
  <c r="R277" i="5"/>
  <c r="P277" i="5"/>
  <c r="BI272" i="5"/>
  <c r="BH272" i="5"/>
  <c r="BG272" i="5"/>
  <c r="BF272" i="5"/>
  <c r="T272" i="5"/>
  <c r="R272" i="5"/>
  <c r="P272" i="5"/>
  <c r="BI270" i="5"/>
  <c r="BH270" i="5"/>
  <c r="BG270" i="5"/>
  <c r="BF270" i="5"/>
  <c r="T270" i="5"/>
  <c r="R270" i="5"/>
  <c r="P270" i="5"/>
  <c r="BI269" i="5"/>
  <c r="BH269" i="5"/>
  <c r="BG269" i="5"/>
  <c r="BF269" i="5"/>
  <c r="T269" i="5"/>
  <c r="R269" i="5"/>
  <c r="P269" i="5"/>
  <c r="BI268" i="5"/>
  <c r="BH268" i="5"/>
  <c r="BG268" i="5"/>
  <c r="BF268" i="5"/>
  <c r="T268" i="5"/>
  <c r="R268" i="5"/>
  <c r="P268" i="5"/>
  <c r="BI265" i="5"/>
  <c r="BH265" i="5"/>
  <c r="BG265" i="5"/>
  <c r="BF265" i="5"/>
  <c r="T265" i="5"/>
  <c r="R265" i="5"/>
  <c r="P265" i="5"/>
  <c r="BI264" i="5"/>
  <c r="BH264" i="5"/>
  <c r="BG264" i="5"/>
  <c r="BF264" i="5"/>
  <c r="T264" i="5"/>
  <c r="R264" i="5"/>
  <c r="P264" i="5"/>
  <c r="BI263" i="5"/>
  <c r="BH263" i="5"/>
  <c r="BG263" i="5"/>
  <c r="BF263" i="5"/>
  <c r="T263" i="5"/>
  <c r="R263" i="5"/>
  <c r="P263" i="5"/>
  <c r="BI260" i="5"/>
  <c r="BH260" i="5"/>
  <c r="BG260" i="5"/>
  <c r="BF260" i="5"/>
  <c r="T260" i="5"/>
  <c r="R260" i="5"/>
  <c r="P260" i="5"/>
  <c r="BI258" i="5"/>
  <c r="BH258" i="5"/>
  <c r="BG258" i="5"/>
  <c r="BF258" i="5"/>
  <c r="T258" i="5"/>
  <c r="R258" i="5"/>
  <c r="P258" i="5"/>
  <c r="BI256" i="5"/>
  <c r="BH256" i="5"/>
  <c r="BG256" i="5"/>
  <c r="BF256" i="5"/>
  <c r="T256" i="5"/>
  <c r="R256" i="5"/>
  <c r="P256" i="5"/>
  <c r="BI253" i="5"/>
  <c r="BH253" i="5"/>
  <c r="BG253" i="5"/>
  <c r="BF253" i="5"/>
  <c r="T253" i="5"/>
  <c r="R253" i="5"/>
  <c r="P253" i="5"/>
  <c r="BI251" i="5"/>
  <c r="BH251" i="5"/>
  <c r="BG251" i="5"/>
  <c r="BF251" i="5"/>
  <c r="T251" i="5"/>
  <c r="R251" i="5"/>
  <c r="P251" i="5"/>
  <c r="BI249" i="5"/>
  <c r="BH249" i="5"/>
  <c r="BG249" i="5"/>
  <c r="BF249" i="5"/>
  <c r="T249" i="5"/>
  <c r="R249" i="5"/>
  <c r="P249" i="5"/>
  <c r="BI247" i="5"/>
  <c r="BH247" i="5"/>
  <c r="BG247" i="5"/>
  <c r="BF247" i="5"/>
  <c r="T247" i="5"/>
  <c r="R247" i="5"/>
  <c r="P247" i="5"/>
  <c r="BI246" i="5"/>
  <c r="BH246" i="5"/>
  <c r="BG246" i="5"/>
  <c r="BF246" i="5"/>
  <c r="T246" i="5"/>
  <c r="R246" i="5"/>
  <c r="P246" i="5"/>
  <c r="BI244" i="5"/>
  <c r="BH244" i="5"/>
  <c r="BG244" i="5"/>
  <c r="BF244" i="5"/>
  <c r="T244" i="5"/>
  <c r="R244" i="5"/>
  <c r="P244" i="5"/>
  <c r="BI242" i="5"/>
  <c r="BH242" i="5"/>
  <c r="BG242" i="5"/>
  <c r="BF242" i="5"/>
  <c r="T242" i="5"/>
  <c r="R242" i="5"/>
  <c r="P242" i="5"/>
  <c r="BI240" i="5"/>
  <c r="BH240" i="5"/>
  <c r="BG240" i="5"/>
  <c r="BF240" i="5"/>
  <c r="T240" i="5"/>
  <c r="R240" i="5"/>
  <c r="P240" i="5"/>
  <c r="BI237" i="5"/>
  <c r="BH237" i="5"/>
  <c r="BG237" i="5"/>
  <c r="BF237" i="5"/>
  <c r="T237" i="5"/>
  <c r="R237" i="5"/>
  <c r="P237" i="5"/>
  <c r="BI235" i="5"/>
  <c r="BH235" i="5"/>
  <c r="BG235" i="5"/>
  <c r="BF235" i="5"/>
  <c r="T235" i="5"/>
  <c r="R235" i="5"/>
  <c r="P235" i="5"/>
  <c r="BI234" i="5"/>
  <c r="BH234" i="5"/>
  <c r="BG234" i="5"/>
  <c r="BF234" i="5"/>
  <c r="T234" i="5"/>
  <c r="R234" i="5"/>
  <c r="P234" i="5"/>
  <c r="BI232" i="5"/>
  <c r="BH232" i="5"/>
  <c r="BG232" i="5"/>
  <c r="BF232" i="5"/>
  <c r="T232" i="5"/>
  <c r="R232" i="5"/>
  <c r="P232" i="5"/>
  <c r="BI231" i="5"/>
  <c r="BH231" i="5"/>
  <c r="BG231" i="5"/>
  <c r="BF231" i="5"/>
  <c r="T231" i="5"/>
  <c r="R231" i="5"/>
  <c r="P231" i="5"/>
  <c r="BI230" i="5"/>
  <c r="BH230" i="5"/>
  <c r="BG230" i="5"/>
  <c r="BF230" i="5"/>
  <c r="T230" i="5"/>
  <c r="R230" i="5"/>
  <c r="P230" i="5"/>
  <c r="BI229" i="5"/>
  <c r="BH229" i="5"/>
  <c r="BG229" i="5"/>
  <c r="BF229" i="5"/>
  <c r="T229" i="5"/>
  <c r="R229" i="5"/>
  <c r="P229" i="5"/>
  <c r="BI228" i="5"/>
  <c r="BH228" i="5"/>
  <c r="BG228" i="5"/>
  <c r="BF228" i="5"/>
  <c r="T228" i="5"/>
  <c r="R228" i="5"/>
  <c r="P228" i="5"/>
  <c r="BI226" i="5"/>
  <c r="BH226" i="5"/>
  <c r="BG226" i="5"/>
  <c r="BF226" i="5"/>
  <c r="T226" i="5"/>
  <c r="R226" i="5"/>
  <c r="P226" i="5"/>
  <c r="BI225" i="5"/>
  <c r="BH225" i="5"/>
  <c r="BG225" i="5"/>
  <c r="BF225" i="5"/>
  <c r="T225" i="5"/>
  <c r="R225" i="5"/>
  <c r="P225" i="5"/>
  <c r="BI222" i="5"/>
  <c r="BH222" i="5"/>
  <c r="BG222" i="5"/>
  <c r="BF222" i="5"/>
  <c r="T222" i="5"/>
  <c r="R222" i="5"/>
  <c r="P222" i="5"/>
  <c r="BI220" i="5"/>
  <c r="BH220" i="5"/>
  <c r="BG220" i="5"/>
  <c r="BF220" i="5"/>
  <c r="T220" i="5"/>
  <c r="R220" i="5"/>
  <c r="P220" i="5"/>
  <c r="BI218" i="5"/>
  <c r="BH218" i="5"/>
  <c r="BG218" i="5"/>
  <c r="BF218" i="5"/>
  <c r="T218" i="5"/>
  <c r="R218" i="5"/>
  <c r="P218" i="5"/>
  <c r="BI217" i="5"/>
  <c r="BH217" i="5"/>
  <c r="BG217" i="5"/>
  <c r="BF217" i="5"/>
  <c r="T217" i="5"/>
  <c r="R217" i="5"/>
  <c r="P217" i="5"/>
  <c r="BI215" i="5"/>
  <c r="BH215" i="5"/>
  <c r="BG215" i="5"/>
  <c r="BF215" i="5"/>
  <c r="T215" i="5"/>
  <c r="R215" i="5"/>
  <c r="P215" i="5"/>
  <c r="BI211" i="5"/>
  <c r="BH211" i="5"/>
  <c r="BG211" i="5"/>
  <c r="BF211" i="5"/>
  <c r="T211" i="5"/>
  <c r="R211" i="5"/>
  <c r="P211" i="5"/>
  <c r="BI208" i="5"/>
  <c r="BH208" i="5"/>
  <c r="BG208" i="5"/>
  <c r="BF208" i="5"/>
  <c r="T208" i="5"/>
  <c r="R208" i="5"/>
  <c r="P208" i="5"/>
  <c r="BI204" i="5"/>
  <c r="BH204" i="5"/>
  <c r="BG204" i="5"/>
  <c r="BF204" i="5"/>
  <c r="T204" i="5"/>
  <c r="R204" i="5"/>
  <c r="P204" i="5"/>
  <c r="BI203" i="5"/>
  <c r="BH203" i="5"/>
  <c r="BG203" i="5"/>
  <c r="BF203" i="5"/>
  <c r="T203" i="5"/>
  <c r="R203" i="5"/>
  <c r="P203" i="5"/>
  <c r="BI201" i="5"/>
  <c r="BH201" i="5"/>
  <c r="BG201" i="5"/>
  <c r="BF201" i="5"/>
  <c r="T201" i="5"/>
  <c r="R201" i="5"/>
  <c r="P201" i="5"/>
  <c r="BI198" i="5"/>
  <c r="BH198" i="5"/>
  <c r="BG198" i="5"/>
  <c r="BF198" i="5"/>
  <c r="T198" i="5"/>
  <c r="R198" i="5"/>
  <c r="P198" i="5"/>
  <c r="BI196" i="5"/>
  <c r="BH196" i="5"/>
  <c r="BG196" i="5"/>
  <c r="BF196" i="5"/>
  <c r="T196" i="5"/>
  <c r="R196" i="5"/>
  <c r="P196" i="5"/>
  <c r="BI192" i="5"/>
  <c r="BH192" i="5"/>
  <c r="BG192" i="5"/>
  <c r="BF192" i="5"/>
  <c r="T192" i="5"/>
  <c r="R192" i="5"/>
  <c r="P192" i="5"/>
  <c r="BI191" i="5"/>
  <c r="BH191" i="5"/>
  <c r="BG191" i="5"/>
  <c r="BF191" i="5"/>
  <c r="T191" i="5"/>
  <c r="R191" i="5"/>
  <c r="P191" i="5"/>
  <c r="BI190" i="5"/>
  <c r="BH190" i="5"/>
  <c r="BG190" i="5"/>
  <c r="BF190" i="5"/>
  <c r="T190" i="5"/>
  <c r="R190" i="5"/>
  <c r="P190" i="5"/>
  <c r="BI188" i="5"/>
  <c r="BH188" i="5"/>
  <c r="BG188" i="5"/>
  <c r="BF188" i="5"/>
  <c r="T188" i="5"/>
  <c r="R188" i="5"/>
  <c r="P188" i="5"/>
  <c r="BI186" i="5"/>
  <c r="BH186" i="5"/>
  <c r="BG186" i="5"/>
  <c r="BF186" i="5"/>
  <c r="T186" i="5"/>
  <c r="R186" i="5"/>
  <c r="P186" i="5"/>
  <c r="BI184" i="5"/>
  <c r="BH184" i="5"/>
  <c r="BG184" i="5"/>
  <c r="BF184" i="5"/>
  <c r="T184" i="5"/>
  <c r="R184" i="5"/>
  <c r="P184" i="5"/>
  <c r="BI182" i="5"/>
  <c r="BH182" i="5"/>
  <c r="BG182" i="5"/>
  <c r="BF182" i="5"/>
  <c r="T182" i="5"/>
  <c r="R182" i="5"/>
  <c r="P182" i="5"/>
  <c r="BI178" i="5"/>
  <c r="BH178" i="5"/>
  <c r="BG178" i="5"/>
  <c r="BF178" i="5"/>
  <c r="T178" i="5"/>
  <c r="R178" i="5"/>
  <c r="P178" i="5"/>
  <c r="BI175" i="5"/>
  <c r="BH175" i="5"/>
  <c r="BG175" i="5"/>
  <c r="BF175" i="5"/>
  <c r="T175" i="5"/>
  <c r="T174" i="5"/>
  <c r="R175" i="5"/>
  <c r="R174" i="5" s="1"/>
  <c r="P175" i="5"/>
  <c r="P174" i="5" s="1"/>
  <c r="BI173" i="5"/>
  <c r="BH173" i="5"/>
  <c r="BG173" i="5"/>
  <c r="BF173" i="5"/>
  <c r="T173" i="5"/>
  <c r="R173" i="5"/>
  <c r="P173" i="5"/>
  <c r="BI171" i="5"/>
  <c r="BH171" i="5"/>
  <c r="BG171" i="5"/>
  <c r="BF171" i="5"/>
  <c r="T171" i="5"/>
  <c r="R171" i="5"/>
  <c r="P171" i="5"/>
  <c r="BI170" i="5"/>
  <c r="BH170" i="5"/>
  <c r="BG170" i="5"/>
  <c r="BF170" i="5"/>
  <c r="T170" i="5"/>
  <c r="R170" i="5"/>
  <c r="P170" i="5"/>
  <c r="BI169" i="5"/>
  <c r="BH169" i="5"/>
  <c r="BG169" i="5"/>
  <c r="BF169" i="5"/>
  <c r="T169" i="5"/>
  <c r="R169" i="5"/>
  <c r="P169" i="5"/>
  <c r="BI166" i="5"/>
  <c r="BH166" i="5"/>
  <c r="BG166" i="5"/>
  <c r="BF166" i="5"/>
  <c r="T166" i="5"/>
  <c r="R166" i="5"/>
  <c r="P166" i="5"/>
  <c r="BI163" i="5"/>
  <c r="BH163" i="5"/>
  <c r="BG163" i="5"/>
  <c r="BF163" i="5"/>
  <c r="T163" i="5"/>
  <c r="R163" i="5"/>
  <c r="P163" i="5"/>
  <c r="BI162" i="5"/>
  <c r="BH162" i="5"/>
  <c r="BG162" i="5"/>
  <c r="BF162" i="5"/>
  <c r="T162" i="5"/>
  <c r="R162" i="5"/>
  <c r="P162" i="5"/>
  <c r="BI158" i="5"/>
  <c r="BH158" i="5"/>
  <c r="BG158" i="5"/>
  <c r="BF158" i="5"/>
  <c r="T158" i="5"/>
  <c r="R158" i="5"/>
  <c r="P158" i="5"/>
  <c r="BI155" i="5"/>
  <c r="BH155" i="5"/>
  <c r="BG155" i="5"/>
  <c r="BF155" i="5"/>
  <c r="T155" i="5"/>
  <c r="R155" i="5"/>
  <c r="P155" i="5"/>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3" i="5"/>
  <c r="BH143" i="5"/>
  <c r="BG143" i="5"/>
  <c r="BF143" i="5"/>
  <c r="T143" i="5"/>
  <c r="R143" i="5"/>
  <c r="P143" i="5"/>
  <c r="BI140" i="5"/>
  <c r="BH140" i="5"/>
  <c r="BG140" i="5"/>
  <c r="BF140" i="5"/>
  <c r="T140" i="5"/>
  <c r="R140" i="5"/>
  <c r="P140" i="5"/>
  <c r="J134" i="5"/>
  <c r="J133" i="5"/>
  <c r="F133" i="5"/>
  <c r="F131" i="5"/>
  <c r="E129" i="5"/>
  <c r="J94" i="5"/>
  <c r="J93" i="5"/>
  <c r="F93" i="5"/>
  <c r="F91" i="5"/>
  <c r="E89" i="5"/>
  <c r="J20" i="5"/>
  <c r="E20" i="5"/>
  <c r="F94" i="5" s="1"/>
  <c r="J19" i="5"/>
  <c r="J14" i="5"/>
  <c r="J91" i="5" s="1"/>
  <c r="E7" i="5"/>
  <c r="E125" i="5"/>
  <c r="J39" i="4"/>
  <c r="J38" i="4"/>
  <c r="AY98" i="1" s="1"/>
  <c r="J37" i="4"/>
  <c r="AX98" i="1"/>
  <c r="BI464" i="4"/>
  <c r="BH464" i="4"/>
  <c r="BG464" i="4"/>
  <c r="BF464" i="4"/>
  <c r="T464" i="4"/>
  <c r="R464" i="4"/>
  <c r="P464" i="4"/>
  <c r="BI463" i="4"/>
  <c r="BH463" i="4"/>
  <c r="BG463" i="4"/>
  <c r="BF463" i="4"/>
  <c r="T463" i="4"/>
  <c r="R463" i="4"/>
  <c r="P463" i="4"/>
  <c r="BI461" i="4"/>
  <c r="BH461" i="4"/>
  <c r="BG461" i="4"/>
  <c r="BF461" i="4"/>
  <c r="T461" i="4"/>
  <c r="R461" i="4"/>
  <c r="P461" i="4"/>
  <c r="BI446" i="4"/>
  <c r="BH446" i="4"/>
  <c r="BG446" i="4"/>
  <c r="BF446" i="4"/>
  <c r="T446" i="4"/>
  <c r="R446" i="4"/>
  <c r="P446" i="4"/>
  <c r="BI444" i="4"/>
  <c r="BH444" i="4"/>
  <c r="BG444" i="4"/>
  <c r="BF444" i="4"/>
  <c r="T444" i="4"/>
  <c r="R444" i="4"/>
  <c r="P444" i="4"/>
  <c r="BI443" i="4"/>
  <c r="BH443" i="4"/>
  <c r="BG443" i="4"/>
  <c r="BF443" i="4"/>
  <c r="T443" i="4"/>
  <c r="R443" i="4"/>
  <c r="P443" i="4"/>
  <c r="BI442" i="4"/>
  <c r="BH442" i="4"/>
  <c r="BG442" i="4"/>
  <c r="BF442" i="4"/>
  <c r="T442" i="4"/>
  <c r="R442" i="4"/>
  <c r="P442" i="4"/>
  <c r="BI436" i="4"/>
  <c r="BH436" i="4"/>
  <c r="BG436" i="4"/>
  <c r="BF436" i="4"/>
  <c r="T436" i="4"/>
  <c r="R436" i="4"/>
  <c r="P436" i="4"/>
  <c r="BI435" i="4"/>
  <c r="BH435" i="4"/>
  <c r="BG435" i="4"/>
  <c r="BF435" i="4"/>
  <c r="T435" i="4"/>
  <c r="R435" i="4"/>
  <c r="P435" i="4"/>
  <c r="BI434" i="4"/>
  <c r="BH434" i="4"/>
  <c r="BG434" i="4"/>
  <c r="BF434" i="4"/>
  <c r="T434" i="4"/>
  <c r="R434" i="4"/>
  <c r="P434" i="4"/>
  <c r="BI431" i="4"/>
  <c r="BH431" i="4"/>
  <c r="BG431" i="4"/>
  <c r="BF431" i="4"/>
  <c r="T431" i="4"/>
  <c r="R431" i="4"/>
  <c r="P431" i="4"/>
  <c r="BI428" i="4"/>
  <c r="BH428" i="4"/>
  <c r="BG428" i="4"/>
  <c r="BF428" i="4"/>
  <c r="T428" i="4"/>
  <c r="R428" i="4"/>
  <c r="P428" i="4"/>
  <c r="BI426" i="4"/>
  <c r="BH426" i="4"/>
  <c r="BG426" i="4"/>
  <c r="BF426" i="4"/>
  <c r="T426" i="4"/>
  <c r="R426" i="4"/>
  <c r="P426" i="4"/>
  <c r="BI424" i="4"/>
  <c r="BH424" i="4"/>
  <c r="BG424" i="4"/>
  <c r="BF424" i="4"/>
  <c r="T424" i="4"/>
  <c r="R424" i="4"/>
  <c r="P424" i="4"/>
  <c r="BI418" i="4"/>
  <c r="BH418" i="4"/>
  <c r="BG418" i="4"/>
  <c r="BF418" i="4"/>
  <c r="T418" i="4"/>
  <c r="R418" i="4"/>
  <c r="P418" i="4"/>
  <c r="BI416" i="4"/>
  <c r="BH416" i="4"/>
  <c r="BG416" i="4"/>
  <c r="BF416" i="4"/>
  <c r="T416" i="4"/>
  <c r="R416" i="4"/>
  <c r="P416" i="4"/>
  <c r="BI415" i="4"/>
  <c r="BH415" i="4"/>
  <c r="BG415" i="4"/>
  <c r="BF415" i="4"/>
  <c r="T415" i="4"/>
  <c r="R415" i="4"/>
  <c r="P415" i="4"/>
  <c r="BI412" i="4"/>
  <c r="BH412" i="4"/>
  <c r="BG412" i="4"/>
  <c r="BF412" i="4"/>
  <c r="T412" i="4"/>
  <c r="R412" i="4"/>
  <c r="P412" i="4"/>
  <c r="BI410" i="4"/>
  <c r="BH410" i="4"/>
  <c r="BG410" i="4"/>
  <c r="BF410" i="4"/>
  <c r="T410" i="4"/>
  <c r="R410" i="4"/>
  <c r="P410" i="4"/>
  <c r="BI408" i="4"/>
  <c r="BH408" i="4"/>
  <c r="BG408" i="4"/>
  <c r="BF408" i="4"/>
  <c r="T408" i="4"/>
  <c r="R408" i="4"/>
  <c r="P408" i="4"/>
  <c r="BI407" i="4"/>
  <c r="BH407" i="4"/>
  <c r="BG407" i="4"/>
  <c r="BF407" i="4"/>
  <c r="T407" i="4"/>
  <c r="R407" i="4"/>
  <c r="P407" i="4"/>
  <c r="BI406" i="4"/>
  <c r="BH406" i="4"/>
  <c r="BG406" i="4"/>
  <c r="BF406" i="4"/>
  <c r="T406" i="4"/>
  <c r="R406" i="4"/>
  <c r="P406" i="4"/>
  <c r="BI405" i="4"/>
  <c r="BH405" i="4"/>
  <c r="BG405" i="4"/>
  <c r="BF405" i="4"/>
  <c r="T405" i="4"/>
  <c r="R405" i="4"/>
  <c r="P405" i="4"/>
  <c r="BI403" i="4"/>
  <c r="BH403" i="4"/>
  <c r="BG403" i="4"/>
  <c r="BF403" i="4"/>
  <c r="T403" i="4"/>
  <c r="R403" i="4"/>
  <c r="P403" i="4"/>
  <c r="BI402" i="4"/>
  <c r="BH402" i="4"/>
  <c r="BG402" i="4"/>
  <c r="BF402" i="4"/>
  <c r="T402" i="4"/>
  <c r="R402" i="4"/>
  <c r="P402" i="4"/>
  <c r="BI401" i="4"/>
  <c r="BH401" i="4"/>
  <c r="BG401" i="4"/>
  <c r="BF401" i="4"/>
  <c r="T401" i="4"/>
  <c r="R401" i="4"/>
  <c r="P401" i="4"/>
  <c r="BI400" i="4"/>
  <c r="BH400" i="4"/>
  <c r="BG400" i="4"/>
  <c r="BF400" i="4"/>
  <c r="T400" i="4"/>
  <c r="R400" i="4"/>
  <c r="P400" i="4"/>
  <c r="BI399" i="4"/>
  <c r="BH399" i="4"/>
  <c r="BG399" i="4"/>
  <c r="BF399" i="4"/>
  <c r="T399" i="4"/>
  <c r="R399" i="4"/>
  <c r="P399" i="4"/>
  <c r="BI398" i="4"/>
  <c r="BH398" i="4"/>
  <c r="BG398" i="4"/>
  <c r="BF398" i="4"/>
  <c r="T398" i="4"/>
  <c r="R398" i="4"/>
  <c r="P398" i="4"/>
  <c r="BI397" i="4"/>
  <c r="BH397" i="4"/>
  <c r="BG397" i="4"/>
  <c r="BF397" i="4"/>
  <c r="T397" i="4"/>
  <c r="R397" i="4"/>
  <c r="P397" i="4"/>
  <c r="BI396" i="4"/>
  <c r="BH396" i="4"/>
  <c r="BG396" i="4"/>
  <c r="BF396" i="4"/>
  <c r="T396" i="4"/>
  <c r="R396" i="4"/>
  <c r="P396" i="4"/>
  <c r="BI395" i="4"/>
  <c r="BH395" i="4"/>
  <c r="BG395" i="4"/>
  <c r="BF395" i="4"/>
  <c r="T395" i="4"/>
  <c r="R395" i="4"/>
  <c r="P395" i="4"/>
  <c r="BI394" i="4"/>
  <c r="BH394" i="4"/>
  <c r="BG394" i="4"/>
  <c r="BF394" i="4"/>
  <c r="T394" i="4"/>
  <c r="R394" i="4"/>
  <c r="P394" i="4"/>
  <c r="BI393" i="4"/>
  <c r="BH393" i="4"/>
  <c r="BG393" i="4"/>
  <c r="BF393" i="4"/>
  <c r="T393" i="4"/>
  <c r="R393" i="4"/>
  <c r="P393" i="4"/>
  <c r="BI391" i="4"/>
  <c r="BH391" i="4"/>
  <c r="BG391" i="4"/>
  <c r="BF391" i="4"/>
  <c r="T391" i="4"/>
  <c r="R391" i="4"/>
  <c r="P391" i="4"/>
  <c r="BI390" i="4"/>
  <c r="BH390" i="4"/>
  <c r="BG390" i="4"/>
  <c r="BF390" i="4"/>
  <c r="T390" i="4"/>
  <c r="R390" i="4"/>
  <c r="P390" i="4"/>
  <c r="BI388" i="4"/>
  <c r="BH388" i="4"/>
  <c r="BG388" i="4"/>
  <c r="BF388" i="4"/>
  <c r="T388" i="4"/>
  <c r="R388" i="4"/>
  <c r="P388" i="4"/>
  <c r="BI385" i="4"/>
  <c r="BH385" i="4"/>
  <c r="BG385" i="4"/>
  <c r="BF385" i="4"/>
  <c r="T385" i="4"/>
  <c r="R385" i="4"/>
  <c r="P385" i="4"/>
  <c r="BI382" i="4"/>
  <c r="BH382" i="4"/>
  <c r="BG382" i="4"/>
  <c r="BF382" i="4"/>
  <c r="T382" i="4"/>
  <c r="R382" i="4"/>
  <c r="P382" i="4"/>
  <c r="BI380" i="4"/>
  <c r="BH380" i="4"/>
  <c r="BG380" i="4"/>
  <c r="BF380" i="4"/>
  <c r="T380" i="4"/>
  <c r="R380" i="4"/>
  <c r="P380" i="4"/>
  <c r="BI378" i="4"/>
  <c r="BH378" i="4"/>
  <c r="BG378" i="4"/>
  <c r="BF378" i="4"/>
  <c r="T378" i="4"/>
  <c r="R378" i="4"/>
  <c r="P378" i="4"/>
  <c r="BI377" i="4"/>
  <c r="BH377" i="4"/>
  <c r="BG377" i="4"/>
  <c r="BF377" i="4"/>
  <c r="T377" i="4"/>
  <c r="R377" i="4"/>
  <c r="P377" i="4"/>
  <c r="BI375" i="4"/>
  <c r="BH375" i="4"/>
  <c r="BG375" i="4"/>
  <c r="BF375" i="4"/>
  <c r="T375" i="4"/>
  <c r="R375" i="4"/>
  <c r="P375" i="4"/>
  <c r="BI373" i="4"/>
  <c r="BH373" i="4"/>
  <c r="BG373" i="4"/>
  <c r="BF373" i="4"/>
  <c r="T373" i="4"/>
  <c r="R373" i="4"/>
  <c r="P373" i="4"/>
  <c r="BI370" i="4"/>
  <c r="BH370" i="4"/>
  <c r="BG370" i="4"/>
  <c r="BF370" i="4"/>
  <c r="T370" i="4"/>
  <c r="R370" i="4"/>
  <c r="P370" i="4"/>
  <c r="BI368" i="4"/>
  <c r="BH368" i="4"/>
  <c r="BG368" i="4"/>
  <c r="BF368" i="4"/>
  <c r="T368" i="4"/>
  <c r="R368" i="4"/>
  <c r="P368" i="4"/>
  <c r="BI366" i="4"/>
  <c r="BH366" i="4"/>
  <c r="BG366" i="4"/>
  <c r="BF366" i="4"/>
  <c r="T366" i="4"/>
  <c r="R366" i="4"/>
  <c r="P366" i="4"/>
  <c r="BI364" i="4"/>
  <c r="BH364" i="4"/>
  <c r="BG364" i="4"/>
  <c r="BF364" i="4"/>
  <c r="T364" i="4"/>
  <c r="R364" i="4"/>
  <c r="P364" i="4"/>
  <c r="BI361" i="4"/>
  <c r="BH361" i="4"/>
  <c r="BG361" i="4"/>
  <c r="BF361" i="4"/>
  <c r="T361" i="4"/>
  <c r="R361" i="4"/>
  <c r="P361" i="4"/>
  <c r="BI359" i="4"/>
  <c r="BH359" i="4"/>
  <c r="BG359" i="4"/>
  <c r="BF359" i="4"/>
  <c r="T359" i="4"/>
  <c r="R359" i="4"/>
  <c r="P359" i="4"/>
  <c r="BI356" i="4"/>
  <c r="BH356" i="4"/>
  <c r="BG356" i="4"/>
  <c r="BF356" i="4"/>
  <c r="T356" i="4"/>
  <c r="R356" i="4"/>
  <c r="P356" i="4"/>
  <c r="BI354" i="4"/>
  <c r="BH354" i="4"/>
  <c r="BG354" i="4"/>
  <c r="BF354" i="4"/>
  <c r="T354" i="4"/>
  <c r="R354" i="4"/>
  <c r="P354" i="4"/>
  <c r="BI348" i="4"/>
  <c r="BH348" i="4"/>
  <c r="BG348" i="4"/>
  <c r="BF348" i="4"/>
  <c r="T348" i="4"/>
  <c r="R348" i="4"/>
  <c r="P348" i="4"/>
  <c r="BI345" i="4"/>
  <c r="BH345" i="4"/>
  <c r="BG345" i="4"/>
  <c r="BF345" i="4"/>
  <c r="T345" i="4"/>
  <c r="R345" i="4"/>
  <c r="P345" i="4"/>
  <c r="BI340" i="4"/>
  <c r="BH340" i="4"/>
  <c r="BG340" i="4"/>
  <c r="BF340" i="4"/>
  <c r="T340" i="4"/>
  <c r="R340" i="4"/>
  <c r="P340" i="4"/>
  <c r="BI338" i="4"/>
  <c r="BH338" i="4"/>
  <c r="BG338" i="4"/>
  <c r="BF338" i="4"/>
  <c r="T338" i="4"/>
  <c r="R338" i="4"/>
  <c r="P338" i="4"/>
  <c r="BI337" i="4"/>
  <c r="BH337" i="4"/>
  <c r="BG337" i="4"/>
  <c r="BF337" i="4"/>
  <c r="T337" i="4"/>
  <c r="R337" i="4"/>
  <c r="P337" i="4"/>
  <c r="BI334" i="4"/>
  <c r="BH334" i="4"/>
  <c r="BG334" i="4"/>
  <c r="BF334" i="4"/>
  <c r="T334" i="4"/>
  <c r="R334" i="4"/>
  <c r="P334" i="4"/>
  <c r="BI329" i="4"/>
  <c r="BH329" i="4"/>
  <c r="BG329" i="4"/>
  <c r="BF329" i="4"/>
  <c r="T329" i="4"/>
  <c r="R329" i="4"/>
  <c r="P329" i="4"/>
  <c r="BI327" i="4"/>
  <c r="BH327" i="4"/>
  <c r="BG327" i="4"/>
  <c r="BF327" i="4"/>
  <c r="T327" i="4"/>
  <c r="R327" i="4"/>
  <c r="P327" i="4"/>
  <c r="BI322" i="4"/>
  <c r="BH322" i="4"/>
  <c r="BG322" i="4"/>
  <c r="BF322" i="4"/>
  <c r="T322" i="4"/>
  <c r="R322" i="4"/>
  <c r="P322" i="4"/>
  <c r="BI320" i="4"/>
  <c r="BH320" i="4"/>
  <c r="BG320" i="4"/>
  <c r="BF320" i="4"/>
  <c r="T320" i="4"/>
  <c r="R320" i="4"/>
  <c r="P320" i="4"/>
  <c r="BI314" i="4"/>
  <c r="BH314" i="4"/>
  <c r="BG314" i="4"/>
  <c r="BF314" i="4"/>
  <c r="T314" i="4"/>
  <c r="R314" i="4"/>
  <c r="P314" i="4"/>
  <c r="BI311" i="4"/>
  <c r="BH311" i="4"/>
  <c r="BG311" i="4"/>
  <c r="BF311" i="4"/>
  <c r="T311" i="4"/>
  <c r="R311" i="4"/>
  <c r="P311" i="4"/>
  <c r="BI309" i="4"/>
  <c r="BH309" i="4"/>
  <c r="BG309" i="4"/>
  <c r="BF309" i="4"/>
  <c r="T309" i="4"/>
  <c r="R309" i="4"/>
  <c r="P309" i="4"/>
  <c r="BI306" i="4"/>
  <c r="BH306" i="4"/>
  <c r="BG306" i="4"/>
  <c r="BF306" i="4"/>
  <c r="T306" i="4"/>
  <c r="R306" i="4"/>
  <c r="P306" i="4"/>
  <c r="BI304" i="4"/>
  <c r="BH304" i="4"/>
  <c r="BG304" i="4"/>
  <c r="BF304" i="4"/>
  <c r="T304" i="4"/>
  <c r="R304" i="4"/>
  <c r="P304" i="4"/>
  <c r="BI302" i="4"/>
  <c r="BH302" i="4"/>
  <c r="BG302" i="4"/>
  <c r="BF302" i="4"/>
  <c r="T302" i="4"/>
  <c r="R302" i="4"/>
  <c r="P302" i="4"/>
  <c r="BI300" i="4"/>
  <c r="BH300" i="4"/>
  <c r="BG300" i="4"/>
  <c r="BF300" i="4"/>
  <c r="T300" i="4"/>
  <c r="R300" i="4"/>
  <c r="P300" i="4"/>
  <c r="BI298" i="4"/>
  <c r="BH298" i="4"/>
  <c r="BG298" i="4"/>
  <c r="BF298" i="4"/>
  <c r="T298" i="4"/>
  <c r="R298" i="4"/>
  <c r="P298" i="4"/>
  <c r="BI292" i="4"/>
  <c r="BH292" i="4"/>
  <c r="BG292" i="4"/>
  <c r="BF292" i="4"/>
  <c r="T292" i="4"/>
  <c r="R292" i="4"/>
  <c r="P292" i="4"/>
  <c r="BI290" i="4"/>
  <c r="BH290" i="4"/>
  <c r="BG290" i="4"/>
  <c r="BF290" i="4"/>
  <c r="T290" i="4"/>
  <c r="R290" i="4"/>
  <c r="P290" i="4"/>
  <c r="BI284" i="4"/>
  <c r="BH284" i="4"/>
  <c r="BG284" i="4"/>
  <c r="BF284" i="4"/>
  <c r="T284" i="4"/>
  <c r="R284" i="4"/>
  <c r="P284" i="4"/>
  <c r="BI282" i="4"/>
  <c r="BH282" i="4"/>
  <c r="BG282" i="4"/>
  <c r="BF282" i="4"/>
  <c r="T282" i="4"/>
  <c r="R282" i="4"/>
  <c r="P282" i="4"/>
  <c r="BI277" i="4"/>
  <c r="BH277" i="4"/>
  <c r="BG277" i="4"/>
  <c r="BF277" i="4"/>
  <c r="T277" i="4"/>
  <c r="R277" i="4"/>
  <c r="P277" i="4"/>
  <c r="BI275" i="4"/>
  <c r="BH275" i="4"/>
  <c r="BG275" i="4"/>
  <c r="BF275" i="4"/>
  <c r="T275" i="4"/>
  <c r="R275" i="4"/>
  <c r="P275" i="4"/>
  <c r="BI273" i="4"/>
  <c r="BH273" i="4"/>
  <c r="BG273" i="4"/>
  <c r="BF273" i="4"/>
  <c r="T273" i="4"/>
  <c r="R273" i="4"/>
  <c r="P273" i="4"/>
  <c r="BI271" i="4"/>
  <c r="BH271" i="4"/>
  <c r="BG271" i="4"/>
  <c r="BF271" i="4"/>
  <c r="T271" i="4"/>
  <c r="R271" i="4"/>
  <c r="P271" i="4"/>
  <c r="BI268" i="4"/>
  <c r="BH268" i="4"/>
  <c r="BG268" i="4"/>
  <c r="BF268" i="4"/>
  <c r="T268" i="4"/>
  <c r="T267" i="4" s="1"/>
  <c r="R268" i="4"/>
  <c r="R267" i="4" s="1"/>
  <c r="P268" i="4"/>
  <c r="P267" i="4" s="1"/>
  <c r="BI266" i="4"/>
  <c r="BH266" i="4"/>
  <c r="BG266" i="4"/>
  <c r="BF266" i="4"/>
  <c r="T266" i="4"/>
  <c r="R266" i="4"/>
  <c r="P266" i="4"/>
  <c r="BI265" i="4"/>
  <c r="BH265" i="4"/>
  <c r="BG265" i="4"/>
  <c r="BF265" i="4"/>
  <c r="T265" i="4"/>
  <c r="R265" i="4"/>
  <c r="P265" i="4"/>
  <c r="BI264" i="4"/>
  <c r="BH264" i="4"/>
  <c r="BG264" i="4"/>
  <c r="BF264" i="4"/>
  <c r="T264" i="4"/>
  <c r="R264" i="4"/>
  <c r="P264" i="4"/>
  <c r="BI263" i="4"/>
  <c r="BH263" i="4"/>
  <c r="BG263" i="4"/>
  <c r="BF263" i="4"/>
  <c r="T263" i="4"/>
  <c r="R263" i="4"/>
  <c r="P263" i="4"/>
  <c r="BI261" i="4"/>
  <c r="BH261" i="4"/>
  <c r="BG261" i="4"/>
  <c r="BF261" i="4"/>
  <c r="T261" i="4"/>
  <c r="R261" i="4"/>
  <c r="P261" i="4"/>
  <c r="BI260" i="4"/>
  <c r="BH260" i="4"/>
  <c r="BG260" i="4"/>
  <c r="BF260" i="4"/>
  <c r="T260" i="4"/>
  <c r="R260" i="4"/>
  <c r="P260" i="4"/>
  <c r="BI259" i="4"/>
  <c r="BH259" i="4"/>
  <c r="BG259" i="4"/>
  <c r="BF259" i="4"/>
  <c r="T259" i="4"/>
  <c r="R259" i="4"/>
  <c r="P259" i="4"/>
  <c r="BI255" i="4"/>
  <c r="BH255" i="4"/>
  <c r="BG255" i="4"/>
  <c r="BF255" i="4"/>
  <c r="T255" i="4"/>
  <c r="R255" i="4"/>
  <c r="P255" i="4"/>
  <c r="BI248" i="4"/>
  <c r="BH248" i="4"/>
  <c r="BG248" i="4"/>
  <c r="BF248" i="4"/>
  <c r="T248" i="4"/>
  <c r="R248" i="4"/>
  <c r="P248" i="4"/>
  <c r="BI240" i="4"/>
  <c r="BH240" i="4"/>
  <c r="BG240" i="4"/>
  <c r="BF240" i="4"/>
  <c r="T240" i="4"/>
  <c r="R240" i="4"/>
  <c r="P240" i="4"/>
  <c r="BI239" i="4"/>
  <c r="BH239" i="4"/>
  <c r="BG239" i="4"/>
  <c r="BF239" i="4"/>
  <c r="T239" i="4"/>
  <c r="R239" i="4"/>
  <c r="P239" i="4"/>
  <c r="BI237" i="4"/>
  <c r="BH237" i="4"/>
  <c r="BG237" i="4"/>
  <c r="BF237" i="4"/>
  <c r="T237" i="4"/>
  <c r="R237" i="4"/>
  <c r="P237" i="4"/>
  <c r="BI235" i="4"/>
  <c r="BH235" i="4"/>
  <c r="BG235" i="4"/>
  <c r="BF235" i="4"/>
  <c r="T235" i="4"/>
  <c r="R235" i="4"/>
  <c r="P235" i="4"/>
  <c r="BI233" i="4"/>
  <c r="BH233" i="4"/>
  <c r="BG233" i="4"/>
  <c r="BF233" i="4"/>
  <c r="T233" i="4"/>
  <c r="R233" i="4"/>
  <c r="P233" i="4"/>
  <c r="BI228" i="4"/>
  <c r="BH228" i="4"/>
  <c r="BG228" i="4"/>
  <c r="BF228" i="4"/>
  <c r="T228" i="4"/>
  <c r="R228" i="4"/>
  <c r="P228" i="4"/>
  <c r="BI226" i="4"/>
  <c r="BH226" i="4"/>
  <c r="BG226" i="4"/>
  <c r="BF226" i="4"/>
  <c r="T226" i="4"/>
  <c r="R226" i="4"/>
  <c r="P226" i="4"/>
  <c r="BI219" i="4"/>
  <c r="BH219" i="4"/>
  <c r="BG219" i="4"/>
  <c r="BF219" i="4"/>
  <c r="T219" i="4"/>
  <c r="R219" i="4"/>
  <c r="P219" i="4"/>
  <c r="BI217" i="4"/>
  <c r="BH217" i="4"/>
  <c r="BG217" i="4"/>
  <c r="BF217" i="4"/>
  <c r="T217" i="4"/>
  <c r="R217" i="4"/>
  <c r="P217" i="4"/>
  <c r="BI215" i="4"/>
  <c r="BH215" i="4"/>
  <c r="BG215" i="4"/>
  <c r="BF215" i="4"/>
  <c r="T215" i="4"/>
  <c r="R215" i="4"/>
  <c r="P215" i="4"/>
  <c r="BI214" i="4"/>
  <c r="BH214" i="4"/>
  <c r="BG214" i="4"/>
  <c r="BF214" i="4"/>
  <c r="T214" i="4"/>
  <c r="R214" i="4"/>
  <c r="P214" i="4"/>
  <c r="BI212" i="4"/>
  <c r="BH212" i="4"/>
  <c r="BG212" i="4"/>
  <c r="BF212" i="4"/>
  <c r="T212" i="4"/>
  <c r="R212" i="4"/>
  <c r="P212" i="4"/>
  <c r="BI211" i="4"/>
  <c r="BH211" i="4"/>
  <c r="BG211" i="4"/>
  <c r="BF211" i="4"/>
  <c r="T211" i="4"/>
  <c r="R211" i="4"/>
  <c r="P211" i="4"/>
  <c r="BI203" i="4"/>
  <c r="BH203" i="4"/>
  <c r="BG203" i="4"/>
  <c r="BF203" i="4"/>
  <c r="T203" i="4"/>
  <c r="R203" i="4"/>
  <c r="P203" i="4"/>
  <c r="BI196" i="4"/>
  <c r="BH196" i="4"/>
  <c r="BG196" i="4"/>
  <c r="BF196" i="4"/>
  <c r="T196" i="4"/>
  <c r="R196" i="4"/>
  <c r="P196" i="4"/>
  <c r="BI194" i="4"/>
  <c r="BH194" i="4"/>
  <c r="BG194" i="4"/>
  <c r="BF194" i="4"/>
  <c r="T194" i="4"/>
  <c r="R194" i="4"/>
  <c r="P194" i="4"/>
  <c r="BI192" i="4"/>
  <c r="BH192" i="4"/>
  <c r="BG192" i="4"/>
  <c r="BF192" i="4"/>
  <c r="T192" i="4"/>
  <c r="R192" i="4"/>
  <c r="P192" i="4"/>
  <c r="BI190" i="4"/>
  <c r="BH190" i="4"/>
  <c r="BG190" i="4"/>
  <c r="BF190" i="4"/>
  <c r="T190" i="4"/>
  <c r="R190" i="4"/>
  <c r="P190" i="4"/>
  <c r="BI185" i="4"/>
  <c r="BH185" i="4"/>
  <c r="BG185" i="4"/>
  <c r="BF185" i="4"/>
  <c r="T185" i="4"/>
  <c r="R185" i="4"/>
  <c r="P185" i="4"/>
  <c r="BI178" i="4"/>
  <c r="BH178" i="4"/>
  <c r="BG178" i="4"/>
  <c r="BF178" i="4"/>
  <c r="T178" i="4"/>
  <c r="R178" i="4"/>
  <c r="P178" i="4"/>
  <c r="BI175" i="4"/>
  <c r="BH175" i="4"/>
  <c r="BG175" i="4"/>
  <c r="BF175" i="4"/>
  <c r="T175" i="4"/>
  <c r="R175" i="4"/>
  <c r="P175"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4" i="4"/>
  <c r="BH154" i="4"/>
  <c r="BG154" i="4"/>
  <c r="BF154" i="4"/>
  <c r="T154" i="4"/>
  <c r="R154" i="4"/>
  <c r="P154" i="4"/>
  <c r="BI153" i="4"/>
  <c r="BH153" i="4"/>
  <c r="BG153" i="4"/>
  <c r="BF153" i="4"/>
  <c r="T153" i="4"/>
  <c r="R153" i="4"/>
  <c r="P153" i="4"/>
  <c r="BI150" i="4"/>
  <c r="BH150" i="4"/>
  <c r="BG150" i="4"/>
  <c r="BF150" i="4"/>
  <c r="T150" i="4"/>
  <c r="R150" i="4"/>
  <c r="P150" i="4"/>
  <c r="BI149" i="4"/>
  <c r="BH149" i="4"/>
  <c r="BG149" i="4"/>
  <c r="BF149" i="4"/>
  <c r="T149" i="4"/>
  <c r="R149" i="4"/>
  <c r="P149" i="4"/>
  <c r="BI148" i="4"/>
  <c r="BH148" i="4"/>
  <c r="BG148" i="4"/>
  <c r="BF148" i="4"/>
  <c r="T148" i="4"/>
  <c r="R148" i="4"/>
  <c r="P148" i="4"/>
  <c r="BI145" i="4"/>
  <c r="BH145" i="4"/>
  <c r="BG145" i="4"/>
  <c r="BF145" i="4"/>
  <c r="T145" i="4"/>
  <c r="R145" i="4"/>
  <c r="P145" i="4"/>
  <c r="BI142" i="4"/>
  <c r="BH142" i="4"/>
  <c r="BG142" i="4"/>
  <c r="BF142" i="4"/>
  <c r="T142" i="4"/>
  <c r="R142" i="4"/>
  <c r="P142" i="4"/>
  <c r="J136" i="4"/>
  <c r="J135" i="4"/>
  <c r="F135" i="4"/>
  <c r="F133" i="4"/>
  <c r="E131" i="4"/>
  <c r="J94" i="4"/>
  <c r="J93" i="4"/>
  <c r="F93" i="4"/>
  <c r="F91" i="4"/>
  <c r="E89" i="4"/>
  <c r="J20" i="4"/>
  <c r="E20" i="4"/>
  <c r="F136" i="4"/>
  <c r="J19" i="4"/>
  <c r="J14" i="4"/>
  <c r="J91" i="4" s="1"/>
  <c r="E7" i="4"/>
  <c r="E127" i="4" s="1"/>
  <c r="J39" i="3"/>
  <c r="J38" i="3"/>
  <c r="AY97" i="1"/>
  <c r="J37" i="3"/>
  <c r="AX97" i="1"/>
  <c r="BI626" i="3"/>
  <c r="BH626" i="3"/>
  <c r="BG626" i="3"/>
  <c r="BF626" i="3"/>
  <c r="T626" i="3"/>
  <c r="T625" i="3"/>
  <c r="R626" i="3"/>
  <c r="R625" i="3"/>
  <c r="P626" i="3"/>
  <c r="P625" i="3" s="1"/>
  <c r="BI624" i="3"/>
  <c r="BH624" i="3"/>
  <c r="BG624" i="3"/>
  <c r="BF624" i="3"/>
  <c r="T624" i="3"/>
  <c r="R624" i="3"/>
  <c r="P624" i="3"/>
  <c r="P610" i="3"/>
  <c r="BI611" i="3"/>
  <c r="BH611" i="3"/>
  <c r="BG611" i="3"/>
  <c r="BF611" i="3"/>
  <c r="T611" i="3"/>
  <c r="T610" i="3" s="1"/>
  <c r="R611" i="3"/>
  <c r="R610" i="3" s="1"/>
  <c r="P611" i="3"/>
  <c r="BI607" i="3"/>
  <c r="BH607" i="3"/>
  <c r="BG607" i="3"/>
  <c r="BF607" i="3"/>
  <c r="T607" i="3"/>
  <c r="R607" i="3"/>
  <c r="P607" i="3"/>
  <c r="BI606" i="3"/>
  <c r="BH606" i="3"/>
  <c r="BG606" i="3"/>
  <c r="BF606" i="3"/>
  <c r="T606" i="3"/>
  <c r="R606" i="3"/>
  <c r="P606" i="3"/>
  <c r="BI604" i="3"/>
  <c r="BH604" i="3"/>
  <c r="BG604" i="3"/>
  <c r="BF604" i="3"/>
  <c r="T604" i="3"/>
  <c r="R604" i="3"/>
  <c r="P604" i="3"/>
  <c r="BI601" i="3"/>
  <c r="BH601" i="3"/>
  <c r="BG601" i="3"/>
  <c r="BF601" i="3"/>
  <c r="T601" i="3"/>
  <c r="R601" i="3"/>
  <c r="P601" i="3"/>
  <c r="BI599" i="3"/>
  <c r="BH599" i="3"/>
  <c r="BG599" i="3"/>
  <c r="BF599" i="3"/>
  <c r="T599" i="3"/>
  <c r="R599" i="3"/>
  <c r="P599" i="3"/>
  <c r="BI597" i="3"/>
  <c r="BH597" i="3"/>
  <c r="BG597" i="3"/>
  <c r="BF597" i="3"/>
  <c r="T597" i="3"/>
  <c r="R597" i="3"/>
  <c r="P597" i="3"/>
  <c r="BI590" i="3"/>
  <c r="BH590" i="3"/>
  <c r="BG590" i="3"/>
  <c r="BF590" i="3"/>
  <c r="T590" i="3"/>
  <c r="R590" i="3"/>
  <c r="P590" i="3"/>
  <c r="BI588" i="3"/>
  <c r="BH588" i="3"/>
  <c r="BG588" i="3"/>
  <c r="BF588" i="3"/>
  <c r="T588" i="3"/>
  <c r="R588" i="3"/>
  <c r="P588" i="3"/>
  <c r="BI582" i="3"/>
  <c r="BH582" i="3"/>
  <c r="BG582" i="3"/>
  <c r="BF582" i="3"/>
  <c r="T582" i="3"/>
  <c r="R582" i="3"/>
  <c r="P582" i="3"/>
  <c r="BI580" i="3"/>
  <c r="BH580" i="3"/>
  <c r="BG580" i="3"/>
  <c r="BF580" i="3"/>
  <c r="T580" i="3"/>
  <c r="R580" i="3"/>
  <c r="P580" i="3"/>
  <c r="BI579" i="3"/>
  <c r="BH579" i="3"/>
  <c r="BG579" i="3"/>
  <c r="BF579" i="3"/>
  <c r="T579" i="3"/>
  <c r="R579" i="3"/>
  <c r="P579" i="3"/>
  <c r="BI578" i="3"/>
  <c r="BH578" i="3"/>
  <c r="BG578" i="3"/>
  <c r="BF578" i="3"/>
  <c r="T578" i="3"/>
  <c r="R578" i="3"/>
  <c r="P578" i="3"/>
  <c r="BI565" i="3"/>
  <c r="BH565" i="3"/>
  <c r="BG565" i="3"/>
  <c r="BF565" i="3"/>
  <c r="T565" i="3"/>
  <c r="R565" i="3"/>
  <c r="P565" i="3"/>
  <c r="BI563" i="3"/>
  <c r="BH563" i="3"/>
  <c r="BG563" i="3"/>
  <c r="BF563" i="3"/>
  <c r="T563" i="3"/>
  <c r="R563" i="3"/>
  <c r="P563" i="3"/>
  <c r="BI562" i="3"/>
  <c r="BH562" i="3"/>
  <c r="BG562" i="3"/>
  <c r="BF562" i="3"/>
  <c r="T562" i="3"/>
  <c r="R562" i="3"/>
  <c r="P562" i="3"/>
  <c r="BI561" i="3"/>
  <c r="BH561" i="3"/>
  <c r="BG561" i="3"/>
  <c r="BF561" i="3"/>
  <c r="T561" i="3"/>
  <c r="R561" i="3"/>
  <c r="P561" i="3"/>
  <c r="BI558" i="3"/>
  <c r="BH558" i="3"/>
  <c r="BG558" i="3"/>
  <c r="BF558" i="3"/>
  <c r="T558" i="3"/>
  <c r="R558" i="3"/>
  <c r="P558" i="3"/>
  <c r="BI556" i="3"/>
  <c r="BH556" i="3"/>
  <c r="BG556" i="3"/>
  <c r="BF556" i="3"/>
  <c r="T556" i="3"/>
  <c r="R556" i="3"/>
  <c r="P556" i="3"/>
  <c r="BI554" i="3"/>
  <c r="BH554" i="3"/>
  <c r="BG554" i="3"/>
  <c r="BF554" i="3"/>
  <c r="T554" i="3"/>
  <c r="R554" i="3"/>
  <c r="P554" i="3"/>
  <c r="BI550" i="3"/>
  <c r="BH550" i="3"/>
  <c r="BG550" i="3"/>
  <c r="BF550" i="3"/>
  <c r="T550" i="3"/>
  <c r="R550" i="3"/>
  <c r="P550" i="3"/>
  <c r="BI547" i="3"/>
  <c r="BH547" i="3"/>
  <c r="BG547" i="3"/>
  <c r="BF547" i="3"/>
  <c r="T547" i="3"/>
  <c r="R547" i="3"/>
  <c r="P547" i="3"/>
  <c r="BI545" i="3"/>
  <c r="BH545" i="3"/>
  <c r="BG545" i="3"/>
  <c r="BF545" i="3"/>
  <c r="T545" i="3"/>
  <c r="R545" i="3"/>
  <c r="P545" i="3"/>
  <c r="BI542" i="3"/>
  <c r="BH542" i="3"/>
  <c r="BG542" i="3"/>
  <c r="BF542" i="3"/>
  <c r="T542" i="3"/>
  <c r="R542" i="3"/>
  <c r="P542" i="3"/>
  <c r="BI540" i="3"/>
  <c r="BH540" i="3"/>
  <c r="BG540" i="3"/>
  <c r="BF540" i="3"/>
  <c r="T540" i="3"/>
  <c r="R540" i="3"/>
  <c r="P540" i="3"/>
  <c r="BI538" i="3"/>
  <c r="BH538" i="3"/>
  <c r="BG538" i="3"/>
  <c r="BF538" i="3"/>
  <c r="T538" i="3"/>
  <c r="R538" i="3"/>
  <c r="P538" i="3"/>
  <c r="BI537" i="3"/>
  <c r="BH537" i="3"/>
  <c r="BG537" i="3"/>
  <c r="BF537" i="3"/>
  <c r="T537" i="3"/>
  <c r="R537" i="3"/>
  <c r="P537" i="3"/>
  <c r="BI535" i="3"/>
  <c r="BH535" i="3"/>
  <c r="BG535" i="3"/>
  <c r="BF535" i="3"/>
  <c r="T535" i="3"/>
  <c r="R535" i="3"/>
  <c r="P535" i="3"/>
  <c r="BI528" i="3"/>
  <c r="BH528" i="3"/>
  <c r="BG528" i="3"/>
  <c r="BF528" i="3"/>
  <c r="T528" i="3"/>
  <c r="R528" i="3"/>
  <c r="P528" i="3"/>
  <c r="BI527" i="3"/>
  <c r="BH527" i="3"/>
  <c r="BG527" i="3"/>
  <c r="BF527" i="3"/>
  <c r="T527" i="3"/>
  <c r="R527" i="3"/>
  <c r="P527" i="3"/>
  <c r="BI525" i="3"/>
  <c r="BH525" i="3"/>
  <c r="BG525" i="3"/>
  <c r="BF525" i="3"/>
  <c r="T525" i="3"/>
  <c r="R525" i="3"/>
  <c r="P525" i="3"/>
  <c r="BI520" i="3"/>
  <c r="BH520" i="3"/>
  <c r="BG520" i="3"/>
  <c r="BF520" i="3"/>
  <c r="T520" i="3"/>
  <c r="R520" i="3"/>
  <c r="P520" i="3"/>
  <c r="BI518" i="3"/>
  <c r="BH518" i="3"/>
  <c r="BG518" i="3"/>
  <c r="BF518" i="3"/>
  <c r="T518" i="3"/>
  <c r="R518" i="3"/>
  <c r="P518" i="3"/>
  <c r="BI514" i="3"/>
  <c r="BH514" i="3"/>
  <c r="BG514" i="3"/>
  <c r="BF514" i="3"/>
  <c r="T514" i="3"/>
  <c r="R514" i="3"/>
  <c r="P514" i="3"/>
  <c r="BI512" i="3"/>
  <c r="BH512" i="3"/>
  <c r="BG512" i="3"/>
  <c r="BF512" i="3"/>
  <c r="T512" i="3"/>
  <c r="R512" i="3"/>
  <c r="P512" i="3"/>
  <c r="BI511" i="3"/>
  <c r="BH511" i="3"/>
  <c r="BG511" i="3"/>
  <c r="BF511" i="3"/>
  <c r="T511" i="3"/>
  <c r="R511" i="3"/>
  <c r="P511" i="3"/>
  <c r="BI510" i="3"/>
  <c r="BH510" i="3"/>
  <c r="BG510" i="3"/>
  <c r="BF510" i="3"/>
  <c r="T510" i="3"/>
  <c r="R510" i="3"/>
  <c r="P510" i="3"/>
  <c r="BI509" i="3"/>
  <c r="BH509" i="3"/>
  <c r="BG509" i="3"/>
  <c r="BF509" i="3"/>
  <c r="T509" i="3"/>
  <c r="R509" i="3"/>
  <c r="P509" i="3"/>
  <c r="BI508" i="3"/>
  <c r="BH508" i="3"/>
  <c r="BG508" i="3"/>
  <c r="BF508" i="3"/>
  <c r="T508" i="3"/>
  <c r="R508" i="3"/>
  <c r="P508" i="3"/>
  <c r="BI507" i="3"/>
  <c r="BH507" i="3"/>
  <c r="BG507" i="3"/>
  <c r="BF507" i="3"/>
  <c r="T507" i="3"/>
  <c r="R507" i="3"/>
  <c r="P507" i="3"/>
  <c r="BI506" i="3"/>
  <c r="BH506" i="3"/>
  <c r="BG506" i="3"/>
  <c r="BF506" i="3"/>
  <c r="T506" i="3"/>
  <c r="R506" i="3"/>
  <c r="P506" i="3"/>
  <c r="BI505" i="3"/>
  <c r="BH505" i="3"/>
  <c r="BG505" i="3"/>
  <c r="BF505" i="3"/>
  <c r="T505" i="3"/>
  <c r="R505" i="3"/>
  <c r="P505" i="3"/>
  <c r="BI504" i="3"/>
  <c r="BH504" i="3"/>
  <c r="BG504" i="3"/>
  <c r="BF504" i="3"/>
  <c r="T504" i="3"/>
  <c r="R504" i="3"/>
  <c r="P504" i="3"/>
  <c r="BI502" i="3"/>
  <c r="BH502" i="3"/>
  <c r="BG502" i="3"/>
  <c r="BF502" i="3"/>
  <c r="T502" i="3"/>
  <c r="R502" i="3"/>
  <c r="P502" i="3"/>
  <c r="BI501" i="3"/>
  <c r="BH501" i="3"/>
  <c r="BG501" i="3"/>
  <c r="BF501" i="3"/>
  <c r="T501" i="3"/>
  <c r="R501" i="3"/>
  <c r="P501" i="3"/>
  <c r="BI500" i="3"/>
  <c r="BH500" i="3"/>
  <c r="BG500" i="3"/>
  <c r="BF500" i="3"/>
  <c r="T500" i="3"/>
  <c r="R500" i="3"/>
  <c r="P500" i="3"/>
  <c r="BI499" i="3"/>
  <c r="BH499" i="3"/>
  <c r="BG499" i="3"/>
  <c r="BF499" i="3"/>
  <c r="T499" i="3"/>
  <c r="R499" i="3"/>
  <c r="P499" i="3"/>
  <c r="BI498" i="3"/>
  <c r="BH498" i="3"/>
  <c r="BG498" i="3"/>
  <c r="BF498" i="3"/>
  <c r="T498" i="3"/>
  <c r="R498" i="3"/>
  <c r="P498" i="3"/>
  <c r="BI497" i="3"/>
  <c r="BH497" i="3"/>
  <c r="BG497" i="3"/>
  <c r="BF497" i="3"/>
  <c r="T497" i="3"/>
  <c r="R497" i="3"/>
  <c r="P497" i="3"/>
  <c r="BI496" i="3"/>
  <c r="BH496" i="3"/>
  <c r="BG496" i="3"/>
  <c r="BF496" i="3"/>
  <c r="T496" i="3"/>
  <c r="R496" i="3"/>
  <c r="P496" i="3"/>
  <c r="BI495" i="3"/>
  <c r="BH495" i="3"/>
  <c r="BG495" i="3"/>
  <c r="BF495" i="3"/>
  <c r="T495" i="3"/>
  <c r="R495" i="3"/>
  <c r="P495" i="3"/>
  <c r="BI494" i="3"/>
  <c r="BH494" i="3"/>
  <c r="BG494" i="3"/>
  <c r="BF494" i="3"/>
  <c r="T494" i="3"/>
  <c r="R494" i="3"/>
  <c r="P494" i="3"/>
  <c r="BI493" i="3"/>
  <c r="BH493" i="3"/>
  <c r="BG493" i="3"/>
  <c r="BF493" i="3"/>
  <c r="T493" i="3"/>
  <c r="R493" i="3"/>
  <c r="P493" i="3"/>
  <c r="BI492" i="3"/>
  <c r="BH492" i="3"/>
  <c r="BG492" i="3"/>
  <c r="BF492" i="3"/>
  <c r="T492" i="3"/>
  <c r="R492" i="3"/>
  <c r="P492" i="3"/>
  <c r="BI491" i="3"/>
  <c r="BH491" i="3"/>
  <c r="BG491" i="3"/>
  <c r="BF491" i="3"/>
  <c r="T491" i="3"/>
  <c r="R491" i="3"/>
  <c r="P491" i="3"/>
  <c r="BI490" i="3"/>
  <c r="BH490" i="3"/>
  <c r="BG490" i="3"/>
  <c r="BF490" i="3"/>
  <c r="T490" i="3"/>
  <c r="R490" i="3"/>
  <c r="P490" i="3"/>
  <c r="BI489" i="3"/>
  <c r="BH489" i="3"/>
  <c r="BG489" i="3"/>
  <c r="BF489" i="3"/>
  <c r="T489" i="3"/>
  <c r="R489" i="3"/>
  <c r="P489" i="3"/>
  <c r="BI488" i="3"/>
  <c r="BH488" i="3"/>
  <c r="BG488" i="3"/>
  <c r="BF488" i="3"/>
  <c r="T488" i="3"/>
  <c r="R488" i="3"/>
  <c r="P488" i="3"/>
  <c r="BI487" i="3"/>
  <c r="BH487" i="3"/>
  <c r="BG487" i="3"/>
  <c r="BF487" i="3"/>
  <c r="T487" i="3"/>
  <c r="R487" i="3"/>
  <c r="P487" i="3"/>
  <c r="BI486" i="3"/>
  <c r="BH486" i="3"/>
  <c r="BG486" i="3"/>
  <c r="BF486" i="3"/>
  <c r="T486" i="3"/>
  <c r="R486" i="3"/>
  <c r="P486" i="3"/>
  <c r="BI485" i="3"/>
  <c r="BH485" i="3"/>
  <c r="BG485" i="3"/>
  <c r="BF485" i="3"/>
  <c r="T485" i="3"/>
  <c r="R485" i="3"/>
  <c r="P485" i="3"/>
  <c r="BI484" i="3"/>
  <c r="BH484" i="3"/>
  <c r="BG484" i="3"/>
  <c r="BF484" i="3"/>
  <c r="T484" i="3"/>
  <c r="R484" i="3"/>
  <c r="P484" i="3"/>
  <c r="BI483" i="3"/>
  <c r="BH483" i="3"/>
  <c r="BG483" i="3"/>
  <c r="BF483" i="3"/>
  <c r="T483" i="3"/>
  <c r="R483" i="3"/>
  <c r="P483" i="3"/>
  <c r="BI482" i="3"/>
  <c r="BH482" i="3"/>
  <c r="BG482" i="3"/>
  <c r="BF482" i="3"/>
  <c r="T482" i="3"/>
  <c r="R482" i="3"/>
  <c r="P482" i="3"/>
  <c r="BI481" i="3"/>
  <c r="BH481" i="3"/>
  <c r="BG481" i="3"/>
  <c r="BF481" i="3"/>
  <c r="T481" i="3"/>
  <c r="R481" i="3"/>
  <c r="P481" i="3"/>
  <c r="BI480" i="3"/>
  <c r="BH480" i="3"/>
  <c r="BG480" i="3"/>
  <c r="BF480" i="3"/>
  <c r="T480" i="3"/>
  <c r="R480" i="3"/>
  <c r="P480" i="3"/>
  <c r="BI479" i="3"/>
  <c r="BH479" i="3"/>
  <c r="BG479" i="3"/>
  <c r="BF479" i="3"/>
  <c r="T479" i="3"/>
  <c r="R479" i="3"/>
  <c r="P479" i="3"/>
  <c r="BI478" i="3"/>
  <c r="BH478" i="3"/>
  <c r="BG478" i="3"/>
  <c r="BF478" i="3"/>
  <c r="T478" i="3"/>
  <c r="R478" i="3"/>
  <c r="P478" i="3"/>
  <c r="BI476" i="3"/>
  <c r="BH476" i="3"/>
  <c r="BG476" i="3"/>
  <c r="BF476" i="3"/>
  <c r="T476" i="3"/>
  <c r="R476" i="3"/>
  <c r="P476" i="3"/>
  <c r="BI474" i="3"/>
  <c r="BH474" i="3"/>
  <c r="BG474" i="3"/>
  <c r="BF474" i="3"/>
  <c r="T474" i="3"/>
  <c r="R474" i="3"/>
  <c r="P474" i="3"/>
  <c r="BI472" i="3"/>
  <c r="BH472" i="3"/>
  <c r="BG472" i="3"/>
  <c r="BF472" i="3"/>
  <c r="T472" i="3"/>
  <c r="R472" i="3"/>
  <c r="P472" i="3"/>
  <c r="BI470" i="3"/>
  <c r="BH470" i="3"/>
  <c r="BG470" i="3"/>
  <c r="BF470" i="3"/>
  <c r="T470" i="3"/>
  <c r="R470" i="3"/>
  <c r="P470" i="3"/>
  <c r="BI468" i="3"/>
  <c r="BH468" i="3"/>
  <c r="BG468" i="3"/>
  <c r="BF468" i="3"/>
  <c r="T468" i="3"/>
  <c r="R468" i="3"/>
  <c r="P468" i="3"/>
  <c r="BI465" i="3"/>
  <c r="BH465" i="3"/>
  <c r="BG465" i="3"/>
  <c r="BF465" i="3"/>
  <c r="T465" i="3"/>
  <c r="R465" i="3"/>
  <c r="P465" i="3"/>
  <c r="BI463" i="3"/>
  <c r="BH463" i="3"/>
  <c r="BG463" i="3"/>
  <c r="BF463" i="3"/>
  <c r="T463" i="3"/>
  <c r="R463" i="3"/>
  <c r="P463" i="3"/>
  <c r="BI461" i="3"/>
  <c r="BH461" i="3"/>
  <c r="BG461" i="3"/>
  <c r="BF461" i="3"/>
  <c r="T461" i="3"/>
  <c r="R461" i="3"/>
  <c r="P461" i="3"/>
  <c r="BI458" i="3"/>
  <c r="BH458" i="3"/>
  <c r="BG458" i="3"/>
  <c r="BF458" i="3"/>
  <c r="T458" i="3"/>
  <c r="R458" i="3"/>
  <c r="P458" i="3"/>
  <c r="BI456" i="3"/>
  <c r="BH456" i="3"/>
  <c r="BG456" i="3"/>
  <c r="BF456" i="3"/>
  <c r="T456" i="3"/>
  <c r="R456" i="3"/>
  <c r="P456" i="3"/>
  <c r="BI454" i="3"/>
  <c r="BH454" i="3"/>
  <c r="BG454" i="3"/>
  <c r="BF454" i="3"/>
  <c r="T454" i="3"/>
  <c r="R454" i="3"/>
  <c r="P454" i="3"/>
  <c r="BI452" i="3"/>
  <c r="BH452" i="3"/>
  <c r="BG452" i="3"/>
  <c r="BF452" i="3"/>
  <c r="T452" i="3"/>
  <c r="R452" i="3"/>
  <c r="P452" i="3"/>
  <c r="BI449" i="3"/>
  <c r="BH449" i="3"/>
  <c r="BG449" i="3"/>
  <c r="BF449" i="3"/>
  <c r="T449" i="3"/>
  <c r="R449" i="3"/>
  <c r="P449" i="3"/>
  <c r="BI447" i="3"/>
  <c r="BH447" i="3"/>
  <c r="BG447" i="3"/>
  <c r="BF447" i="3"/>
  <c r="T447" i="3"/>
  <c r="R447" i="3"/>
  <c r="P447" i="3"/>
  <c r="BI444" i="3"/>
  <c r="BH444" i="3"/>
  <c r="BG444" i="3"/>
  <c r="BF444" i="3"/>
  <c r="T444" i="3"/>
  <c r="R444" i="3"/>
  <c r="P444" i="3"/>
  <c r="BI442" i="3"/>
  <c r="BH442" i="3"/>
  <c r="BG442" i="3"/>
  <c r="BF442" i="3"/>
  <c r="T442" i="3"/>
  <c r="R442" i="3"/>
  <c r="P442" i="3"/>
  <c r="BI440" i="3"/>
  <c r="BH440" i="3"/>
  <c r="BG440" i="3"/>
  <c r="BF440" i="3"/>
  <c r="T440" i="3"/>
  <c r="R440" i="3"/>
  <c r="P440" i="3"/>
  <c r="BI438" i="3"/>
  <c r="BH438" i="3"/>
  <c r="BG438" i="3"/>
  <c r="BF438" i="3"/>
  <c r="T438" i="3"/>
  <c r="R438" i="3"/>
  <c r="P438" i="3"/>
  <c r="BI437" i="3"/>
  <c r="BH437" i="3"/>
  <c r="BG437" i="3"/>
  <c r="BF437" i="3"/>
  <c r="T437" i="3"/>
  <c r="R437" i="3"/>
  <c r="P437" i="3"/>
  <c r="BI435" i="3"/>
  <c r="BH435" i="3"/>
  <c r="BG435" i="3"/>
  <c r="BF435" i="3"/>
  <c r="T435" i="3"/>
  <c r="R435" i="3"/>
  <c r="P435" i="3"/>
  <c r="BI434" i="3"/>
  <c r="BH434" i="3"/>
  <c r="BG434" i="3"/>
  <c r="BF434" i="3"/>
  <c r="T434" i="3"/>
  <c r="R434" i="3"/>
  <c r="P434" i="3"/>
  <c r="BI432" i="3"/>
  <c r="BH432" i="3"/>
  <c r="BG432" i="3"/>
  <c r="BF432" i="3"/>
  <c r="T432" i="3"/>
  <c r="R432" i="3"/>
  <c r="P432" i="3"/>
  <c r="BI430" i="3"/>
  <c r="BH430" i="3"/>
  <c r="BG430" i="3"/>
  <c r="BF430" i="3"/>
  <c r="T430" i="3"/>
  <c r="R430" i="3"/>
  <c r="P430" i="3"/>
  <c r="BI416" i="3"/>
  <c r="BH416" i="3"/>
  <c r="BG416" i="3"/>
  <c r="BF416" i="3"/>
  <c r="T416" i="3"/>
  <c r="R416" i="3"/>
  <c r="P416" i="3"/>
  <c r="BI414" i="3"/>
  <c r="BH414" i="3"/>
  <c r="BG414" i="3"/>
  <c r="BF414" i="3"/>
  <c r="T414" i="3"/>
  <c r="R414" i="3"/>
  <c r="P414" i="3"/>
  <c r="BI412" i="3"/>
  <c r="BH412" i="3"/>
  <c r="BG412" i="3"/>
  <c r="BF412" i="3"/>
  <c r="T412" i="3"/>
  <c r="R412" i="3"/>
  <c r="P412" i="3"/>
  <c r="BI410" i="3"/>
  <c r="BH410" i="3"/>
  <c r="BG410" i="3"/>
  <c r="BF410" i="3"/>
  <c r="T410" i="3"/>
  <c r="R410" i="3"/>
  <c r="P410" i="3"/>
  <c r="BI408" i="3"/>
  <c r="BH408" i="3"/>
  <c r="BG408" i="3"/>
  <c r="BF408" i="3"/>
  <c r="T408" i="3"/>
  <c r="R408" i="3"/>
  <c r="P408" i="3"/>
  <c r="BI406" i="3"/>
  <c r="BH406" i="3"/>
  <c r="BG406" i="3"/>
  <c r="BF406" i="3"/>
  <c r="T406" i="3"/>
  <c r="R406" i="3"/>
  <c r="P406" i="3"/>
  <c r="BI392" i="3"/>
  <c r="BH392" i="3"/>
  <c r="BG392" i="3"/>
  <c r="BF392" i="3"/>
  <c r="T392" i="3"/>
  <c r="R392" i="3"/>
  <c r="P392" i="3"/>
  <c r="BI385" i="3"/>
  <c r="BH385" i="3"/>
  <c r="BG385" i="3"/>
  <c r="BF385" i="3"/>
  <c r="T385" i="3"/>
  <c r="R385" i="3"/>
  <c r="P385" i="3"/>
  <c r="BI378" i="3"/>
  <c r="BH378" i="3"/>
  <c r="BG378" i="3"/>
  <c r="BF378" i="3"/>
  <c r="T378" i="3"/>
  <c r="R378" i="3"/>
  <c r="P378" i="3"/>
  <c r="BI376" i="3"/>
  <c r="BH376" i="3"/>
  <c r="BG376" i="3"/>
  <c r="BF376" i="3"/>
  <c r="T376" i="3"/>
  <c r="R376" i="3"/>
  <c r="P376" i="3"/>
  <c r="BI362" i="3"/>
  <c r="BH362" i="3"/>
  <c r="BG362" i="3"/>
  <c r="BF362" i="3"/>
  <c r="T362" i="3"/>
  <c r="R362" i="3"/>
  <c r="P362" i="3"/>
  <c r="BI359" i="3"/>
  <c r="BH359" i="3"/>
  <c r="BG359" i="3"/>
  <c r="BF359" i="3"/>
  <c r="T359" i="3"/>
  <c r="T358" i="3"/>
  <c r="R359" i="3"/>
  <c r="R358" i="3" s="1"/>
  <c r="P359" i="3"/>
  <c r="P358" i="3"/>
  <c r="BI357" i="3"/>
  <c r="BH357" i="3"/>
  <c r="BG357" i="3"/>
  <c r="BF357" i="3"/>
  <c r="T357" i="3"/>
  <c r="R357" i="3"/>
  <c r="P357" i="3"/>
  <c r="BI356" i="3"/>
  <c r="BH356" i="3"/>
  <c r="BG356" i="3"/>
  <c r="BF356" i="3"/>
  <c r="T356" i="3"/>
  <c r="R356" i="3"/>
  <c r="P356" i="3"/>
  <c r="BI355" i="3"/>
  <c r="BH355" i="3"/>
  <c r="BG355" i="3"/>
  <c r="BF355" i="3"/>
  <c r="T355" i="3"/>
  <c r="R355" i="3"/>
  <c r="P355" i="3"/>
  <c r="BI353" i="3"/>
  <c r="BH353" i="3"/>
  <c r="BG353" i="3"/>
  <c r="BF353" i="3"/>
  <c r="T353" i="3"/>
  <c r="R353" i="3"/>
  <c r="P353" i="3"/>
  <c r="BI352" i="3"/>
  <c r="BH352" i="3"/>
  <c r="BG352" i="3"/>
  <c r="BF352" i="3"/>
  <c r="T352" i="3"/>
  <c r="R352" i="3"/>
  <c r="P352" i="3"/>
  <c r="BI351" i="3"/>
  <c r="BH351" i="3"/>
  <c r="BG351" i="3"/>
  <c r="BF351" i="3"/>
  <c r="T351" i="3"/>
  <c r="R351" i="3"/>
  <c r="P351" i="3"/>
  <c r="BI346" i="3"/>
  <c r="BH346" i="3"/>
  <c r="BG346" i="3"/>
  <c r="BF346" i="3"/>
  <c r="T346" i="3"/>
  <c r="R346" i="3"/>
  <c r="P346" i="3"/>
  <c r="BI342" i="3"/>
  <c r="BH342" i="3"/>
  <c r="BG342" i="3"/>
  <c r="BF342" i="3"/>
  <c r="T342" i="3"/>
  <c r="R342" i="3"/>
  <c r="P342" i="3"/>
  <c r="BI340" i="3"/>
  <c r="BH340" i="3"/>
  <c r="BG340" i="3"/>
  <c r="BF340" i="3"/>
  <c r="T340" i="3"/>
  <c r="R340" i="3"/>
  <c r="P340" i="3"/>
  <c r="BI331" i="3"/>
  <c r="BH331" i="3"/>
  <c r="BG331" i="3"/>
  <c r="BF331" i="3"/>
  <c r="T331" i="3"/>
  <c r="R331" i="3"/>
  <c r="P331" i="3"/>
  <c r="BI328" i="3"/>
  <c r="BH328" i="3"/>
  <c r="BG328" i="3"/>
  <c r="BF328" i="3"/>
  <c r="T328" i="3"/>
  <c r="R328" i="3"/>
  <c r="P328" i="3"/>
  <c r="BI326" i="3"/>
  <c r="BH326" i="3"/>
  <c r="BG326" i="3"/>
  <c r="BF326" i="3"/>
  <c r="T326" i="3"/>
  <c r="R326" i="3"/>
  <c r="P326" i="3"/>
  <c r="BI324" i="3"/>
  <c r="BH324" i="3"/>
  <c r="BG324" i="3"/>
  <c r="BF324" i="3"/>
  <c r="T324" i="3"/>
  <c r="R324" i="3"/>
  <c r="P324" i="3"/>
  <c r="BI322" i="3"/>
  <c r="BH322" i="3"/>
  <c r="BG322" i="3"/>
  <c r="BF322" i="3"/>
  <c r="T322" i="3"/>
  <c r="R322" i="3"/>
  <c r="P322" i="3"/>
  <c r="BI319" i="3"/>
  <c r="BH319" i="3"/>
  <c r="BG319" i="3"/>
  <c r="BF319" i="3"/>
  <c r="T319" i="3"/>
  <c r="R319" i="3"/>
  <c r="P319" i="3"/>
  <c r="BI313" i="3"/>
  <c r="BH313" i="3"/>
  <c r="BG313" i="3"/>
  <c r="BF313" i="3"/>
  <c r="T313" i="3"/>
  <c r="R313" i="3"/>
  <c r="P313" i="3"/>
  <c r="BI311" i="3"/>
  <c r="BH311" i="3"/>
  <c r="BG311" i="3"/>
  <c r="BF311" i="3"/>
  <c r="T311" i="3"/>
  <c r="R311" i="3"/>
  <c r="P311" i="3"/>
  <c r="BI307" i="3"/>
  <c r="BH307" i="3"/>
  <c r="BG307" i="3"/>
  <c r="BF307" i="3"/>
  <c r="T307" i="3"/>
  <c r="R307" i="3"/>
  <c r="P307" i="3"/>
  <c r="BI305" i="3"/>
  <c r="BH305" i="3"/>
  <c r="BG305" i="3"/>
  <c r="BF305" i="3"/>
  <c r="T305" i="3"/>
  <c r="R305" i="3"/>
  <c r="P305" i="3"/>
  <c r="BI304" i="3"/>
  <c r="BH304" i="3"/>
  <c r="BG304" i="3"/>
  <c r="BF304" i="3"/>
  <c r="T304" i="3"/>
  <c r="R304" i="3"/>
  <c r="P304" i="3"/>
  <c r="BI301" i="3"/>
  <c r="BH301" i="3"/>
  <c r="BG301" i="3"/>
  <c r="BF301" i="3"/>
  <c r="T301" i="3"/>
  <c r="R301" i="3"/>
  <c r="P301" i="3"/>
  <c r="BI300" i="3"/>
  <c r="BH300" i="3"/>
  <c r="BG300" i="3"/>
  <c r="BF300" i="3"/>
  <c r="T300" i="3"/>
  <c r="R300" i="3"/>
  <c r="P300" i="3"/>
  <c r="BI297" i="3"/>
  <c r="BH297" i="3"/>
  <c r="BG297" i="3"/>
  <c r="BF297" i="3"/>
  <c r="T297" i="3"/>
  <c r="R297" i="3"/>
  <c r="P297" i="3"/>
  <c r="BI282" i="3"/>
  <c r="BH282" i="3"/>
  <c r="BG282" i="3"/>
  <c r="BF282" i="3"/>
  <c r="T282" i="3"/>
  <c r="R282" i="3"/>
  <c r="P282" i="3"/>
  <c r="BI280" i="3"/>
  <c r="BH280" i="3"/>
  <c r="BG280" i="3"/>
  <c r="BF280" i="3"/>
  <c r="T280" i="3"/>
  <c r="R280" i="3"/>
  <c r="P280" i="3"/>
  <c r="BI253" i="3"/>
  <c r="BH253" i="3"/>
  <c r="BG253" i="3"/>
  <c r="BF253" i="3"/>
  <c r="T253" i="3"/>
  <c r="R253" i="3"/>
  <c r="P253" i="3"/>
  <c r="BI246" i="3"/>
  <c r="BH246" i="3"/>
  <c r="BG246" i="3"/>
  <c r="BF246" i="3"/>
  <c r="T246" i="3"/>
  <c r="R246" i="3"/>
  <c r="P246" i="3"/>
  <c r="BI237" i="3"/>
  <c r="BH237" i="3"/>
  <c r="BG237" i="3"/>
  <c r="BF237" i="3"/>
  <c r="T237" i="3"/>
  <c r="R237" i="3"/>
  <c r="P237" i="3"/>
  <c r="BI229" i="3"/>
  <c r="BH229" i="3"/>
  <c r="BG229" i="3"/>
  <c r="BF229" i="3"/>
  <c r="T229" i="3"/>
  <c r="R229" i="3"/>
  <c r="P229" i="3"/>
  <c r="BI227" i="3"/>
  <c r="BH227" i="3"/>
  <c r="BG227" i="3"/>
  <c r="BF227" i="3"/>
  <c r="T227" i="3"/>
  <c r="R227" i="3"/>
  <c r="P227" i="3"/>
  <c r="BI224" i="3"/>
  <c r="BH224" i="3"/>
  <c r="BG224" i="3"/>
  <c r="BF224" i="3"/>
  <c r="T224" i="3"/>
  <c r="R224" i="3"/>
  <c r="P224" i="3"/>
  <c r="BI222" i="3"/>
  <c r="BH222" i="3"/>
  <c r="BG222" i="3"/>
  <c r="BF222" i="3"/>
  <c r="T222" i="3"/>
  <c r="R222" i="3"/>
  <c r="P222" i="3"/>
  <c r="BI220" i="3"/>
  <c r="BH220" i="3"/>
  <c r="BG220" i="3"/>
  <c r="BF220" i="3"/>
  <c r="T220" i="3"/>
  <c r="R220" i="3"/>
  <c r="P220" i="3"/>
  <c r="BI217" i="3"/>
  <c r="BH217" i="3"/>
  <c r="BG217" i="3"/>
  <c r="BF217" i="3"/>
  <c r="T217" i="3"/>
  <c r="R217" i="3"/>
  <c r="P217" i="3"/>
  <c r="BI203" i="3"/>
  <c r="BH203" i="3"/>
  <c r="BG203" i="3"/>
  <c r="BF203" i="3"/>
  <c r="T203" i="3"/>
  <c r="R203" i="3"/>
  <c r="P203" i="3"/>
  <c r="BI201" i="3"/>
  <c r="BH201" i="3"/>
  <c r="BG201" i="3"/>
  <c r="BF201" i="3"/>
  <c r="T201" i="3"/>
  <c r="R201" i="3"/>
  <c r="P201" i="3"/>
  <c r="BI200" i="3"/>
  <c r="BH200" i="3"/>
  <c r="BG200" i="3"/>
  <c r="BF200" i="3"/>
  <c r="T200" i="3"/>
  <c r="R200" i="3"/>
  <c r="P200" i="3"/>
  <c r="BI197" i="3"/>
  <c r="BH197" i="3"/>
  <c r="BG197" i="3"/>
  <c r="BF197" i="3"/>
  <c r="T197" i="3"/>
  <c r="R197" i="3"/>
  <c r="P197" i="3"/>
  <c r="BI196" i="3"/>
  <c r="BH196" i="3"/>
  <c r="BG196" i="3"/>
  <c r="BF196" i="3"/>
  <c r="T196" i="3"/>
  <c r="R196" i="3"/>
  <c r="P196" i="3"/>
  <c r="BI194" i="3"/>
  <c r="BH194" i="3"/>
  <c r="BG194" i="3"/>
  <c r="BF194" i="3"/>
  <c r="T194" i="3"/>
  <c r="R194" i="3"/>
  <c r="P194" i="3"/>
  <c r="BI191" i="3"/>
  <c r="BH191" i="3"/>
  <c r="BG191" i="3"/>
  <c r="BF191" i="3"/>
  <c r="T191" i="3"/>
  <c r="R191" i="3"/>
  <c r="P191" i="3"/>
  <c r="BI189" i="3"/>
  <c r="BH189" i="3"/>
  <c r="BG189" i="3"/>
  <c r="BF189" i="3"/>
  <c r="T189" i="3"/>
  <c r="R189" i="3"/>
  <c r="P189" i="3"/>
  <c r="BI186" i="3"/>
  <c r="BH186" i="3"/>
  <c r="BG186" i="3"/>
  <c r="BF186" i="3"/>
  <c r="T186" i="3"/>
  <c r="R186" i="3"/>
  <c r="P186" i="3"/>
  <c r="BI180" i="3"/>
  <c r="BH180" i="3"/>
  <c r="BG180" i="3"/>
  <c r="BF180" i="3"/>
  <c r="T180" i="3"/>
  <c r="R180" i="3"/>
  <c r="P180" i="3"/>
  <c r="BI179" i="3"/>
  <c r="BH179" i="3"/>
  <c r="BG179" i="3"/>
  <c r="BF179" i="3"/>
  <c r="T179" i="3"/>
  <c r="R179" i="3"/>
  <c r="P179" i="3"/>
  <c r="BI178" i="3"/>
  <c r="BH178" i="3"/>
  <c r="BG178" i="3"/>
  <c r="BF178" i="3"/>
  <c r="T178" i="3"/>
  <c r="R178" i="3"/>
  <c r="P178" i="3"/>
  <c r="BI177" i="3"/>
  <c r="BH177" i="3"/>
  <c r="BG177" i="3"/>
  <c r="BF177" i="3"/>
  <c r="T177" i="3"/>
  <c r="R177" i="3"/>
  <c r="P177" i="3"/>
  <c r="BI176" i="3"/>
  <c r="BH176" i="3"/>
  <c r="BG176" i="3"/>
  <c r="BF176" i="3"/>
  <c r="T176" i="3"/>
  <c r="R176" i="3"/>
  <c r="P176" i="3"/>
  <c r="BI175" i="3"/>
  <c r="BH175" i="3"/>
  <c r="BG175" i="3"/>
  <c r="BF175" i="3"/>
  <c r="T175" i="3"/>
  <c r="R175" i="3"/>
  <c r="P175" i="3"/>
  <c r="BI174" i="3"/>
  <c r="BH174" i="3"/>
  <c r="BG174" i="3"/>
  <c r="BF174" i="3"/>
  <c r="T174" i="3"/>
  <c r="R174" i="3"/>
  <c r="P174" i="3"/>
  <c r="BI173" i="3"/>
  <c r="BH173" i="3"/>
  <c r="BG173" i="3"/>
  <c r="BF173" i="3"/>
  <c r="T173" i="3"/>
  <c r="R173" i="3"/>
  <c r="P173" i="3"/>
  <c r="BI172" i="3"/>
  <c r="BH172" i="3"/>
  <c r="BG172" i="3"/>
  <c r="BF172" i="3"/>
  <c r="T172" i="3"/>
  <c r="R172" i="3"/>
  <c r="P172" i="3"/>
  <c r="BI171" i="3"/>
  <c r="BH171" i="3"/>
  <c r="BG171" i="3"/>
  <c r="BF171" i="3"/>
  <c r="T171" i="3"/>
  <c r="R171" i="3"/>
  <c r="P171" i="3"/>
  <c r="BI170" i="3"/>
  <c r="BH170" i="3"/>
  <c r="BG170" i="3"/>
  <c r="BF170" i="3"/>
  <c r="T170" i="3"/>
  <c r="R170" i="3"/>
  <c r="P170" i="3"/>
  <c r="BI169" i="3"/>
  <c r="BH169" i="3"/>
  <c r="BG169" i="3"/>
  <c r="BF169" i="3"/>
  <c r="T169" i="3"/>
  <c r="R169" i="3"/>
  <c r="P169" i="3"/>
  <c r="BI166" i="3"/>
  <c r="BH166" i="3"/>
  <c r="BG166" i="3"/>
  <c r="BF166" i="3"/>
  <c r="T166" i="3"/>
  <c r="R166" i="3"/>
  <c r="P166" i="3"/>
  <c r="BI163" i="3"/>
  <c r="BH163" i="3"/>
  <c r="BG163" i="3"/>
  <c r="BF163" i="3"/>
  <c r="T163" i="3"/>
  <c r="R163" i="3"/>
  <c r="P163" i="3"/>
  <c r="BI161" i="3"/>
  <c r="BH161" i="3"/>
  <c r="BG161" i="3"/>
  <c r="BF161" i="3"/>
  <c r="T161" i="3"/>
  <c r="R161" i="3"/>
  <c r="P161" i="3"/>
  <c r="BI159" i="3"/>
  <c r="BH159" i="3"/>
  <c r="BG159" i="3"/>
  <c r="BF159" i="3"/>
  <c r="T159" i="3"/>
  <c r="R159" i="3"/>
  <c r="P159" i="3"/>
  <c r="BI156" i="3"/>
  <c r="BH156" i="3"/>
  <c r="BG156" i="3"/>
  <c r="BF156" i="3"/>
  <c r="T156" i="3"/>
  <c r="R156" i="3"/>
  <c r="P156" i="3"/>
  <c r="BI155" i="3"/>
  <c r="BH155" i="3"/>
  <c r="BG155" i="3"/>
  <c r="BF155" i="3"/>
  <c r="T155" i="3"/>
  <c r="R155" i="3"/>
  <c r="P155" i="3"/>
  <c r="BI153" i="3"/>
  <c r="BH153" i="3"/>
  <c r="BG153" i="3"/>
  <c r="BF153" i="3"/>
  <c r="T153" i="3"/>
  <c r="R153" i="3"/>
  <c r="P153" i="3"/>
  <c r="BI152" i="3"/>
  <c r="BH152" i="3"/>
  <c r="BG152" i="3"/>
  <c r="BF152" i="3"/>
  <c r="T152" i="3"/>
  <c r="R152" i="3"/>
  <c r="P152" i="3"/>
  <c r="BI151" i="3"/>
  <c r="BH151" i="3"/>
  <c r="BG151" i="3"/>
  <c r="BF151" i="3"/>
  <c r="T151" i="3"/>
  <c r="R151" i="3"/>
  <c r="P151" i="3"/>
  <c r="BI150" i="3"/>
  <c r="BH150" i="3"/>
  <c r="BG150" i="3"/>
  <c r="BF150" i="3"/>
  <c r="T150" i="3"/>
  <c r="R150" i="3"/>
  <c r="P150" i="3"/>
  <c r="BI149" i="3"/>
  <c r="BH149" i="3"/>
  <c r="BG149" i="3"/>
  <c r="BF149" i="3"/>
  <c r="T149" i="3"/>
  <c r="R149" i="3"/>
  <c r="P149" i="3"/>
  <c r="BI147" i="3"/>
  <c r="BH147" i="3"/>
  <c r="BG147" i="3"/>
  <c r="BF147" i="3"/>
  <c r="T147" i="3"/>
  <c r="R147" i="3"/>
  <c r="P147" i="3"/>
  <c r="J141" i="3"/>
  <c r="J140" i="3"/>
  <c r="F140" i="3"/>
  <c r="F138" i="3"/>
  <c r="E136" i="3"/>
  <c r="J94" i="3"/>
  <c r="J93" i="3"/>
  <c r="F93" i="3"/>
  <c r="F91" i="3"/>
  <c r="E89" i="3"/>
  <c r="J20" i="3"/>
  <c r="E20" i="3"/>
  <c r="F94" i="3"/>
  <c r="J19" i="3"/>
  <c r="J14" i="3"/>
  <c r="J138" i="3" s="1"/>
  <c r="E7" i="3"/>
  <c r="E85" i="3" s="1"/>
  <c r="J37" i="2"/>
  <c r="J36" i="2"/>
  <c r="AY95" i="1"/>
  <c r="J35" i="2"/>
  <c r="AX95" i="1"/>
  <c r="BI126" i="2"/>
  <c r="BH126" i="2"/>
  <c r="BG126" i="2"/>
  <c r="BF126" i="2"/>
  <c r="T126" i="2"/>
  <c r="R126" i="2"/>
  <c r="P126" i="2"/>
  <c r="BI125" i="2"/>
  <c r="BH125" i="2"/>
  <c r="BG125" i="2"/>
  <c r="BF125" i="2"/>
  <c r="T125" i="2"/>
  <c r="R125" i="2"/>
  <c r="P125" i="2"/>
  <c r="BI124" i="2"/>
  <c r="BH124" i="2"/>
  <c r="BG124" i="2"/>
  <c r="BF124" i="2"/>
  <c r="T124" i="2"/>
  <c r="R124" i="2"/>
  <c r="P124" i="2"/>
  <c r="BI123" i="2"/>
  <c r="BH123" i="2"/>
  <c r="BG123" i="2"/>
  <c r="BF123" i="2"/>
  <c r="T123" i="2"/>
  <c r="R123" i="2"/>
  <c r="P123" i="2"/>
  <c r="BI122" i="2"/>
  <c r="BH122" i="2"/>
  <c r="BG122" i="2"/>
  <c r="BF122" i="2"/>
  <c r="F34" i="2" s="1"/>
  <c r="T122" i="2"/>
  <c r="R122" i="2"/>
  <c r="P122" i="2"/>
  <c r="BI121" i="2"/>
  <c r="BH121" i="2"/>
  <c r="BG121" i="2"/>
  <c r="F35" i="2" s="1"/>
  <c r="BF121" i="2"/>
  <c r="T121" i="2"/>
  <c r="R121" i="2"/>
  <c r="P121" i="2"/>
  <c r="BI120" i="2"/>
  <c r="BH120" i="2"/>
  <c r="BG120" i="2"/>
  <c r="BF120" i="2"/>
  <c r="T120" i="2"/>
  <c r="R120" i="2"/>
  <c r="P120" i="2"/>
  <c r="BI119" i="2"/>
  <c r="F37" i="2" s="1"/>
  <c r="BH119" i="2"/>
  <c r="BG119" i="2"/>
  <c r="BF119" i="2"/>
  <c r="T119" i="2"/>
  <c r="R119" i="2"/>
  <c r="P119" i="2"/>
  <c r="J114" i="2"/>
  <c r="J113" i="2"/>
  <c r="F113" i="2"/>
  <c r="F111" i="2"/>
  <c r="E109" i="2"/>
  <c r="J92" i="2"/>
  <c r="J91" i="2"/>
  <c r="F91" i="2"/>
  <c r="F89" i="2"/>
  <c r="E87" i="2"/>
  <c r="J18" i="2"/>
  <c r="E18" i="2"/>
  <c r="F114" i="2" s="1"/>
  <c r="J17" i="2"/>
  <c r="J12" i="2"/>
  <c r="J111" i="2" s="1"/>
  <c r="E7" i="2"/>
  <c r="E107" i="2"/>
  <c r="L90" i="1"/>
  <c r="AM90" i="1"/>
  <c r="AM89" i="1"/>
  <c r="L89" i="1"/>
  <c r="AM87" i="1"/>
  <c r="L87" i="1"/>
  <c r="L85" i="1"/>
  <c r="L84" i="1"/>
  <c r="BK123" i="2"/>
  <c r="J561" i="3"/>
  <c r="J304" i="3"/>
  <c r="BK172" i="3"/>
  <c r="BK432" i="3"/>
  <c r="J200" i="3"/>
  <c r="J491" i="3"/>
  <c r="J359" i="3"/>
  <c r="J437" i="3"/>
  <c r="BK554" i="3"/>
  <c r="J444" i="3"/>
  <c r="BK175" i="3"/>
  <c r="J604" i="3"/>
  <c r="BK509" i="3"/>
  <c r="BK406" i="3"/>
  <c r="J607" i="3"/>
  <c r="J410" i="3"/>
  <c r="BK578" i="3"/>
  <c r="BK416" i="3"/>
  <c r="J197" i="3"/>
  <c r="J282" i="3"/>
  <c r="BK487" i="3"/>
  <c r="J151" i="3"/>
  <c r="J401" i="4"/>
  <c r="J302" i="4"/>
  <c r="J215" i="4"/>
  <c r="BK366" i="4"/>
  <c r="J237" i="4"/>
  <c r="J150" i="4"/>
  <c r="J203" i="4"/>
  <c r="BK401" i="4"/>
  <c r="BK265" i="4"/>
  <c r="J284" i="4"/>
  <c r="J444" i="4"/>
  <c r="BK304" i="4"/>
  <c r="BK418" i="4"/>
  <c r="J415" i="4"/>
  <c r="J185" i="4"/>
  <c r="BK334" i="4"/>
  <c r="J426" i="4"/>
  <c r="J304" i="4"/>
  <c r="BK260" i="4"/>
  <c r="J393" i="4"/>
  <c r="J377" i="4"/>
  <c r="J214" i="4"/>
  <c r="J361" i="4"/>
  <c r="BK155" i="5"/>
  <c r="J260" i="5"/>
  <c r="BK186" i="5"/>
  <c r="J268" i="5"/>
  <c r="J163" i="5"/>
  <c r="BK237" i="5"/>
  <c r="J152" i="5"/>
  <c r="J225" i="5"/>
  <c r="J148" i="5"/>
  <c r="J166" i="5"/>
  <c r="J162" i="6"/>
  <c r="J265" i="7"/>
  <c r="J227" i="7"/>
  <c r="J248" i="7"/>
  <c r="BK244" i="7"/>
  <c r="J293" i="7"/>
  <c r="J295" i="7"/>
  <c r="J151" i="7"/>
  <c r="BK134" i="7"/>
  <c r="J183" i="7"/>
  <c r="J214" i="7"/>
  <c r="BK196" i="8"/>
  <c r="J177" i="8"/>
  <c r="BK161" i="8"/>
  <c r="J145" i="8"/>
  <c r="J135" i="8"/>
  <c r="BK141" i="9"/>
  <c r="J158" i="9"/>
  <c r="J134" i="9"/>
  <c r="J171" i="9"/>
  <c r="J167" i="9"/>
  <c r="BK195" i="9"/>
  <c r="J229" i="10"/>
  <c r="BK224" i="10"/>
  <c r="BK143" i="10"/>
  <c r="J184" i="10"/>
  <c r="BK256" i="10"/>
  <c r="BK252" i="10"/>
  <c r="BK259" i="10"/>
  <c r="BK226" i="10"/>
  <c r="BK197" i="10"/>
  <c r="J267" i="10"/>
  <c r="J269" i="10"/>
  <c r="BK206" i="10"/>
  <c r="BK239" i="10"/>
  <c r="J209" i="10"/>
  <c r="J160" i="10"/>
  <c r="BK130" i="11"/>
  <c r="BK138" i="11"/>
  <c r="J134" i="11"/>
  <c r="BK340" i="12"/>
  <c r="BK233" i="12"/>
  <c r="J302" i="12"/>
  <c r="BK159" i="12"/>
  <c r="J204" i="12"/>
  <c r="BK356" i="12"/>
  <c r="J229" i="12"/>
  <c r="J181" i="12"/>
  <c r="BK278" i="12"/>
  <c r="BK162" i="12"/>
  <c r="J255" i="12"/>
  <c r="J377" i="12"/>
  <c r="J291" i="12"/>
  <c r="BK357" i="12"/>
  <c r="J252" i="12"/>
  <c r="BK369" i="12"/>
  <c r="J244" i="12"/>
  <c r="J165" i="12"/>
  <c r="J317" i="12"/>
  <c r="BK161" i="12"/>
  <c r="BK298" i="12"/>
  <c r="BK181" i="12"/>
  <c r="J312" i="12"/>
  <c r="BK289" i="12"/>
  <c r="J185" i="12"/>
  <c r="J136" i="13"/>
  <c r="BK247" i="16"/>
  <c r="J272" i="16"/>
  <c r="J138" i="16"/>
  <c r="J154" i="16"/>
  <c r="BK241" i="16"/>
  <c r="J186" i="17"/>
  <c r="BK241" i="17"/>
  <c r="BK203" i="17"/>
  <c r="BK245" i="17"/>
  <c r="BK247" i="17"/>
  <c r="BK168" i="17"/>
  <c r="J151" i="17"/>
  <c r="J200" i="17"/>
  <c r="BK251" i="17"/>
  <c r="J227" i="17"/>
  <c r="J175" i="17"/>
  <c r="BK232" i="17"/>
  <c r="BK179" i="17"/>
  <c r="BK176" i="17"/>
  <c r="J156" i="17"/>
  <c r="J193" i="17"/>
  <c r="BK149" i="17"/>
  <c r="J203" i="17"/>
  <c r="J269" i="18"/>
  <c r="BK282" i="18"/>
  <c r="J206" i="18"/>
  <c r="BK224" i="18"/>
  <c r="J254" i="18"/>
  <c r="J191" i="18"/>
  <c r="BK284" i="18"/>
  <c r="BK251" i="18"/>
  <c r="BK161" i="18"/>
  <c r="BK221" i="18"/>
  <c r="BK157" i="18"/>
  <c r="AS109" i="1"/>
  <c r="BK122" i="2"/>
  <c r="J518" i="3"/>
  <c r="J196" i="3"/>
  <c r="J582" i="3"/>
  <c r="J346" i="3"/>
  <c r="J161" i="3"/>
  <c r="J547" i="3"/>
  <c r="BK362" i="3"/>
  <c r="J311" i="3"/>
  <c r="BK217" i="3"/>
  <c r="J153" i="3"/>
  <c r="J509" i="3"/>
  <c r="J313" i="3"/>
  <c r="J500" i="3"/>
  <c r="J378" i="3"/>
  <c r="J186" i="3"/>
  <c r="BK520" i="3"/>
  <c r="BK324" i="3"/>
  <c r="J177" i="3"/>
  <c r="BK458" i="3"/>
  <c r="J175" i="3"/>
  <c r="J511" i="3"/>
  <c r="BK501" i="3"/>
  <c r="J351" i="3"/>
  <c r="BK493" i="3"/>
  <c r="BK253" i="3"/>
  <c r="BK498" i="3"/>
  <c r="BK176" i="3"/>
  <c r="BK486" i="3"/>
  <c r="BK444" i="3"/>
  <c r="BK300" i="3"/>
  <c r="BK337" i="4"/>
  <c r="BK271" i="4"/>
  <c r="J354" i="4"/>
  <c r="J228" i="4"/>
  <c r="BK165" i="4"/>
  <c r="BK375" i="4"/>
  <c r="BK178" i="4"/>
  <c r="BK196" i="4"/>
  <c r="J311" i="4"/>
  <c r="J196" i="4"/>
  <c r="J282" i="4"/>
  <c r="BK442" i="4"/>
  <c r="BK388" i="4"/>
  <c r="BK436" i="4"/>
  <c r="BK461" i="4"/>
  <c r="J382" i="4"/>
  <c r="J461" i="4"/>
  <c r="BK306" i="4"/>
  <c r="BK407" i="4"/>
  <c r="BK292" i="4"/>
  <c r="BK263" i="4"/>
  <c r="BK402" i="4"/>
  <c r="J378" i="4"/>
  <c r="J334" i="4"/>
  <c r="J175" i="4"/>
  <c r="BK229" i="5"/>
  <c r="BK222" i="5"/>
  <c r="J229" i="5"/>
  <c r="BK269" i="5"/>
  <c r="BK240" i="5"/>
  <c r="BK204" i="5"/>
  <c r="BK157" i="6"/>
  <c r="BK190" i="6"/>
  <c r="J193" i="6"/>
  <c r="BK153" i="6"/>
  <c r="BK197" i="6"/>
  <c r="J187" i="6"/>
  <c r="BK191" i="6"/>
  <c r="J147" i="6"/>
  <c r="BK181" i="6"/>
  <c r="J174" i="6"/>
  <c r="J146" i="6"/>
  <c r="J190" i="7"/>
  <c r="BK165" i="7"/>
  <c r="J196" i="7"/>
  <c r="J216" i="7"/>
  <c r="J250" i="7"/>
  <c r="BK141" i="7"/>
  <c r="J238" i="7"/>
  <c r="BK238" i="7"/>
  <c r="BK203" i="7"/>
  <c r="BK226" i="7"/>
  <c r="BK276" i="7"/>
  <c r="J192" i="8"/>
  <c r="J204" i="8"/>
  <c r="BK203" i="8"/>
  <c r="J133" i="8"/>
  <c r="J208" i="10"/>
  <c r="BK168" i="10"/>
  <c r="J198" i="10"/>
  <c r="BK180" i="10"/>
  <c r="J265" i="10"/>
  <c r="J270" i="10"/>
  <c r="J222" i="10"/>
  <c r="J141" i="10"/>
  <c r="J272" i="10"/>
  <c r="J191" i="10"/>
  <c r="J240" i="10"/>
  <c r="J221" i="10"/>
  <c r="BK182" i="10"/>
  <c r="BK229" i="10"/>
  <c r="J180" i="10"/>
  <c r="J224" i="10"/>
  <c r="BK191" i="10"/>
  <c r="J143" i="11"/>
  <c r="J149" i="11"/>
  <c r="J146" i="11"/>
  <c r="BK131" i="11"/>
  <c r="BK133" i="11"/>
  <c r="J294" i="12"/>
  <c r="BK307" i="12"/>
  <c r="J296" i="12"/>
  <c r="J162" i="12"/>
  <c r="BK198" i="12"/>
  <c r="J287" i="12"/>
  <c r="BK205" i="12"/>
  <c r="BK166" i="12"/>
  <c r="J290" i="12"/>
  <c r="BK172" i="12"/>
  <c r="BK237" i="12"/>
  <c r="J342" i="12"/>
  <c r="BK366" i="12"/>
  <c r="BK317" i="12"/>
  <c r="J264" i="12"/>
  <c r="BK197" i="12"/>
  <c r="BK316" i="12"/>
  <c r="BK217" i="12"/>
  <c r="J369" i="12"/>
  <c r="J254" i="12"/>
  <c r="BK336" i="12"/>
  <c r="J251" i="12"/>
  <c r="BK215" i="12"/>
  <c r="J305" i="12"/>
  <c r="J217" i="12"/>
  <c r="BK372" i="12"/>
  <c r="BK252" i="12"/>
  <c r="BK194" i="12"/>
  <c r="J366" i="12"/>
  <c r="BK299" i="12"/>
  <c r="BK186" i="12"/>
  <c r="J353" i="12"/>
  <c r="J325" i="12"/>
  <c r="J245" i="12"/>
  <c r="BK179" i="12"/>
  <c r="BK133" i="13"/>
  <c r="BK129" i="13"/>
  <c r="J132" i="13"/>
  <c r="F36" i="14"/>
  <c r="BA108" i="1"/>
  <c r="J202" i="15"/>
  <c r="BK138" i="15"/>
  <c r="J152" i="16"/>
  <c r="J197" i="16"/>
  <c r="BK157" i="16"/>
  <c r="J141" i="16"/>
  <c r="BK236" i="16"/>
  <c r="BK256" i="16"/>
  <c r="BK209" i="16"/>
  <c r="J161" i="17"/>
  <c r="J159" i="17"/>
  <c r="J202" i="17"/>
  <c r="BK220" i="17"/>
  <c r="BK169" i="17"/>
  <c r="J219" i="17"/>
  <c r="J250" i="17"/>
  <c r="J199" i="17"/>
  <c r="BK234" i="17"/>
  <c r="J218" i="17"/>
  <c r="J173" i="17"/>
  <c r="BK181" i="17"/>
  <c r="BK269" i="18"/>
  <c r="BK136" i="18"/>
  <c r="BK147" i="18"/>
  <c r="J278" i="18"/>
  <c r="J260" i="18"/>
  <c r="J157" i="18"/>
  <c r="J136" i="18"/>
  <c r="J224" i="18"/>
  <c r="BK189" i="18"/>
  <c r="BK121" i="2"/>
  <c r="J126" i="2"/>
  <c r="J588" i="3"/>
  <c r="BK468" i="3"/>
  <c r="BK588" i="3"/>
  <c r="J481" i="3"/>
  <c r="J163" i="3"/>
  <c r="J435" i="3"/>
  <c r="J220" i="3"/>
  <c r="BK535" i="3"/>
  <c r="BK196" i="3"/>
  <c r="BK470" i="3"/>
  <c r="BK282" i="3"/>
  <c r="BK537" i="3"/>
  <c r="J470" i="3"/>
  <c r="J176" i="3"/>
  <c r="J454" i="3"/>
  <c r="BK170" i="3"/>
  <c r="J626" i="3"/>
  <c r="J484" i="3"/>
  <c r="J331" i="3"/>
  <c r="BK483" i="3"/>
  <c r="BK528" i="3"/>
  <c r="J463" i="3"/>
  <c r="J201" i="3"/>
  <c r="J590" i="3"/>
  <c r="J599" i="3"/>
  <c r="BK485" i="3"/>
  <c r="BK224" i="3"/>
  <c r="J493" i="3"/>
  <c r="J166" i="3"/>
  <c r="J452" i="3"/>
  <c r="BK147" i="3"/>
  <c r="J329" i="4"/>
  <c r="BK237" i="4"/>
  <c r="BK364" i="4"/>
  <c r="BK240" i="4"/>
  <c r="BK185" i="4"/>
  <c r="J226" i="4"/>
  <c r="BK248" i="4"/>
  <c r="J398" i="4"/>
  <c r="J192" i="4"/>
  <c r="BK311" i="4"/>
  <c r="BK464" i="4"/>
  <c r="J356" i="4"/>
  <c r="BK444" i="4"/>
  <c r="BK435" i="4"/>
  <c r="J428" i="4"/>
  <c r="J298" i="4"/>
  <c r="BK398" i="4"/>
  <c r="BK340" i="4"/>
  <c r="BK233" i="4"/>
  <c r="BK380" i="4"/>
  <c r="J340" i="4"/>
  <c r="BK203" i="4"/>
  <c r="BK356" i="4"/>
  <c r="BK150" i="5"/>
  <c r="BK215" i="5"/>
  <c r="J244" i="5"/>
  <c r="J246" i="5"/>
  <c r="J158" i="5"/>
  <c r="J167" i="6"/>
  <c r="BK196" i="7"/>
  <c r="J222" i="7"/>
  <c r="BK280" i="7"/>
  <c r="J274" i="7"/>
  <c r="J259" i="7"/>
  <c r="BK300" i="7"/>
  <c r="BK205" i="7"/>
  <c r="BK277" i="7"/>
  <c r="BK151" i="7"/>
  <c r="J141" i="7"/>
  <c r="J244" i="7"/>
  <c r="J165" i="7"/>
  <c r="BK171" i="7"/>
  <c r="BK182" i="8"/>
  <c r="BK158" i="8"/>
  <c r="J158" i="8"/>
  <c r="BK188" i="8"/>
  <c r="BK187" i="8"/>
  <c r="BK192" i="9"/>
  <c r="BK143" i="9"/>
  <c r="J151" i="9"/>
  <c r="J190" i="9"/>
  <c r="BK198" i="9"/>
  <c r="J155" i="9"/>
  <c r="J247" i="10"/>
  <c r="BK219" i="10"/>
  <c r="J192" i="10"/>
  <c r="BK255" i="10"/>
  <c r="BK155" i="10"/>
  <c r="BK233" i="10"/>
  <c r="J233" i="10"/>
  <c r="J194" i="10"/>
  <c r="J252" i="10"/>
  <c r="J259" i="10"/>
  <c r="BK254" i="10"/>
  <c r="BK255" i="12"/>
  <c r="J262" i="12"/>
  <c r="BK160" i="12"/>
  <c r="BK239" i="12"/>
  <c r="BK178" i="12"/>
  <c r="BK284" i="12"/>
  <c r="BK173" i="12"/>
  <c r="J259" i="12"/>
  <c r="J211" i="12"/>
  <c r="BK376" i="12"/>
  <c r="J327" i="12"/>
  <c r="BK274" i="12"/>
  <c r="BK213" i="12"/>
  <c r="BK304" i="12"/>
  <c r="J368" i="12"/>
  <c r="J160" i="12"/>
  <c r="BK203" i="12"/>
  <c r="BK177" i="12"/>
  <c r="J350" i="12"/>
  <c r="J276" i="12"/>
  <c r="J220" i="12"/>
  <c r="J126" i="13"/>
  <c r="BK134" i="13"/>
  <c r="J129" i="13"/>
  <c r="J236" i="15"/>
  <c r="J245" i="15"/>
  <c r="J143" i="15"/>
  <c r="J168" i="15"/>
  <c r="BK194" i="15"/>
  <c r="BK243" i="15"/>
  <c r="BK224" i="15"/>
  <c r="J239" i="15"/>
  <c r="BK218" i="15"/>
  <c r="J215" i="16"/>
  <c r="J254" i="16"/>
  <c r="BK257" i="16"/>
  <c r="J217" i="16"/>
  <c r="BK197" i="16"/>
  <c r="BK205" i="16"/>
  <c r="BK141" i="16"/>
  <c r="J238" i="16"/>
  <c r="BK216" i="16"/>
  <c r="BK254" i="16"/>
  <c r="BK243" i="17"/>
  <c r="J149" i="17"/>
  <c r="J217" i="17"/>
  <c r="J163" i="17"/>
  <c r="J234" i="17"/>
  <c r="J177" i="17"/>
  <c r="J182" i="17"/>
  <c r="J240" i="17"/>
  <c r="J188" i="17"/>
  <c r="BK200" i="17"/>
  <c r="BK163" i="17"/>
  <c r="J169" i="17"/>
  <c r="BK223" i="17"/>
  <c r="J236" i="17"/>
  <c r="BK150" i="17"/>
  <c r="BK205" i="17"/>
  <c r="J267" i="18"/>
  <c r="J248" i="18"/>
  <c r="J141" i="18"/>
  <c r="BK155" i="18"/>
  <c r="J170" i="18"/>
  <c r="BK185" i="18"/>
  <c r="J189" i="18"/>
  <c r="J284" i="18"/>
  <c r="J256" i="18"/>
  <c r="J272" i="18"/>
  <c r="J185" i="18"/>
  <c r="BK120" i="2"/>
  <c r="J490" i="3"/>
  <c r="BK194" i="3"/>
  <c r="BK511" i="3"/>
  <c r="BK150" i="3"/>
  <c r="BK474" i="3"/>
  <c r="J305" i="3"/>
  <c r="BK179" i="3"/>
  <c r="BK512" i="3"/>
  <c r="BK246" i="3"/>
  <c r="J479" i="3"/>
  <c r="J297" i="3"/>
  <c r="J558" i="3"/>
  <c r="BK353" i="3"/>
  <c r="BK472" i="3"/>
  <c r="BK435" i="3"/>
  <c r="BK604" i="3"/>
  <c r="J229" i="3"/>
  <c r="J542" i="3"/>
  <c r="BK442" i="3"/>
  <c r="BK392" i="3"/>
  <c r="J173" i="3"/>
  <c r="J624" i="3"/>
  <c r="J508" i="3"/>
  <c r="J319" i="3"/>
  <c r="J606" i="3"/>
  <c r="BK449" i="3"/>
  <c r="BK514" i="3"/>
  <c r="J496" i="3"/>
  <c r="J414" i="3"/>
  <c r="J147" i="3"/>
  <c r="J472" i="3"/>
  <c r="J170" i="3"/>
  <c r="BK479" i="3"/>
  <c r="J307" i="3"/>
  <c r="BK406" i="4"/>
  <c r="BK320" i="4"/>
  <c r="J212" i="4"/>
  <c r="J314" i="4"/>
  <c r="BK194" i="4"/>
  <c r="BK408" i="4"/>
  <c r="J159" i="4"/>
  <c r="J385" i="4"/>
  <c r="BK239" i="4"/>
  <c r="J322" i="4"/>
  <c r="BK154" i="4"/>
  <c r="J359" i="4"/>
  <c r="J464" i="4"/>
  <c r="J403" i="4"/>
  <c r="J148" i="4"/>
  <c r="J235" i="4"/>
  <c r="BK395" i="4"/>
  <c r="BK290" i="4"/>
  <c r="BK403" i="4"/>
  <c r="BK393" i="4"/>
  <c r="J300" i="4"/>
  <c r="J364" i="4"/>
  <c r="J171" i="5"/>
  <c r="J220" i="5"/>
  <c r="J228" i="5"/>
  <c r="BK256" i="5"/>
  <c r="J249" i="5"/>
  <c r="J211" i="5"/>
  <c r="J256" i="5"/>
  <c r="BK173" i="5"/>
  <c r="BK169" i="5"/>
  <c r="BK272" i="5"/>
  <c r="J169" i="5"/>
  <c r="J188" i="5"/>
  <c r="BK211" i="5"/>
  <c r="J155" i="6"/>
  <c r="J181" i="6"/>
  <c r="BK176" i="6"/>
  <c r="J149" i="6"/>
  <c r="J162" i="7"/>
  <c r="BK225" i="7"/>
  <c r="J270" i="7"/>
  <c r="BK138" i="7"/>
  <c r="BK198" i="7"/>
  <c r="BK230" i="7"/>
  <c r="J229" i="7"/>
  <c r="J138" i="7"/>
  <c r="J291" i="7"/>
  <c r="BK131" i="8"/>
  <c r="BK186" i="9"/>
  <c r="BK251" i="10"/>
  <c r="BK144" i="10"/>
  <c r="BK183" i="10"/>
  <c r="BK198" i="10"/>
  <c r="J213" i="10"/>
  <c r="J145" i="10"/>
  <c r="J264" i="10"/>
  <c r="BK234" i="10"/>
  <c r="J187" i="10"/>
  <c r="BK263" i="10"/>
  <c r="J263" i="10"/>
  <c r="BK170" i="10"/>
  <c r="BK246" i="10"/>
  <c r="J226" i="10"/>
  <c r="BK187" i="10"/>
  <c r="J234" i="10"/>
  <c r="J177" i="10"/>
  <c r="J238" i="10"/>
  <c r="J254" i="10"/>
  <c r="J148" i="11"/>
  <c r="J128" i="11"/>
  <c r="J140" i="11"/>
  <c r="J132" i="11"/>
  <c r="BK341" i="12"/>
  <c r="BK286" i="12"/>
  <c r="J158" i="12"/>
  <c r="BK277" i="12"/>
  <c r="BK342" i="12"/>
  <c r="BK231" i="12"/>
  <c r="BK328" i="12"/>
  <c r="BK225" i="12"/>
  <c r="BK158" i="12"/>
  <c r="J274" i="12"/>
  <c r="BK358" i="12"/>
  <c r="BK253" i="12"/>
  <c r="J206" i="12"/>
  <c r="BK374" i="12"/>
  <c r="BK320" i="12"/>
  <c r="J253" i="12"/>
  <c r="J191" i="12"/>
  <c r="J362" i="12"/>
  <c r="J318" i="12"/>
  <c r="J192" i="12"/>
  <c r="BK370" i="12"/>
  <c r="J250" i="12"/>
  <c r="BK365" i="12"/>
  <c r="J289" i="12"/>
  <c r="J233" i="12"/>
  <c r="J210" i="12"/>
  <c r="J370" i="12"/>
  <c r="BK258" i="12"/>
  <c r="BK352" i="12"/>
  <c r="BK246" i="12"/>
  <c r="J186" i="12"/>
  <c r="J374" i="12"/>
  <c r="BK229" i="12"/>
  <c r="BK169" i="12"/>
  <c r="J303" i="12"/>
  <c r="J222" i="15"/>
  <c r="J261" i="16"/>
  <c r="J256" i="16"/>
  <c r="BK211" i="16"/>
  <c r="J159" i="16"/>
  <c r="J258" i="16"/>
  <c r="J257" i="16"/>
  <c r="J145" i="16"/>
  <c r="BK188" i="16"/>
  <c r="J188" i="16"/>
  <c r="J214" i="16"/>
  <c r="J180" i="17"/>
  <c r="BK227" i="17"/>
  <c r="BK187" i="17"/>
  <c r="BK196" i="17"/>
  <c r="BK207" i="18"/>
  <c r="BK245" i="18"/>
  <c r="BK146" i="18"/>
  <c r="J239" i="18"/>
  <c r="J243" i="18"/>
  <c r="J231" i="18"/>
  <c r="J195" i="18"/>
  <c r="BK153" i="18"/>
  <c r="BK606" i="3"/>
  <c r="J520" i="3"/>
  <c r="BK237" i="3"/>
  <c r="BK579" i="3"/>
  <c r="BK331" i="3"/>
  <c r="BK476" i="3"/>
  <c r="J340" i="3"/>
  <c r="BK163" i="3"/>
  <c r="J406" i="3"/>
  <c r="J476" i="3"/>
  <c r="BK356" i="3"/>
  <c r="J149" i="3"/>
  <c r="BK328" i="3"/>
  <c r="BK161" i="3"/>
  <c r="BK611" i="3"/>
  <c r="BK226" i="4"/>
  <c r="BK405" i="4"/>
  <c r="BK268" i="4"/>
  <c r="BK142" i="4"/>
  <c r="J211" i="4"/>
  <c r="BK212" i="4"/>
  <c r="BK399" i="4"/>
  <c r="J255" i="4"/>
  <c r="J163" i="4"/>
  <c r="J260" i="4"/>
  <c r="J366" i="4"/>
  <c r="BK175" i="4"/>
  <c r="BK412" i="4"/>
  <c r="J436" i="4"/>
  <c r="J292" i="4"/>
  <c r="J399" i="4"/>
  <c r="BK284" i="4"/>
  <c r="J248" i="4"/>
  <c r="BK394" i="4"/>
  <c r="J320" i="4"/>
  <c r="BK145" i="4"/>
  <c r="J173" i="5"/>
  <c r="BK231" i="5"/>
  <c r="BK265" i="5"/>
  <c r="BK270" i="5"/>
  <c r="BK232" i="5"/>
  <c r="BK277" i="5"/>
  <c r="J170" i="5"/>
  <c r="J143" i="5"/>
  <c r="J162" i="5"/>
  <c r="J232" i="5"/>
  <c r="BK217" i="5"/>
  <c r="J150" i="5"/>
  <c r="BK187" i="6"/>
  <c r="BK146" i="6"/>
  <c r="BK165" i="6"/>
  <c r="BK210" i="7"/>
  <c r="J145" i="7"/>
  <c r="J300" i="7"/>
  <c r="BK214" i="7"/>
  <c r="J236" i="7"/>
  <c r="J296" i="7"/>
  <c r="BK153" i="7"/>
  <c r="BK287" i="7"/>
  <c r="BK227" i="7"/>
  <c r="BK215" i="7"/>
  <c r="J182" i="8"/>
  <c r="J187" i="8"/>
  <c r="J159" i="8"/>
  <c r="J201" i="8"/>
  <c r="BK194" i="8"/>
  <c r="BK135" i="8"/>
  <c r="BK178" i="8"/>
  <c r="J155" i="8"/>
  <c r="J195" i="9"/>
  <c r="J173" i="9"/>
  <c r="BK194" i="9"/>
  <c r="J136" i="9"/>
  <c r="BK199" i="9"/>
  <c r="BK171" i="9"/>
  <c r="BK180" i="9"/>
  <c r="J153" i="9"/>
  <c r="BK165" i="10"/>
  <c r="BK173" i="10"/>
  <c r="BK238" i="10"/>
  <c r="J171" i="10"/>
  <c r="J227" i="10"/>
  <c r="BK158" i="10"/>
  <c r="BK258" i="10"/>
  <c r="J144" i="10"/>
  <c r="BK149" i="10"/>
  <c r="BK273" i="10"/>
  <c r="J273" i="10"/>
  <c r="J218" i="10"/>
  <c r="BK230" i="10"/>
  <c r="BK208" i="10"/>
  <c r="BK147" i="10"/>
  <c r="BK216" i="10"/>
  <c r="BK245" i="10"/>
  <c r="BK227" i="10"/>
  <c r="J165" i="10"/>
  <c r="J147" i="11"/>
  <c r="BK136" i="11"/>
  <c r="BK144" i="11"/>
  <c r="BK128" i="11"/>
  <c r="BK305" i="12"/>
  <c r="BK226" i="12"/>
  <c r="BK301" i="12"/>
  <c r="J235" i="12"/>
  <c r="J282" i="12"/>
  <c r="BK216" i="15"/>
  <c r="BK189" i="15"/>
  <c r="J184" i="15"/>
  <c r="BK255" i="16"/>
  <c r="BK206" i="16"/>
  <c r="J209" i="16"/>
  <c r="BK261" i="16"/>
  <c r="J245" i="17"/>
  <c r="BK146" i="17"/>
  <c r="BK191" i="17"/>
  <c r="J244" i="17"/>
  <c r="J198" i="17"/>
  <c r="BK218" i="17"/>
  <c r="J201" i="17"/>
  <c r="BK145" i="17"/>
  <c r="J154" i="17"/>
  <c r="BK178" i="17"/>
  <c r="J152" i="17"/>
  <c r="J168" i="17"/>
  <c r="BK175" i="17"/>
  <c r="BK173" i="17"/>
  <c r="BK153" i="17"/>
  <c r="J197" i="17"/>
  <c r="BK169" i="18"/>
  <c r="J163" i="18"/>
  <c r="BK227" i="18"/>
  <c r="J238" i="18"/>
  <c r="BK256" i="18"/>
  <c r="BK191" i="18"/>
  <c r="J143" i="18"/>
  <c r="BK359" i="12"/>
  <c r="J258" i="12"/>
  <c r="J281" i="12"/>
  <c r="J200" i="12"/>
  <c r="J332" i="12"/>
  <c r="J226" i="12"/>
  <c r="J180" i="12"/>
  <c r="BK319" i="12"/>
  <c r="BK256" i="12"/>
  <c r="J254" i="15"/>
  <c r="BK214" i="15"/>
  <c r="BK152" i="15"/>
  <c r="J165" i="15"/>
  <c r="J248" i="15"/>
  <c r="J249" i="15"/>
  <c r="BK221" i="15"/>
  <c r="BK185" i="15"/>
  <c r="BK174" i="16"/>
  <c r="J243" i="16"/>
  <c r="J203" i="16"/>
  <c r="J184" i="16"/>
  <c r="BK186" i="16"/>
  <c r="BK203" i="16"/>
  <c r="BK228" i="16"/>
  <c r="BK211" i="17"/>
  <c r="J146" i="17"/>
  <c r="J213" i="17"/>
  <c r="J247" i="17"/>
  <c r="BK240" i="17"/>
  <c r="BK229" i="17"/>
  <c r="BK161" i="17"/>
  <c r="BK233" i="17"/>
  <c r="BK176" i="18"/>
  <c r="BK216" i="18"/>
  <c r="BK172" i="18"/>
  <c r="J242" i="18"/>
  <c r="BK206" i="18"/>
  <c r="J261" i="18"/>
  <c r="BK253" i="18"/>
  <c r="J181" i="18"/>
  <c r="BK179" i="18"/>
  <c r="BK151" i="18"/>
  <c r="J253" i="18"/>
  <c r="J213" i="18"/>
  <c r="BK167" i="18"/>
  <c r="J122" i="2"/>
  <c r="J121" i="2"/>
  <c r="J501" i="3"/>
  <c r="BK186" i="3"/>
  <c r="J512" i="3"/>
  <c r="BK580" i="3"/>
  <c r="J480" i="3"/>
  <c r="J174" i="3"/>
  <c r="J432" i="3"/>
  <c r="BK597" i="3"/>
  <c r="J449" i="3"/>
  <c r="BK378" i="3"/>
  <c r="BK495" i="3"/>
  <c r="BK494" i="3"/>
  <c r="BK180" i="3"/>
  <c r="BK478" i="3"/>
  <c r="BK342" i="3"/>
  <c r="J497" i="3"/>
  <c r="BK305" i="3"/>
  <c r="J290" i="4"/>
  <c r="BK150" i="4"/>
  <c r="J306" i="4"/>
  <c r="J154" i="4"/>
  <c r="BK228" i="4"/>
  <c r="J416" i="4"/>
  <c r="J443" i="4"/>
  <c r="J145" i="4"/>
  <c r="J345" i="4"/>
  <c r="J215" i="5"/>
  <c r="BK242" i="5"/>
  <c r="J253" i="5"/>
  <c r="BK170" i="6"/>
  <c r="J271" i="7"/>
  <c r="J263" i="7"/>
  <c r="J269" i="7"/>
  <c r="J276" i="7"/>
  <c r="BK242" i="7"/>
  <c r="J287" i="7"/>
  <c r="BK183" i="7"/>
  <c r="BK263" i="7"/>
  <c r="J203" i="7"/>
  <c r="J289" i="7"/>
  <c r="BK216" i="7"/>
  <c r="J180" i="8"/>
  <c r="BK204" i="8"/>
  <c r="J202" i="8"/>
  <c r="BK235" i="10"/>
  <c r="BK327" i="12"/>
  <c r="BK222" i="12"/>
  <c r="BK125" i="13"/>
  <c r="BK131" i="13"/>
  <c r="BK126" i="13"/>
  <c r="J230" i="15"/>
  <c r="J224" i="15"/>
  <c r="BK233" i="15"/>
  <c r="J223" i="15"/>
  <c r="BK226" i="15"/>
  <c r="J213" i="15"/>
  <c r="BK155" i="15"/>
  <c r="J152" i="15"/>
  <c r="J212" i="15"/>
  <c r="BK252" i="16"/>
  <c r="BK260" i="16"/>
  <c r="J236" i="16"/>
  <c r="BK190" i="16"/>
  <c r="J211" i="16"/>
  <c r="J249" i="16"/>
  <c r="BK240" i="16"/>
  <c r="J144" i="16"/>
  <c r="BK184" i="16"/>
  <c r="J221" i="16"/>
  <c r="J233" i="16"/>
  <c r="J167" i="17"/>
  <c r="J237" i="17"/>
  <c r="BK165" i="17"/>
  <c r="BK230" i="17"/>
  <c r="BK152" i="17"/>
  <c r="J150" i="17"/>
  <c r="J222" i="17"/>
  <c r="BK167" i="17"/>
  <c r="BK226" i="17"/>
  <c r="BK143" i="17"/>
  <c r="J158" i="17"/>
  <c r="BK231" i="17"/>
  <c r="BK246" i="17"/>
  <c r="J174" i="17"/>
  <c r="J149" i="18"/>
  <c r="J259" i="18"/>
  <c r="J234" i="18"/>
  <c r="BK210" i="18"/>
  <c r="AS96" i="1"/>
  <c r="J328" i="3"/>
  <c r="J514" i="3"/>
  <c r="J554" i="3"/>
  <c r="BK359" i="3"/>
  <c r="J300" i="3"/>
  <c r="J178" i="3"/>
  <c r="J540" i="3"/>
  <c r="BK319" i="3"/>
  <c r="J483" i="3"/>
  <c r="J301" i="3"/>
  <c r="BK492" i="3"/>
  <c r="J224" i="3"/>
  <c r="BK153" i="3"/>
  <c r="BK456" i="3"/>
  <c r="BK173" i="3"/>
  <c r="J506" i="3"/>
  <c r="BK313" i="3"/>
  <c r="J499" i="3"/>
  <c r="BK169" i="3"/>
  <c r="BK440" i="3"/>
  <c r="BK174" i="3"/>
  <c r="BK378" i="4"/>
  <c r="J219" i="4"/>
  <c r="J400" i="4"/>
  <c r="BK235" i="4"/>
  <c r="BK159" i="4"/>
  <c r="BK282" i="4"/>
  <c r="J405" i="4"/>
  <c r="BK373" i="4"/>
  <c r="J167" i="4"/>
  <c r="J408" i="4"/>
  <c r="J396" i="4"/>
  <c r="BK338" i="4"/>
  <c r="J370" i="4"/>
  <c r="J338" i="4"/>
  <c r="BK258" i="5"/>
  <c r="J226" i="5"/>
  <c r="BK220" i="5"/>
  <c r="BK148" i="5"/>
  <c r="J231" i="5"/>
  <c r="BK247" i="5"/>
  <c r="BK175" i="5"/>
  <c r="BK218" i="5"/>
  <c r="BK201" i="5"/>
  <c r="BK253" i="5"/>
  <c r="BK208" i="5"/>
  <c r="BK146" i="5"/>
  <c r="BK136" i="6"/>
  <c r="BK142" i="6"/>
  <c r="BK144" i="6"/>
  <c r="BK193" i="7"/>
  <c r="BK190" i="7"/>
  <c r="BK186" i="7"/>
  <c r="BK295" i="7"/>
  <c r="J177" i="7"/>
  <c r="J205" i="7"/>
  <c r="J147" i="7"/>
  <c r="J159" i="7"/>
  <c r="BK143" i="8"/>
  <c r="BK133" i="8"/>
  <c r="BK205" i="8"/>
  <c r="BK153" i="8"/>
  <c r="BK162" i="8"/>
  <c r="J153" i="8"/>
  <c r="BK170" i="9"/>
  <c r="J194" i="9"/>
  <c r="BK132" i="9"/>
  <c r="BK155" i="9"/>
  <c r="J170" i="9"/>
  <c r="J199" i="9"/>
  <c r="J154" i="9"/>
  <c r="J243" i="10"/>
  <c r="J241" i="10"/>
  <c r="J154" i="10"/>
  <c r="J217" i="10"/>
  <c r="J152" i="10"/>
  <c r="J196" i="10"/>
  <c r="BK249" i="10"/>
  <c r="BK261" i="10"/>
  <c r="J256" i="10"/>
  <c r="BK265" i="10"/>
  <c r="BK223" i="10"/>
  <c r="BK163" i="10"/>
  <c r="BK270" i="10"/>
  <c r="BK209" i="10"/>
  <c r="BK139" i="10"/>
  <c r="BK231" i="10"/>
  <c r="J211" i="10"/>
  <c r="J158" i="10"/>
  <c r="J206" i="10"/>
  <c r="BK248" i="10"/>
  <c r="BK217" i="10"/>
  <c r="BK171" i="10"/>
  <c r="BK147" i="11"/>
  <c r="J131" i="11"/>
  <c r="J129" i="11"/>
  <c r="BK137" i="11"/>
  <c r="BK140" i="11"/>
  <c r="BK134" i="11"/>
  <c r="J359" i="12"/>
  <c r="BK291" i="12"/>
  <c r="BK214" i="12"/>
  <c r="J298" i="12"/>
  <c r="J184" i="12"/>
  <c r="J275" i="12"/>
  <c r="J197" i="12"/>
  <c r="J336" i="12"/>
  <c r="J248" i="12"/>
  <c r="J219" i="12"/>
  <c r="BK167" i="12"/>
  <c r="BK296" i="12"/>
  <c r="J208" i="12"/>
  <c r="J333" i="12"/>
  <c r="BK207" i="12"/>
  <c r="BK308" i="12"/>
  <c r="J373" i="12"/>
  <c r="BK303" i="12"/>
  <c r="J205" i="12"/>
  <c r="BK350" i="12"/>
  <c r="J270" i="12"/>
  <c r="BK208" i="12"/>
  <c r="BK330" i="12"/>
  <c r="J247" i="12"/>
  <c r="BK354" i="12"/>
  <c r="BK287" i="12"/>
  <c r="BK248" i="12"/>
  <c r="BK224" i="12"/>
  <c r="J166" i="12"/>
  <c r="BK332" i="12"/>
  <c r="BK234" i="12"/>
  <c r="BK189" i="12"/>
  <c r="BK348" i="12"/>
  <c r="BK244" i="12"/>
  <c r="J189" i="12"/>
  <c r="BK363" i="12"/>
  <c r="BK202" i="12"/>
  <c r="J182" i="12"/>
  <c r="J365" i="12"/>
  <c r="J349" i="12"/>
  <c r="BK280" i="12"/>
  <c r="BK212" i="12"/>
  <c r="J131" i="13"/>
  <c r="J125" i="13"/>
  <c r="J127" i="13"/>
  <c r="J142" i="15"/>
  <c r="J162" i="15"/>
  <c r="J155" i="15"/>
  <c r="J177" i="15"/>
  <c r="BK162" i="15"/>
  <c r="J250" i="15"/>
  <c r="J246" i="15"/>
  <c r="BK187" i="15"/>
  <c r="BK167" i="16"/>
  <c r="J216" i="16"/>
  <c r="J240" i="16"/>
  <c r="BK259" i="16"/>
  <c r="J259" i="16"/>
  <c r="J157" i="16"/>
  <c r="BK263" i="16"/>
  <c r="J148" i="16"/>
  <c r="J174" i="16"/>
  <c r="J190" i="16"/>
  <c r="J228" i="16"/>
  <c r="BK138" i="16"/>
  <c r="BK144" i="16"/>
  <c r="J162" i="17"/>
  <c r="J185" i="17"/>
  <c r="J170" i="17"/>
  <c r="BK248" i="17"/>
  <c r="J246" i="17"/>
  <c r="J216" i="17"/>
  <c r="J229" i="17"/>
  <c r="BK236" i="17"/>
  <c r="BK155" i="17"/>
  <c r="BK174" i="18"/>
  <c r="BK285" i="18"/>
  <c r="BK276" i="18"/>
  <c r="BK195" i="18"/>
  <c r="BK193" i="18"/>
  <c r="J276" i="18"/>
  <c r="BK254" i="18"/>
  <c r="J202" i="18"/>
  <c r="J155" i="18"/>
  <c r="BK238" i="18"/>
  <c r="J172" i="18"/>
  <c r="J200" i="18"/>
  <c r="J230" i="10"/>
  <c r="BK243" i="10"/>
  <c r="BK201" i="10"/>
  <c r="BK149" i="11"/>
  <c r="BK143" i="11"/>
  <c r="BK132" i="11"/>
  <c r="J126" i="11"/>
  <c r="BK324" i="12"/>
  <c r="J344" i="12"/>
  <c r="BK288" i="12"/>
  <c r="BK312" i="12"/>
  <c r="J202" i="12"/>
  <c r="J360" i="12"/>
  <c r="J257" i="12"/>
  <c r="BK206" i="12"/>
  <c r="BK377" i="12"/>
  <c r="BK241" i="12"/>
  <c r="J375" i="12"/>
  <c r="J172" i="12"/>
  <c r="BK234" i="15"/>
  <c r="BK236" i="15"/>
  <c r="BK168" i="15"/>
  <c r="J159" i="15"/>
  <c r="BK253" i="15"/>
  <c r="J216" i="15"/>
  <c r="BK177" i="15"/>
  <c r="BK249" i="16"/>
  <c r="BK238" i="16"/>
  <c r="J266" i="16"/>
  <c r="J252" i="16"/>
  <c r="J161" i="16"/>
  <c r="J192" i="17"/>
  <c r="J223" i="17"/>
  <c r="BK180" i="17"/>
  <c r="BK202" i="17"/>
  <c r="J205" i="17"/>
  <c r="BK238" i="17"/>
  <c r="BK183" i="17"/>
  <c r="BK235" i="17"/>
  <c r="BK156" i="17"/>
  <c r="BK174" i="17"/>
  <c r="J134" i="18"/>
  <c r="BK218" i="18"/>
  <c r="J218" i="18"/>
  <c r="BK144" i="18"/>
  <c r="BK200" i="18"/>
  <c r="J274" i="18"/>
  <c r="J199" i="18"/>
  <c r="BK263" i="18"/>
  <c r="J198" i="18"/>
  <c r="J210" i="18"/>
  <c r="BK149" i="18"/>
  <c r="J119" i="2"/>
  <c r="J535" i="3"/>
  <c r="BK414" i="3"/>
  <c r="BK590" i="3"/>
  <c r="BK490" i="3"/>
  <c r="BK171" i="3"/>
  <c r="J485" i="3"/>
  <c r="J342" i="3"/>
  <c r="J155" i="3"/>
  <c r="BK412" i="3"/>
  <c r="BK159" i="3"/>
  <c r="BK376" i="3"/>
  <c r="J180" i="3"/>
  <c r="J510" i="3"/>
  <c r="BK201" i="3"/>
  <c r="BK518" i="3"/>
  <c r="BK357" i="3"/>
  <c r="J468" i="3"/>
  <c r="J556" i="3"/>
  <c r="BK452" i="3"/>
  <c r="J412" i="3"/>
  <c r="J189" i="3"/>
  <c r="J482" i="3"/>
  <c r="BK510" i="3"/>
  <c r="J253" i="3"/>
  <c r="J528" i="3"/>
  <c r="J597" i="3"/>
  <c r="BK499" i="3"/>
  <c r="J430" i="3"/>
  <c r="BK396" i="4"/>
  <c r="BK163" i="4"/>
  <c r="J157" i="4"/>
  <c r="BK309" i="4"/>
  <c r="J273" i="4"/>
  <c r="BK424" i="4"/>
  <c r="BK255" i="4"/>
  <c r="BK157" i="4"/>
  <c r="J402" i="4"/>
  <c r="BK153" i="4"/>
  <c r="J266" i="4"/>
  <c r="J388" i="4"/>
  <c r="BK322" i="4"/>
  <c r="BK251" i="5"/>
  <c r="J272" i="5"/>
  <c r="BK264" i="5"/>
  <c r="J222" i="5"/>
  <c r="BK203" i="5"/>
  <c r="J237" i="5"/>
  <c r="J190" i="5"/>
  <c r="J150" i="6"/>
  <c r="BK167" i="6"/>
  <c r="BK155" i="6"/>
  <c r="J172" i="6"/>
  <c r="BK150" i="6"/>
  <c r="J174" i="7"/>
  <c r="BK271" i="7"/>
  <c r="J280" i="7"/>
  <c r="BK269" i="7"/>
  <c r="J193" i="7"/>
  <c r="J242" i="7"/>
  <c r="BK135" i="7"/>
  <c r="BK236" i="7"/>
  <c r="BK201" i="7"/>
  <c r="BK174" i="7"/>
  <c r="BK208" i="7"/>
  <c r="J180" i="7"/>
  <c r="BK159" i="8"/>
  <c r="BK198" i="8"/>
  <c r="BK202" i="8"/>
  <c r="J157" i="8"/>
  <c r="BK166" i="8"/>
  <c r="J161" i="8"/>
  <c r="J198" i="9"/>
  <c r="J180" i="9"/>
  <c r="J162" i="9"/>
  <c r="J200" i="9"/>
  <c r="BK181" i="9"/>
  <c r="BK161" i="9"/>
  <c r="J255" i="10"/>
  <c r="BK141" i="10"/>
  <c r="BK240" i="10"/>
  <c r="J150" i="10"/>
  <c r="J190" i="10"/>
  <c r="BK333" i="12"/>
  <c r="J177" i="12"/>
  <c r="BK344" i="12"/>
  <c r="J249" i="12"/>
  <c r="J198" i="12"/>
  <c r="BK343" i="12"/>
  <c r="J308" i="12"/>
  <c r="BK251" i="12"/>
  <c r="BK185" i="12"/>
  <c r="J345" i="12"/>
  <c r="BK176" i="12"/>
  <c r="BK318" i="12"/>
  <c r="BK249" i="12"/>
  <c r="BK345" i="12"/>
  <c r="J280" i="12"/>
  <c r="BK219" i="12"/>
  <c r="BK373" i="12"/>
  <c r="BK268" i="12"/>
  <c r="J215" i="12"/>
  <c r="BK353" i="12"/>
  <c r="BK285" i="12"/>
  <c r="J176" i="12"/>
  <c r="J338" i="12"/>
  <c r="BK193" i="12"/>
  <c r="J356" i="12"/>
  <c r="J250" i="16"/>
  <c r="J210" i="17"/>
  <c r="BK213" i="17"/>
  <c r="BK192" i="17"/>
  <c r="BK185" i="17"/>
  <c r="BK228" i="17"/>
  <c r="J251" i="17"/>
  <c r="BK219" i="17"/>
  <c r="J143" i="17"/>
  <c r="BK186" i="17"/>
  <c r="BK182" i="17"/>
  <c r="BK164" i="17"/>
  <c r="J212" i="17"/>
  <c r="BK177" i="17"/>
  <c r="J144" i="17"/>
  <c r="BK154" i="17"/>
  <c r="J196" i="17"/>
  <c r="BK231" i="18"/>
  <c r="BK274" i="18"/>
  <c r="BK175" i="18"/>
  <c r="J151" i="18"/>
  <c r="BK198" i="18"/>
  <c r="BK243" i="18"/>
  <c r="J285" i="18"/>
  <c r="J282" i="18"/>
  <c r="J193" i="18"/>
  <c r="J237" i="18"/>
  <c r="BK239" i="18"/>
  <c r="J223" i="18"/>
  <c r="BK199" i="18"/>
  <c r="BK124" i="2"/>
  <c r="BK126" i="2"/>
  <c r="J580" i="3"/>
  <c r="J502" i="3"/>
  <c r="J222" i="3"/>
  <c r="J537" i="3"/>
  <c r="J237" i="3"/>
  <c r="BK550" i="3"/>
  <c r="J357" i="3"/>
  <c r="BK307" i="3"/>
  <c r="J152" i="3"/>
  <c r="BK496" i="3"/>
  <c r="J563" i="3"/>
  <c r="BK408" i="3"/>
  <c r="BK155" i="3"/>
  <c r="BK505" i="3"/>
  <c r="J326" i="3"/>
  <c r="BK151" i="3"/>
  <c r="J442" i="3"/>
  <c r="J150" i="3"/>
  <c r="BK624" i="3"/>
  <c r="BK507" i="3"/>
  <c r="BK385" i="3"/>
  <c r="J611" i="3"/>
  <c r="BK561" i="3"/>
  <c r="BK465" i="3"/>
  <c r="J171" i="3"/>
  <c r="J527" i="3"/>
  <c r="J494" i="3"/>
  <c r="J353" i="3"/>
  <c r="BK178" i="3"/>
  <c r="J447" i="3"/>
  <c r="J169" i="3"/>
  <c r="BK390" i="4"/>
  <c r="BK275" i="4"/>
  <c r="BK211" i="4"/>
  <c r="J348" i="4"/>
  <c r="BK215" i="4"/>
  <c r="J412" i="4"/>
  <c r="J390" i="4"/>
  <c r="BK426" i="4"/>
  <c r="J233" i="4"/>
  <c r="BK148" i="4"/>
  <c r="J259" i="4"/>
  <c r="J418" i="4"/>
  <c r="BK446" i="4"/>
  <c r="J442" i="4"/>
  <c r="J446" i="4"/>
  <c r="BK434" i="4"/>
  <c r="BK385" i="4"/>
  <c r="J275" i="4"/>
  <c r="BK259" i="4"/>
  <c r="J424" i="4"/>
  <c r="BK327" i="4"/>
  <c r="J161" i="4"/>
  <c r="BK230" i="5"/>
  <c r="J251" i="5"/>
  <c r="BK184" i="5"/>
  <c r="J258" i="5"/>
  <c r="J247" i="5"/>
  <c r="J146" i="5"/>
  <c r="J175" i="5"/>
  <c r="BK246" i="5"/>
  <c r="J263" i="5"/>
  <c r="J235" i="5"/>
  <c r="BK268" i="5"/>
  <c r="J265" i="5"/>
  <c r="BK152" i="5"/>
  <c r="J139" i="6"/>
  <c r="BK166" i="6"/>
  <c r="BK139" i="6"/>
  <c r="BK171" i="6"/>
  <c r="BK282" i="7"/>
  <c r="BK224" i="7"/>
  <c r="BK212" i="7"/>
  <c r="BK298" i="7"/>
  <c r="J215" i="7"/>
  <c r="J285" i="7"/>
  <c r="BK145" i="7"/>
  <c r="J282" i="7"/>
  <c r="BK265" i="7"/>
  <c r="J212" i="7"/>
  <c r="BK274" i="7"/>
  <c r="J198" i="7"/>
  <c r="BK157" i="8"/>
  <c r="BK174" i="8"/>
  <c r="BK145" i="8"/>
  <c r="J203" i="8"/>
  <c r="J166" i="8"/>
  <c r="BK134" i="9"/>
  <c r="BK191" i="9"/>
  <c r="J149" i="9"/>
  <c r="J188" i="9"/>
  <c r="BK162" i="9"/>
  <c r="BK149" i="9"/>
  <c r="BK241" i="10"/>
  <c r="BK247" i="10"/>
  <c r="J261" i="10"/>
  <c r="BK266" i="10"/>
  <c r="J253" i="10"/>
  <c r="J275" i="10"/>
  <c r="BK195" i="10"/>
  <c r="BK232" i="10"/>
  <c r="BK184" i="10"/>
  <c r="J251" i="10"/>
  <c r="BK264" i="10"/>
  <c r="BK154" i="10"/>
  <c r="J245" i="10"/>
  <c r="J225" i="10"/>
  <c r="J203" i="10"/>
  <c r="J173" i="10"/>
  <c r="BK221" i="10"/>
  <c r="J168" i="10"/>
  <c r="BK213" i="10"/>
  <c r="J155" i="10"/>
  <c r="BK146" i="11"/>
  <c r="J127" i="11"/>
  <c r="J139" i="11"/>
  <c r="BK127" i="11"/>
  <c r="J363" i="12"/>
  <c r="J241" i="12"/>
  <c r="J339" i="12"/>
  <c r="BK290" i="12"/>
  <c r="BK361" i="12"/>
  <c r="BK364" i="12"/>
  <c r="J230" i="12"/>
  <c r="J194" i="12"/>
  <c r="J322" i="12"/>
  <c r="J212" i="12"/>
  <c r="BK270" i="12"/>
  <c r="J328" i="12"/>
  <c r="J295" i="12"/>
  <c r="BK238" i="12"/>
  <c r="J167" i="12"/>
  <c r="J319" i="12"/>
  <c r="J221" i="12"/>
  <c r="J161" i="12"/>
  <c r="J283" i="12"/>
  <c r="BK232" i="12"/>
  <c r="J320" i="12"/>
  <c r="J278" i="12"/>
  <c r="J213" i="12"/>
  <c r="BK283" i="12"/>
  <c r="BK228" i="12"/>
  <c r="J358" i="12"/>
  <c r="J324" i="12"/>
  <c r="BK204" i="12"/>
  <c r="BK164" i="12"/>
  <c r="J314" i="12"/>
  <c r="BK188" i="12"/>
  <c r="J355" i="12"/>
  <c r="J288" i="12"/>
  <c r="J137" i="13"/>
  <c r="BK130" i="13"/>
  <c r="J125" i="14"/>
  <c r="BK213" i="15"/>
  <c r="BK237" i="15"/>
  <c r="J234" i="15"/>
  <c r="J138" i="15"/>
  <c r="BK209" i="15"/>
  <c r="J244" i="15"/>
  <c r="BK165" i="15"/>
  <c r="BK222" i="15"/>
  <c r="BK249" i="15"/>
  <c r="J209" i="15"/>
  <c r="BK231" i="16"/>
  <c r="J205" i="16"/>
  <c r="BK145" i="16"/>
  <c r="BK154" i="16"/>
  <c r="BK146" i="16"/>
  <c r="BK183" i="16"/>
  <c r="BK226" i="16"/>
  <c r="BK217" i="16"/>
  <c r="J231" i="16"/>
  <c r="J232" i="17"/>
  <c r="J145" i="17"/>
  <c r="BK201" i="17"/>
  <c r="BK217" i="17"/>
  <c r="J165" i="17"/>
  <c r="J243" i="17"/>
  <c r="BK188" i="17"/>
  <c r="BK250" i="17"/>
  <c r="BK208" i="17"/>
  <c r="J209" i="17"/>
  <c r="J249" i="17"/>
  <c r="J178" i="17"/>
  <c r="J191" i="17"/>
  <c r="J228" i="17"/>
  <c r="BK148" i="17"/>
  <c r="BK193" i="17"/>
  <c r="BK237" i="18"/>
  <c r="BK213" i="18"/>
  <c r="BK240" i="18"/>
  <c r="J161" i="18"/>
  <c r="J280" i="18"/>
  <c r="J216" i="18"/>
  <c r="J252" i="18"/>
  <c r="J177" i="18"/>
  <c r="J147" i="18"/>
  <c r="BK260" i="18"/>
  <c r="J176" i="18"/>
  <c r="BK202" i="18"/>
  <c r="J123" i="2"/>
  <c r="BK119" i="2"/>
  <c r="BK562" i="3"/>
  <c r="J474" i="3"/>
  <c r="BK601" i="3"/>
  <c r="J495" i="3"/>
  <c r="BK229" i="3"/>
  <c r="BK508" i="3"/>
  <c r="J356" i="3"/>
  <c r="BK203" i="3"/>
  <c r="J578" i="3"/>
  <c r="J362" i="3"/>
  <c r="J565" i="3"/>
  <c r="J456" i="3"/>
  <c r="BK191" i="3"/>
  <c r="BK525" i="3"/>
  <c r="J376" i="3"/>
  <c r="BK197" i="3"/>
  <c r="BK504" i="3"/>
  <c r="BK437" i="3"/>
  <c r="J246" i="3"/>
  <c r="J525" i="3"/>
  <c r="J438" i="3"/>
  <c r="BK326" i="3"/>
  <c r="BK540" i="3"/>
  <c r="BK545" i="3"/>
  <c r="BK447" i="3"/>
  <c r="BK177" i="3"/>
  <c r="BK500" i="3"/>
  <c r="J488" i="3"/>
  <c r="BK491" i="3"/>
  <c r="J217" i="3"/>
  <c r="BK297" i="3"/>
  <c r="BK538" i="3"/>
  <c r="BK454" i="3"/>
  <c r="BK200" i="3"/>
  <c r="BK397" i="4"/>
  <c r="J264" i="4"/>
  <c r="BK428" i="4"/>
  <c r="J271" i="4"/>
  <c r="J178" i="4"/>
  <c r="BK219" i="4"/>
  <c r="J407" i="4"/>
  <c r="BK391" i="4"/>
  <c r="BK155" i="4"/>
  <c r="J142" i="4"/>
  <c r="BK410" i="4"/>
  <c r="BK277" i="4"/>
  <c r="BK359" i="4"/>
  <c r="BK263" i="5"/>
  <c r="J155" i="5"/>
  <c r="J198" i="5"/>
  <c r="BK225" i="5"/>
  <c r="BK260" i="5"/>
  <c r="J201" i="5"/>
  <c r="J270" i="5"/>
  <c r="J279" i="5"/>
  <c r="J269" i="5"/>
  <c r="BK163" i="5"/>
  <c r="J182" i="5"/>
  <c r="J218" i="5"/>
  <c r="BK178" i="5"/>
  <c r="J190" i="6"/>
  <c r="BK185" i="6"/>
  <c r="J184" i="6"/>
  <c r="J142" i="6"/>
  <c r="BK177" i="7"/>
  <c r="BK285" i="7"/>
  <c r="J135" i="7"/>
  <c r="J268" i="7"/>
  <c r="J171" i="7"/>
  <c r="J162" i="8"/>
  <c r="J131" i="8"/>
  <c r="J198" i="8"/>
  <c r="J163" i="8"/>
  <c r="J165" i="8"/>
  <c r="J141" i="9"/>
  <c r="BK190" i="9"/>
  <c r="J184" i="9"/>
  <c r="BK173" i="9"/>
  <c r="BK157" i="9"/>
  <c r="BK184" i="9"/>
  <c r="BK158" i="9"/>
  <c r="J161" i="9"/>
  <c r="BK153" i="9"/>
  <c r="J250" i="10"/>
  <c r="BK177" i="10"/>
  <c r="BK205" i="10"/>
  <c r="J235" i="10"/>
  <c r="BK179" i="10"/>
  <c r="BK225" i="10"/>
  <c r="J266" i="10"/>
  <c r="J147" i="10"/>
  <c r="BK275" i="10"/>
  <c r="J201" i="10"/>
  <c r="J257" i="10"/>
  <c r="BK253" i="10"/>
  <c r="J219" i="10"/>
  <c r="J197" i="10"/>
  <c r="BK222" i="10"/>
  <c r="J244" i="10"/>
  <c r="J220" i="10"/>
  <c r="J143" i="10"/>
  <c r="BK142" i="11"/>
  <c r="J144" i="11"/>
  <c r="J145" i="11"/>
  <c r="J135" i="11"/>
  <c r="BK126" i="11"/>
  <c r="J240" i="12"/>
  <c r="J195" i="12"/>
  <c r="J352" i="12"/>
  <c r="J266" i="12"/>
  <c r="J168" i="12"/>
  <c r="BK266" i="12"/>
  <c r="BK218" i="12"/>
  <c r="BK355" i="12"/>
  <c r="J330" i="12"/>
  <c r="J315" i="12"/>
  <c r="J273" i="12"/>
  <c r="BK195" i="12"/>
  <c r="BK322" i="12"/>
  <c r="J222" i="12"/>
  <c r="J371" i="12"/>
  <c r="BK262" i="12"/>
  <c r="J376" i="12"/>
  <c r="J348" i="12"/>
  <c r="J225" i="12"/>
  <c r="J173" i="12"/>
  <c r="BK247" i="12"/>
  <c r="J135" i="13"/>
  <c r="J133" i="13"/>
  <c r="BK127" i="13"/>
  <c r="J126" i="14"/>
  <c r="J221" i="15"/>
  <c r="J253" i="15"/>
  <c r="J237" i="15"/>
  <c r="BK229" i="15"/>
  <c r="BK171" i="15"/>
  <c r="BK256" i="15"/>
  <c r="BK230" i="15"/>
  <c r="J243" i="15"/>
  <c r="BK202" i="15"/>
  <c r="J207" i="16"/>
  <c r="J253" i="16"/>
  <c r="BK243" i="16"/>
  <c r="J247" i="16"/>
  <c r="BK264" i="16"/>
  <c r="J248" i="16"/>
  <c r="J167" i="16"/>
  <c r="BK198" i="17"/>
  <c r="BK239" i="17"/>
  <c r="J181" i="17"/>
  <c r="J230" i="17"/>
  <c r="BK222" i="17"/>
  <c r="J176" i="17"/>
  <c r="J235" i="17"/>
  <c r="J153" i="17"/>
  <c r="J220" i="17"/>
  <c r="J187" i="17"/>
  <c r="BK210" i="17"/>
  <c r="J165" i="18"/>
  <c r="J227" i="18"/>
  <c r="BK165" i="18"/>
  <c r="BK248" i="18"/>
  <c r="BK280" i="18"/>
  <c r="BK159" i="18"/>
  <c r="J263" i="18"/>
  <c r="BK278" i="18"/>
  <c r="J178" i="18"/>
  <c r="J251" i="18"/>
  <c r="BK219" i="18"/>
  <c r="BK173" i="18"/>
  <c r="J120" i="2"/>
  <c r="J579" i="3"/>
  <c r="BK488" i="3"/>
  <c r="J159" i="3"/>
  <c r="BK565" i="3"/>
  <c r="J352" i="3"/>
  <c r="BK558" i="3"/>
  <c r="BK438" i="3"/>
  <c r="BK351" i="3"/>
  <c r="BK222" i="3"/>
  <c r="BK166" i="3"/>
  <c r="J550" i="3"/>
  <c r="J324" i="3"/>
  <c r="J562" i="3"/>
  <c r="BK461" i="3"/>
  <c r="BK355" i="3"/>
  <c r="J156" i="3"/>
  <c r="BK489" i="3"/>
  <c r="BK301" i="3"/>
  <c r="BK189" i="3"/>
  <c r="J461" i="3"/>
  <c r="BK220" i="3"/>
  <c r="BK497" i="3"/>
  <c r="BK352" i="3"/>
  <c r="J504" i="3"/>
  <c r="J355" i="3"/>
  <c r="BK542" i="3"/>
  <c r="J179" i="3"/>
  <c r="BK482" i="3"/>
  <c r="BK340" i="3"/>
  <c r="J410" i="4"/>
  <c r="BK370" i="4"/>
  <c r="J268" i="4"/>
  <c r="BK192" i="4"/>
  <c r="BK298" i="4"/>
  <c r="J435" i="4"/>
  <c r="J239" i="4"/>
  <c r="J406" i="4"/>
  <c r="BK400" i="4"/>
  <c r="BK302" i="4"/>
  <c r="J153" i="4"/>
  <c r="BK443" i="4"/>
  <c r="BK345" i="4"/>
  <c r="J165" i="4"/>
  <c r="J397" i="4"/>
  <c r="BK431" i="4"/>
  <c r="BK329" i="4"/>
  <c r="BK415" i="4"/>
  <c r="BK377" i="4"/>
  <c r="J265" i="4"/>
  <c r="BK463" i="4"/>
  <c r="J394" i="4"/>
  <c r="J368" i="4"/>
  <c r="BK314" i="4"/>
  <c r="J149" i="4"/>
  <c r="J337" i="4"/>
  <c r="BK249" i="5"/>
  <c r="J230" i="5"/>
  <c r="BK143" i="5"/>
  <c r="J178" i="5"/>
  <c r="J234" i="5"/>
  <c r="BK190" i="5"/>
  <c r="BK171" i="5"/>
  <c r="J196" i="5"/>
  <c r="BK279" i="5"/>
  <c r="J208" i="5"/>
  <c r="J184" i="5"/>
  <c r="J240" i="5"/>
  <c r="BK162" i="5"/>
  <c r="BK192" i="5"/>
  <c r="BK235" i="5"/>
  <c r="BK158" i="5"/>
  <c r="BK159" i="6"/>
  <c r="J157" i="6"/>
  <c r="BK199" i="6"/>
  <c r="J165" i="6"/>
  <c r="BK193" i="6"/>
  <c r="J185" i="6"/>
  <c r="J170" i="6"/>
  <c r="J176" i="6"/>
  <c r="J179" i="6"/>
  <c r="BK179" i="6"/>
  <c r="J136" i="6"/>
  <c r="BK268" i="7"/>
  <c r="BK229" i="7"/>
  <c r="BK180" i="7"/>
  <c r="J143" i="7"/>
  <c r="BK291" i="7"/>
  <c r="J298" i="7"/>
  <c r="J210" i="7"/>
  <c r="J134" i="7"/>
  <c r="J225" i="7"/>
  <c r="J153" i="7"/>
  <c r="BK143" i="7"/>
  <c r="BK149" i="7"/>
  <c r="J226" i="7"/>
  <c r="J194" i="8"/>
  <c r="BK201" i="8"/>
  <c r="J178" i="8"/>
  <c r="BK192" i="8"/>
  <c r="BK163" i="8"/>
  <c r="J157" i="9"/>
  <c r="J175" i="9"/>
  <c r="BK178" i="9"/>
  <c r="BK200" i="9"/>
  <c r="J143" i="9"/>
  <c r="BK151" i="9"/>
  <c r="J249" i="10"/>
  <c r="BK250" i="10"/>
  <c r="J237" i="10"/>
  <c r="J183" i="10"/>
  <c r="J205" i="10"/>
  <c r="BK242" i="10"/>
  <c r="BK203" i="10"/>
  <c r="J136" i="11"/>
  <c r="BK148" i="11"/>
  <c r="J138" i="11"/>
  <c r="BK145" i="11"/>
  <c r="J125" i="11"/>
  <c r="BK325" i="12"/>
  <c r="J234" i="12"/>
  <c r="BK306" i="12"/>
  <c r="BK294" i="12"/>
  <c r="J224" i="12"/>
  <c r="BK276" i="12"/>
  <c r="BK183" i="12"/>
  <c r="J313" i="12"/>
  <c r="BK235" i="12"/>
  <c r="BK192" i="12"/>
  <c r="BK362" i="12"/>
  <c r="BK250" i="12"/>
  <c r="J354" i="12"/>
  <c r="J214" i="12"/>
  <c r="J329" i="12"/>
  <c r="J277" i="12"/>
  <c r="BK220" i="12"/>
  <c r="J372" i="12"/>
  <c r="J297" i="12"/>
  <c r="J188" i="12"/>
  <c r="J299" i="12"/>
  <c r="J243" i="12"/>
  <c r="BK329" i="12"/>
  <c r="BK273" i="12"/>
  <c r="BK209" i="12"/>
  <c r="J357" i="12"/>
  <c r="BK259" i="12"/>
  <c r="J207" i="12"/>
  <c r="J335" i="12"/>
  <c r="BK199" i="12"/>
  <c r="J159" i="12"/>
  <c r="BK302" i="12"/>
  <c r="J178" i="12"/>
  <c r="J343" i="12"/>
  <c r="J268" i="12"/>
  <c r="BK137" i="13"/>
  <c r="J134" i="13"/>
  <c r="J128" i="13"/>
  <c r="BK125" i="14"/>
  <c r="BK212" i="15"/>
  <c r="BK248" i="15"/>
  <c r="J185" i="15"/>
  <c r="J187" i="15"/>
  <c r="BK245" i="15"/>
  <c r="J214" i="15"/>
  <c r="J148" i="15"/>
  <c r="BK244" i="15"/>
  <c r="J218" i="15"/>
  <c r="BK177" i="16"/>
  <c r="BK214" i="16"/>
  <c r="BK221" i="16"/>
  <c r="J264" i="16"/>
  <c r="BK272" i="16"/>
  <c r="J146" i="16"/>
  <c r="BK164" i="16"/>
  <c r="J241" i="16"/>
  <c r="J255" i="16"/>
  <c r="J239" i="17"/>
  <c r="J148" i="17"/>
  <c r="BK216" i="17"/>
  <c r="J211" i="17"/>
  <c r="BK237" i="17"/>
  <c r="BK244" i="17"/>
  <c r="BK189" i="17"/>
  <c r="J221" i="17"/>
  <c r="BK194" i="17"/>
  <c r="BK177" i="18"/>
  <c r="BK229" i="18"/>
  <c r="J173" i="18"/>
  <c r="J245" i="18"/>
  <c r="BK252" i="18"/>
  <c r="BK134" i="18"/>
  <c r="J153" i="18"/>
  <c r="J144" i="18"/>
  <c r="BK234" i="18"/>
  <c r="J159" i="18"/>
  <c r="BK178" i="18"/>
  <c r="J229" i="18"/>
  <c r="J146" i="18"/>
  <c r="J125" i="2"/>
  <c r="BK125" i="2"/>
  <c r="BK152" i="3"/>
  <c r="J458" i="3"/>
  <c r="J203" i="3"/>
  <c r="BK484" i="3"/>
  <c r="J191" i="3"/>
  <c r="BK434" i="3"/>
  <c r="J465" i="3"/>
  <c r="BK607" i="3"/>
  <c r="BK506" i="3"/>
  <c r="J434" i="3"/>
  <c r="BK322" i="3"/>
  <c r="BK582" i="3"/>
  <c r="J478" i="3"/>
  <c r="J280" i="3"/>
  <c r="J601" i="3"/>
  <c r="J498" i="3"/>
  <c r="J487" i="3"/>
  <c r="BK563" i="3"/>
  <c r="J172" i="3"/>
  <c r="BK480" i="3"/>
  <c r="J373" i="4"/>
  <c r="BK266" i="4"/>
  <c r="J431" i="4"/>
  <c r="BK300" i="4"/>
  <c r="BK214" i="4"/>
  <c r="BK217" i="4"/>
  <c r="J240" i="4"/>
  <c r="BK382" i="4"/>
  <c r="BK190" i="4"/>
  <c r="J263" i="4"/>
  <c r="J434" i="4"/>
  <c r="J155" i="4"/>
  <c r="J463" i="4"/>
  <c r="BK161" i="4"/>
  <c r="J327" i="4"/>
  <c r="J380" i="4"/>
  <c r="BK264" i="4"/>
  <c r="J395" i="4"/>
  <c r="BK354" i="4"/>
  <c r="J194" i="4"/>
  <c r="BK368" i="4"/>
  <c r="J264" i="5"/>
  <c r="BK140" i="5"/>
  <c r="J203" i="5"/>
  <c r="BK191" i="5"/>
  <c r="J192" i="5"/>
  <c r="J277" i="5"/>
  <c r="BK226" i="5"/>
  <c r="BK170" i="5"/>
  <c r="J217" i="5"/>
  <c r="J191" i="5"/>
  <c r="BK234" i="5"/>
  <c r="BK182" i="5"/>
  <c r="J159" i="6"/>
  <c r="J153" i="6"/>
  <c r="J144" i="6"/>
  <c r="J171" i="6"/>
  <c r="J166" i="6"/>
  <c r="J199" i="6"/>
  <c r="J191" i="6"/>
  <c r="BK184" i="6"/>
  <c r="BK149" i="6"/>
  <c r="BK293" i="7"/>
  <c r="J230" i="7"/>
  <c r="BK159" i="7"/>
  <c r="BK162" i="7"/>
  <c r="BK222" i="7"/>
  <c r="J196" i="8"/>
  <c r="J185" i="8"/>
  <c r="J188" i="8"/>
  <c r="J205" i="8"/>
  <c r="BK185" i="8"/>
  <c r="J143" i="8"/>
  <c r="BK165" i="8"/>
  <c r="J192" i="9"/>
  <c r="BK167" i="9"/>
  <c r="J159" i="9"/>
  <c r="BK188" i="9"/>
  <c r="J186" i="9"/>
  <c r="J132" i="9"/>
  <c r="BK159" i="9"/>
  <c r="J246" i="10"/>
  <c r="J242" i="10"/>
  <c r="J239" i="10"/>
  <c r="BK190" i="10"/>
  <c r="BK257" i="10"/>
  <c r="J268" i="10"/>
  <c r="BK268" i="10"/>
  <c r="J262" i="10"/>
  <c r="BK194" i="10"/>
  <c r="BK272" i="10"/>
  <c r="J232" i="10"/>
  <c r="J216" i="10"/>
  <c r="J179" i="10"/>
  <c r="J223" i="10"/>
  <c r="J170" i="10"/>
  <c r="BK237" i="10"/>
  <c r="BK211" i="10"/>
  <c r="J149" i="10"/>
  <c r="BK129" i="11"/>
  <c r="J130" i="11"/>
  <c r="BK135" i="11"/>
  <c r="BK139" i="11"/>
  <c r="BK360" i="12"/>
  <c r="J237" i="12"/>
  <c r="BK351" i="12"/>
  <c r="J231" i="12"/>
  <c r="J301" i="12"/>
  <c r="J199" i="12"/>
  <c r="J361" i="12"/>
  <c r="BK264" i="12"/>
  <c r="J227" i="12"/>
  <c r="J193" i="12"/>
  <c r="J364" i="12"/>
  <c r="J285" i="12"/>
  <c r="J175" i="12"/>
  <c r="BK282" i="12"/>
  <c r="J246" i="12"/>
  <c r="BK171" i="12"/>
  <c r="BK368" i="12"/>
  <c r="J316" i="12"/>
  <c r="BK275" i="12"/>
  <c r="J232" i="12"/>
  <c r="BK184" i="12"/>
  <c r="BK349" i="12"/>
  <c r="J300" i="12"/>
  <c r="J209" i="12"/>
  <c r="J347" i="12"/>
  <c r="J256" i="12"/>
  <c r="BK371" i="12"/>
  <c r="BK295" i="12"/>
  <c r="BK230" i="12"/>
  <c r="BK165" i="12"/>
  <c r="J286" i="12"/>
  <c r="J238" i="12"/>
  <c r="BK191" i="12"/>
  <c r="BK347" i="12"/>
  <c r="BK243" i="12"/>
  <c r="BK175" i="12"/>
  <c r="J306" i="12"/>
  <c r="J183" i="12"/>
  <c r="BK168" i="12"/>
  <c r="BK338" i="12"/>
  <c r="BK297" i="12"/>
  <c r="J228" i="12"/>
  <c r="BK136" i="13"/>
  <c r="BK128" i="13"/>
  <c r="BK132" i="13"/>
  <c r="BK254" i="15"/>
  <c r="J252" i="15"/>
  <c r="BK252" i="15"/>
  <c r="BK148" i="15"/>
  <c r="J194" i="15"/>
  <c r="J256" i="15"/>
  <c r="BK184" i="15"/>
  <c r="BK159" i="15"/>
  <c r="J226" i="15"/>
  <c r="J233" i="15"/>
  <c r="BK143" i="15"/>
  <c r="BK161" i="16"/>
  <c r="BK215" i="16"/>
  <c r="J164" i="16"/>
  <c r="J226" i="16"/>
  <c r="BK248" i="16"/>
  <c r="BK266" i="16"/>
  <c r="BK258" i="16"/>
  <c r="BK148" i="16"/>
  <c r="J183" i="16"/>
  <c r="J186" i="16"/>
  <c r="BK253" i="16"/>
  <c r="J206" i="16"/>
  <c r="BK144" i="17"/>
  <c r="BK209" i="17"/>
  <c r="J208" i="17"/>
  <c r="J172" i="17"/>
  <c r="J194" i="17"/>
  <c r="BK221" i="17"/>
  <c r="BK162" i="17"/>
  <c r="BK159" i="17"/>
  <c r="J231" i="17"/>
  <c r="J164" i="17"/>
  <c r="J240" i="18"/>
  <c r="BK143" i="18"/>
  <c r="BK163" i="18"/>
  <c r="BK223" i="18"/>
  <c r="J219" i="18"/>
  <c r="BK272" i="18"/>
  <c r="BK259" i="18"/>
  <c r="F36" i="2"/>
  <c r="J124" i="2"/>
  <c r="BK599" i="3"/>
  <c r="J505" i="3"/>
  <c r="BK311" i="3"/>
  <c r="BK156" i="3"/>
  <c r="J385" i="3"/>
  <c r="BK227" i="3"/>
  <c r="BK556" i="3"/>
  <c r="BK430" i="3"/>
  <c r="BK463" i="3"/>
  <c r="BK346" i="3"/>
  <c r="BK626" i="3"/>
  <c r="J416" i="3"/>
  <c r="J545" i="3"/>
  <c r="J440" i="3"/>
  <c r="BK410" i="3"/>
  <c r="J227" i="3"/>
  <c r="J489" i="3"/>
  <c r="BK547" i="3"/>
  <c r="J507" i="3"/>
  <c r="J392" i="3"/>
  <c r="J194" i="3"/>
  <c r="BK502" i="3"/>
  <c r="J408" i="3"/>
  <c r="J486" i="3"/>
  <c r="J492" i="3"/>
  <c r="BK304" i="3"/>
  <c r="J538" i="3"/>
  <c r="BK280" i="3"/>
  <c r="BK527" i="3"/>
  <c r="BK481" i="3"/>
  <c r="J322" i="3"/>
  <c r="BK149" i="3"/>
  <c r="J391" i="4"/>
  <c r="J309" i="4"/>
  <c r="J261" i="4"/>
  <c r="BK167" i="4"/>
  <c r="BK361" i="4"/>
  <c r="J217" i="4"/>
  <c r="BK149" i="4"/>
  <c r="J190" i="4"/>
  <c r="J375" i="4"/>
  <c r="J277" i="4"/>
  <c r="BK416" i="4"/>
  <c r="BK348" i="4"/>
  <c r="BK273" i="4"/>
  <c r="BK261" i="4"/>
  <c r="BK198" i="5"/>
  <c r="BK166" i="5"/>
  <c r="BK244" i="5"/>
  <c r="J140" i="5"/>
  <c r="J242" i="5"/>
  <c r="J204" i="5"/>
  <c r="J186" i="5"/>
  <c r="BK228" i="5"/>
  <c r="BK196" i="5"/>
  <c r="BK188" i="5"/>
  <c r="BK147" i="6"/>
  <c r="J197" i="6"/>
  <c r="BK172" i="6"/>
  <c r="BK162" i="6"/>
  <c r="BK174" i="6"/>
  <c r="J277" i="7"/>
  <c r="J186" i="7"/>
  <c r="BK147" i="7"/>
  <c r="BK248" i="7"/>
  <c r="BK136" i="7"/>
  <c r="BK296" i="7"/>
  <c r="J201" i="7"/>
  <c r="BK250" i="7"/>
  <c r="J208" i="7"/>
  <c r="J246" i="7"/>
  <c r="BK270" i="7"/>
  <c r="BK259" i="7"/>
  <c r="J136" i="7"/>
  <c r="BK289" i="7"/>
  <c r="BK246" i="7"/>
  <c r="J224" i="7"/>
  <c r="J149" i="7"/>
  <c r="BK155" i="8"/>
  <c r="BK180" i="8"/>
  <c r="BK177" i="8"/>
  <c r="J174" i="8"/>
  <c r="J178" i="9"/>
  <c r="J191" i="9"/>
  <c r="BK136" i="9"/>
  <c r="BK175" i="9"/>
  <c r="J181" i="9"/>
  <c r="BK154" i="9"/>
  <c r="J231" i="10"/>
  <c r="J163" i="10"/>
  <c r="BK220" i="10"/>
  <c r="BK228" i="10"/>
  <c r="J139" i="10"/>
  <c r="BK145" i="10"/>
  <c r="BK150" i="10"/>
  <c r="BK267" i="10"/>
  <c r="BK269" i="10"/>
  <c r="J182" i="10"/>
  <c r="J248" i="10"/>
  <c r="J258" i="10"/>
  <c r="BK152" i="10"/>
  <c r="BK244" i="10"/>
  <c r="BK218" i="10"/>
  <c r="BK196" i="10"/>
  <c r="BK262" i="10"/>
  <c r="J195" i="10"/>
  <c r="J228" i="10"/>
  <c r="BK192" i="10"/>
  <c r="BK160" i="10"/>
  <c r="J133" i="11"/>
  <c r="BK125" i="11"/>
  <c r="J142" i="11"/>
  <c r="J137" i="11"/>
  <c r="J304" i="12"/>
  <c r="BK211" i="12"/>
  <c r="BK300" i="12"/>
  <c r="BK163" i="12"/>
  <c r="J203" i="12"/>
  <c r="BK245" i="12"/>
  <c r="BK210" i="12"/>
  <c r="J163" i="12"/>
  <c r="BK257" i="12"/>
  <c r="BK335" i="12"/>
  <c r="J239" i="12"/>
  <c r="J307" i="12"/>
  <c r="BK339" i="12"/>
  <c r="BK314" i="12"/>
  <c r="BK221" i="12"/>
  <c r="BK375" i="12"/>
  <c r="BK240" i="12"/>
  <c r="J169" i="12"/>
  <c r="BK313" i="12"/>
  <c r="J242" i="12"/>
  <c r="J341" i="12"/>
  <c r="BK281" i="12"/>
  <c r="BK227" i="12"/>
  <c r="J164" i="12"/>
  <c r="J340" i="12"/>
  <c r="J218" i="12"/>
  <c r="BK182" i="12"/>
  <c r="J351" i="12"/>
  <c r="BK242" i="12"/>
  <c r="J171" i="12"/>
  <c r="BK315" i="12"/>
  <c r="BK200" i="12"/>
  <c r="J179" i="12"/>
  <c r="J284" i="12"/>
  <c r="BK254" i="12"/>
  <c r="BK180" i="12"/>
  <c r="J130" i="13"/>
  <c r="BK135" i="13"/>
  <c r="BK126" i="14"/>
  <c r="BK250" i="15"/>
  <c r="BK239" i="15"/>
  <c r="BK223" i="15"/>
  <c r="J196" i="15"/>
  <c r="BK196" i="15"/>
  <c r="J171" i="15"/>
  <c r="BK142" i="15"/>
  <c r="J189" i="15"/>
  <c r="BK246" i="15"/>
  <c r="J229" i="15"/>
  <c r="BK152" i="16"/>
  <c r="J263" i="16"/>
  <c r="BK250" i="16"/>
  <c r="J177" i="16"/>
  <c r="BK273" i="16"/>
  <c r="J260" i="16"/>
  <c r="J273" i="16"/>
  <c r="BK207" i="16"/>
  <c r="BK159" i="16"/>
  <c r="BK233" i="16"/>
  <c r="J241" i="17"/>
  <c r="BK158" i="17"/>
  <c r="BK197" i="17"/>
  <c r="J238" i="17"/>
  <c r="BK199" i="17"/>
  <c r="BK212" i="17"/>
  <c r="BK249" i="17"/>
  <c r="J189" i="17"/>
  <c r="J248" i="17"/>
  <c r="J179" i="17"/>
  <c r="J183" i="17"/>
  <c r="BK170" i="17"/>
  <c r="J233" i="17"/>
  <c r="BK151" i="17"/>
  <c r="J226" i="17"/>
  <c r="J155" i="17"/>
  <c r="BK172" i="17"/>
  <c r="J175" i="18"/>
  <c r="J169" i="18"/>
  <c r="BK170" i="18"/>
  <c r="J179" i="18"/>
  <c r="BK181" i="18"/>
  <c r="J167" i="18"/>
  <c r="BK267" i="18"/>
  <c r="BK261" i="18"/>
  <c r="BK242" i="18"/>
  <c r="J174" i="18"/>
  <c r="J207" i="18"/>
  <c r="J221" i="18"/>
  <c r="BK141" i="18"/>
  <c r="J34" i="2" l="1"/>
  <c r="P158" i="3"/>
  <c r="R296" i="3"/>
  <c r="P441" i="3"/>
  <c r="BK503" i="3"/>
  <c r="J503" i="3" s="1"/>
  <c r="J115" i="3" s="1"/>
  <c r="T539" i="3"/>
  <c r="BK141" i="4"/>
  <c r="J141" i="4"/>
  <c r="J100" i="4"/>
  <c r="T303" i="4"/>
  <c r="BK409" i="4"/>
  <c r="J409" i="4" s="1"/>
  <c r="J113" i="4" s="1"/>
  <c r="P417" i="4"/>
  <c r="BK462" i="4"/>
  <c r="J462" i="4" s="1"/>
  <c r="J117" i="4" s="1"/>
  <c r="BK189" i="5"/>
  <c r="J189" i="5"/>
  <c r="J107" i="5"/>
  <c r="P236" i="5"/>
  <c r="R271" i="5"/>
  <c r="R135" i="6"/>
  <c r="R164" i="6"/>
  <c r="P186" i="6"/>
  <c r="BK213" i="7"/>
  <c r="J213" i="7"/>
  <c r="J105" i="7" s="1"/>
  <c r="T288" i="7"/>
  <c r="P130" i="8"/>
  <c r="P184" i="8"/>
  <c r="T215" i="10"/>
  <c r="T271" i="10"/>
  <c r="T157" i="12"/>
  <c r="P187" i="12"/>
  <c r="R236" i="12"/>
  <c r="R323" i="12"/>
  <c r="BK334" i="12"/>
  <c r="J334" i="12"/>
  <c r="J129" i="12" s="1"/>
  <c r="P160" i="17"/>
  <c r="BK195" i="17"/>
  <c r="J195" i="17" s="1"/>
  <c r="J109" i="17" s="1"/>
  <c r="P225" i="17"/>
  <c r="R168" i="3"/>
  <c r="BK202" i="3"/>
  <c r="J202" i="3"/>
  <c r="J104" i="3" s="1"/>
  <c r="R361" i="3"/>
  <c r="P477" i="3"/>
  <c r="T564" i="3"/>
  <c r="R147" i="4"/>
  <c r="P162" i="4"/>
  <c r="T270" i="4"/>
  <c r="T381" i="4"/>
  <c r="R409" i="4"/>
  <c r="T445" i="4"/>
  <c r="BK139" i="5"/>
  <c r="J139" i="5"/>
  <c r="J100" i="5" s="1"/>
  <c r="BK157" i="5"/>
  <c r="BK138" i="5" s="1"/>
  <c r="J138" i="5" s="1"/>
  <c r="J99" i="5" s="1"/>
  <c r="BK177" i="5"/>
  <c r="J177" i="5"/>
  <c r="J106" i="5" s="1"/>
  <c r="BK227" i="5"/>
  <c r="J227" i="5"/>
  <c r="J109" i="5" s="1"/>
  <c r="T248" i="5"/>
  <c r="T152" i="6"/>
  <c r="P178" i="6"/>
  <c r="R192" i="6"/>
  <c r="T133" i="7"/>
  <c r="T132" i="7" s="1"/>
  <c r="BK264" i="7"/>
  <c r="J264" i="7"/>
  <c r="J106" i="7" s="1"/>
  <c r="R294" i="7"/>
  <c r="P148" i="9"/>
  <c r="BK193" i="9"/>
  <c r="J193" i="9" s="1"/>
  <c r="J107" i="9" s="1"/>
  <c r="P167" i="10"/>
  <c r="R200" i="10"/>
  <c r="P236" i="10"/>
  <c r="P214" i="10" s="1"/>
  <c r="R271" i="10"/>
  <c r="BK124" i="11"/>
  <c r="J124" i="11" s="1"/>
  <c r="J100" i="11" s="1"/>
  <c r="T154" i="15"/>
  <c r="P170" i="15"/>
  <c r="T220" i="15"/>
  <c r="T247" i="15"/>
  <c r="T140" i="16"/>
  <c r="P147" i="17"/>
  <c r="BK166" i="17"/>
  <c r="J166" i="17"/>
  <c r="J105" i="17" s="1"/>
  <c r="P184" i="17"/>
  <c r="BK207" i="17"/>
  <c r="J207" i="17" s="1"/>
  <c r="J112" i="17" s="1"/>
  <c r="BK242" i="17"/>
  <c r="J242" i="17" s="1"/>
  <c r="J117" i="17" s="1"/>
  <c r="P146" i="3"/>
  <c r="R219" i="3"/>
  <c r="T345" i="3"/>
  <c r="R441" i="3"/>
  <c r="P513" i="3"/>
  <c r="BK303" i="4"/>
  <c r="J303" i="4" s="1"/>
  <c r="J109" i="4" s="1"/>
  <c r="BK404" i="4"/>
  <c r="J404" i="4"/>
  <c r="J112" i="4" s="1"/>
  <c r="R445" i="4"/>
  <c r="R145" i="5"/>
  <c r="R177" i="5"/>
  <c r="BK233" i="5"/>
  <c r="J233" i="5" s="1"/>
  <c r="J110" i="5" s="1"/>
  <c r="BK259" i="5"/>
  <c r="J259" i="5" s="1"/>
  <c r="J113" i="5" s="1"/>
  <c r="BK152" i="6"/>
  <c r="J152" i="6"/>
  <c r="J102" i="6" s="1"/>
  <c r="BK178" i="6"/>
  <c r="J178" i="6" s="1"/>
  <c r="J107" i="6" s="1"/>
  <c r="BK192" i="6"/>
  <c r="BK177" i="6" s="1"/>
  <c r="J177" i="6" s="1"/>
  <c r="R213" i="7"/>
  <c r="BK297" i="7"/>
  <c r="J297" i="7"/>
  <c r="J109" i="7"/>
  <c r="R152" i="8"/>
  <c r="T184" i="8"/>
  <c r="BK148" i="9"/>
  <c r="J148" i="9" s="1"/>
  <c r="J101" i="9" s="1"/>
  <c r="R177" i="9"/>
  <c r="P138" i="10"/>
  <c r="BK200" i="10"/>
  <c r="J200" i="10"/>
  <c r="J106" i="10" s="1"/>
  <c r="T207" i="10"/>
  <c r="R170" i="12"/>
  <c r="T187" i="12"/>
  <c r="BK236" i="12"/>
  <c r="J236" i="12"/>
  <c r="J110" i="12" s="1"/>
  <c r="P124" i="13"/>
  <c r="P123" i="13"/>
  <c r="P122" i="13"/>
  <c r="AU107" i="1" s="1"/>
  <c r="P154" i="15"/>
  <c r="T208" i="15"/>
  <c r="P251" i="15"/>
  <c r="BK163" i="16"/>
  <c r="J163" i="16" s="1"/>
  <c r="J104" i="16" s="1"/>
  <c r="BK239" i="16"/>
  <c r="J239" i="16" s="1"/>
  <c r="J110" i="16" s="1"/>
  <c r="P171" i="17"/>
  <c r="BK215" i="17"/>
  <c r="BK214" i="17" s="1"/>
  <c r="J214" i="17" s="1"/>
  <c r="J113" i="17" s="1"/>
  <c r="BK146" i="3"/>
  <c r="J146" i="3"/>
  <c r="J100" i="3" s="1"/>
  <c r="T158" i="3"/>
  <c r="BK199" i="3"/>
  <c r="J199" i="3" s="1"/>
  <c r="J103" i="3" s="1"/>
  <c r="P202" i="3"/>
  <c r="P361" i="3"/>
  <c r="BK477" i="3"/>
  <c r="J477" i="3"/>
  <c r="J114" i="3" s="1"/>
  <c r="BK564" i="3"/>
  <c r="J564" i="3"/>
  <c r="J119" i="3"/>
  <c r="BK202" i="4"/>
  <c r="J202" i="4" s="1"/>
  <c r="J104" i="4" s="1"/>
  <c r="P258" i="4"/>
  <c r="BK392" i="4"/>
  <c r="J392" i="4"/>
  <c r="J111" i="4" s="1"/>
  <c r="BK427" i="4"/>
  <c r="J427" i="4" s="1"/>
  <c r="J115" i="4" s="1"/>
  <c r="R157" i="5"/>
  <c r="R138" i="5" s="1"/>
  <c r="R219" i="5"/>
  <c r="P248" i="5"/>
  <c r="P141" i="6"/>
  <c r="R169" i="6"/>
  <c r="BK183" i="6"/>
  <c r="J183" i="6"/>
  <c r="J108" i="6" s="1"/>
  <c r="T192" i="6"/>
  <c r="BK133" i="7"/>
  <c r="J133" i="7" s="1"/>
  <c r="J100" i="7" s="1"/>
  <c r="P133" i="7"/>
  <c r="P132" i="7"/>
  <c r="R140" i="7"/>
  <c r="R264" i="7"/>
  <c r="R297" i="7"/>
  <c r="T152" i="8"/>
  <c r="P131" i="9"/>
  <c r="BK177" i="9"/>
  <c r="T193" i="9"/>
  <c r="R176" i="10"/>
  <c r="P200" i="10"/>
  <c r="T236" i="10"/>
  <c r="BK157" i="12"/>
  <c r="J157" i="12" s="1"/>
  <c r="J101" i="12" s="1"/>
  <c r="BK190" i="12"/>
  <c r="J190" i="12"/>
  <c r="J105" i="12" s="1"/>
  <c r="BK223" i="12"/>
  <c r="J223" i="12" s="1"/>
  <c r="J109" i="12" s="1"/>
  <c r="BK272" i="12"/>
  <c r="J272" i="12"/>
  <c r="J118" i="12"/>
  <c r="P279" i="12"/>
  <c r="BK326" i="12"/>
  <c r="J326" i="12" s="1"/>
  <c r="J127" i="12" s="1"/>
  <c r="R346" i="12"/>
  <c r="T141" i="15"/>
  <c r="BK208" i="15"/>
  <c r="J208" i="15" s="1"/>
  <c r="J106" i="15" s="1"/>
  <c r="P247" i="15"/>
  <c r="P156" i="16"/>
  <c r="BK213" i="16"/>
  <c r="R262" i="16"/>
  <c r="R157" i="17"/>
  <c r="BK184" i="17"/>
  <c r="J184" i="17"/>
  <c r="J107" i="17" s="1"/>
  <c r="BK225" i="17"/>
  <c r="J225" i="17" s="1"/>
  <c r="J116" i="17" s="1"/>
  <c r="BK118" i="2"/>
  <c r="J118" i="2" s="1"/>
  <c r="J97" i="2" s="1"/>
  <c r="BK117" i="2"/>
  <c r="J117" i="2" s="1"/>
  <c r="J96" i="2" s="1"/>
  <c r="BK158" i="3"/>
  <c r="J158" i="3" s="1"/>
  <c r="J101" i="3" s="1"/>
  <c r="BK296" i="3"/>
  <c r="BK145" i="3" s="1"/>
  <c r="J296" i="3"/>
  <c r="J106" i="3" s="1"/>
  <c r="T409" i="3"/>
  <c r="T503" i="3"/>
  <c r="R141" i="4"/>
  <c r="P202" i="4"/>
  <c r="T258" i="4"/>
  <c r="P392" i="4"/>
  <c r="BK417" i="4"/>
  <c r="J417" i="4" s="1"/>
  <c r="J114" i="4" s="1"/>
  <c r="T189" i="5"/>
  <c r="R233" i="5"/>
  <c r="P259" i="5"/>
  <c r="BK135" i="6"/>
  <c r="J135" i="6" s="1"/>
  <c r="J100" i="6" s="1"/>
  <c r="P169" i="6"/>
  <c r="T183" i="6"/>
  <c r="T177" i="6" s="1"/>
  <c r="R133" i="7"/>
  <c r="R132" i="7" s="1"/>
  <c r="T140" i="7"/>
  <c r="BK204" i="7"/>
  <c r="J204" i="7"/>
  <c r="J104" i="7"/>
  <c r="BK288" i="7"/>
  <c r="J288" i="7" s="1"/>
  <c r="J107" i="7" s="1"/>
  <c r="P294" i="7"/>
  <c r="T130" i="8"/>
  <c r="R176" i="8"/>
  <c r="BK197" i="8"/>
  <c r="J197" i="8" s="1"/>
  <c r="J106" i="8" s="1"/>
  <c r="BK131" i="9"/>
  <c r="P169" i="9"/>
  <c r="T189" i="9"/>
  <c r="BK167" i="10"/>
  <c r="J167" i="10" s="1"/>
  <c r="J101" i="10" s="1"/>
  <c r="T189" i="10"/>
  <c r="R236" i="10"/>
  <c r="T124" i="11"/>
  <c r="T123" i="11" s="1"/>
  <c r="T122" i="11" s="1"/>
  <c r="BK201" i="12"/>
  <c r="J201" i="12"/>
  <c r="J107" i="12"/>
  <c r="R216" i="12"/>
  <c r="BK293" i="12"/>
  <c r="J293" i="12" s="1"/>
  <c r="J121" i="12" s="1"/>
  <c r="BK323" i="12"/>
  <c r="J323" i="12"/>
  <c r="J126" i="12" s="1"/>
  <c r="BK337" i="12"/>
  <c r="J337" i="12" s="1"/>
  <c r="J130" i="12" s="1"/>
  <c r="T337" i="12"/>
  <c r="T124" i="14"/>
  <c r="T123" i="14"/>
  <c r="T122" i="14" s="1"/>
  <c r="BK141" i="15"/>
  <c r="J141" i="15" s="1"/>
  <c r="J101" i="15" s="1"/>
  <c r="R161" i="15"/>
  <c r="T170" i="15"/>
  <c r="T235" i="15"/>
  <c r="R182" i="16"/>
  <c r="R251" i="16"/>
  <c r="R147" i="17"/>
  <c r="P166" i="17"/>
  <c r="T195" i="17"/>
  <c r="T215" i="17"/>
  <c r="T214" i="17" s="1"/>
  <c r="P118" i="2"/>
  <c r="P117" i="2" s="1"/>
  <c r="AU95" i="1"/>
  <c r="T168" i="3"/>
  <c r="R202" i="3"/>
  <c r="T361" i="3"/>
  <c r="BK473" i="3"/>
  <c r="J473" i="3" s="1"/>
  <c r="J113" i="3"/>
  <c r="T513" i="3"/>
  <c r="BK557" i="3"/>
  <c r="J557" i="3" s="1"/>
  <c r="J118" i="3" s="1"/>
  <c r="P152" i="4"/>
  <c r="T152" i="4"/>
  <c r="BK258" i="4"/>
  <c r="J258" i="4" s="1"/>
  <c r="J105" i="4" s="1"/>
  <c r="T157" i="5"/>
  <c r="R227" i="5"/>
  <c r="BK141" i="6"/>
  <c r="T169" i="6"/>
  <c r="BK186" i="6"/>
  <c r="J186" i="6" s="1"/>
  <c r="J109" i="6"/>
  <c r="R152" i="7"/>
  <c r="R204" i="7"/>
  <c r="P297" i="7"/>
  <c r="R148" i="9"/>
  <c r="P189" i="9"/>
  <c r="R167" i="10"/>
  <c r="BK236" i="10"/>
  <c r="J236" i="10" s="1"/>
  <c r="J111" i="10" s="1"/>
  <c r="BK271" i="10"/>
  <c r="J271" i="10" s="1"/>
  <c r="J113" i="10" s="1"/>
  <c r="R157" i="12"/>
  <c r="R190" i="12"/>
  <c r="R223" i="12"/>
  <c r="P293" i="12"/>
  <c r="P292" i="12" s="1"/>
  <c r="P331" i="12"/>
  <c r="P334" i="12"/>
  <c r="P367" i="12"/>
  <c r="BK124" i="13"/>
  <c r="J124" i="13" s="1"/>
  <c r="J100" i="13" s="1"/>
  <c r="P124" i="14"/>
  <c r="P123" i="14"/>
  <c r="P122" i="14" s="1"/>
  <c r="AU108" i="1" s="1"/>
  <c r="BK161" i="15"/>
  <c r="J161" i="15" s="1"/>
  <c r="J103" i="15" s="1"/>
  <c r="P208" i="15"/>
  <c r="BK247" i="15"/>
  <c r="J247" i="15"/>
  <c r="J111" i="15" s="1"/>
  <c r="BK156" i="16"/>
  <c r="J156" i="16"/>
  <c r="J103" i="16" s="1"/>
  <c r="T213" i="16"/>
  <c r="P262" i="16"/>
  <c r="R142" i="17"/>
  <c r="T166" i="17"/>
  <c r="P190" i="17"/>
  <c r="T225" i="17"/>
  <c r="R174" i="12"/>
  <c r="P201" i="12"/>
  <c r="P216" i="12"/>
  <c r="T272" i="12"/>
  <c r="T271" i="12"/>
  <c r="R311" i="12"/>
  <c r="R331" i="12"/>
  <c r="BK367" i="12"/>
  <c r="J367" i="12" s="1"/>
  <c r="J132" i="12" s="1"/>
  <c r="R141" i="15"/>
  <c r="BK170" i="15"/>
  <c r="J170" i="15" s="1"/>
  <c r="J104" i="15" s="1"/>
  <c r="BK220" i="15"/>
  <c r="J220" i="15" s="1"/>
  <c r="J109" i="15" s="1"/>
  <c r="R247" i="15"/>
  <c r="P140" i="16"/>
  <c r="T163" i="16"/>
  <c r="P239" i="16"/>
  <c r="P265" i="16"/>
  <c r="BK171" i="17"/>
  <c r="J171" i="17" s="1"/>
  <c r="J106" i="17" s="1"/>
  <c r="BK190" i="17"/>
  <c r="J190" i="17" s="1"/>
  <c r="J108" i="17" s="1"/>
  <c r="R242" i="17"/>
  <c r="R224" i="17" s="1"/>
  <c r="T219" i="3"/>
  <c r="R409" i="3"/>
  <c r="R503" i="3"/>
  <c r="R564" i="3"/>
  <c r="T598" i="3"/>
  <c r="BK162" i="4"/>
  <c r="J162" i="4"/>
  <c r="J103" i="4" s="1"/>
  <c r="P270" i="4"/>
  <c r="BK145" i="5"/>
  <c r="J145" i="5" s="1"/>
  <c r="J101" i="5" s="1"/>
  <c r="T168" i="5"/>
  <c r="T138" i="5" s="1"/>
  <c r="T227" i="5"/>
  <c r="R259" i="5"/>
  <c r="T141" i="6"/>
  <c r="R178" i="6"/>
  <c r="P152" i="7"/>
  <c r="P204" i="7"/>
  <c r="P288" i="7"/>
  <c r="R130" i="8"/>
  <c r="R129" i="8" s="1"/>
  <c r="P176" i="8"/>
  <c r="T197" i="8"/>
  <c r="T169" i="9"/>
  <c r="R193" i="9"/>
  <c r="R138" i="10"/>
  <c r="BK189" i="10"/>
  <c r="J189" i="10" s="1"/>
  <c r="J105" i="10"/>
  <c r="P207" i="10"/>
  <c r="R260" i="10"/>
  <c r="T323" i="12"/>
  <c r="P346" i="12"/>
  <c r="BK154" i="15"/>
  <c r="J154" i="15"/>
  <c r="J102" i="15" s="1"/>
  <c r="R170" i="15"/>
  <c r="P220" i="15"/>
  <c r="P151" i="16"/>
  <c r="T156" i="16"/>
  <c r="R202" i="16"/>
  <c r="BK251" i="16"/>
  <c r="J251" i="16" s="1"/>
  <c r="J111" i="16" s="1"/>
  <c r="T142" i="17"/>
  <c r="P180" i="18"/>
  <c r="P168" i="3"/>
  <c r="R199" i="3"/>
  <c r="T199" i="3"/>
  <c r="BK361" i="3"/>
  <c r="J361" i="3" s="1"/>
  <c r="J110" i="3" s="1"/>
  <c r="R477" i="3"/>
  <c r="R539" i="3"/>
  <c r="BK598" i="3"/>
  <c r="J598" i="3"/>
  <c r="J120" i="3" s="1"/>
  <c r="R303" i="4"/>
  <c r="T404" i="4"/>
  <c r="R417" i="4"/>
  <c r="T145" i="5"/>
  <c r="T177" i="5"/>
  <c r="BK236" i="5"/>
  <c r="J236" i="5"/>
  <c r="J111" i="5"/>
  <c r="T271" i="5"/>
  <c r="T213" i="7"/>
  <c r="T297" i="7"/>
  <c r="T131" i="9"/>
  <c r="T177" i="9"/>
  <c r="T176" i="9"/>
  <c r="T200" i="10"/>
  <c r="P157" i="12"/>
  <c r="P190" i="12"/>
  <c r="P223" i="12"/>
  <c r="P272" i="12"/>
  <c r="P271" i="12"/>
  <c r="BK311" i="12"/>
  <c r="P183" i="15"/>
  <c r="R235" i="15"/>
  <c r="BK151" i="16"/>
  <c r="BK136" i="16" s="1"/>
  <c r="J136" i="16" s="1"/>
  <c r="J151" i="16"/>
  <c r="J102" i="16" s="1"/>
  <c r="R156" i="16"/>
  <c r="BK202" i="16"/>
  <c r="J202" i="16"/>
  <c r="J106" i="16"/>
  <c r="T251" i="16"/>
  <c r="T147" i="17"/>
  <c r="R166" i="17"/>
  <c r="R195" i="17"/>
  <c r="R215" i="17"/>
  <c r="R214" i="17"/>
  <c r="T190" i="18"/>
  <c r="BK147" i="4"/>
  <c r="J147" i="4" s="1"/>
  <c r="J101" i="4" s="1"/>
  <c r="R202" i="4"/>
  <c r="BK381" i="4"/>
  <c r="J381" i="4" s="1"/>
  <c r="J110" i="4" s="1"/>
  <c r="P404" i="4"/>
  <c r="P445" i="4"/>
  <c r="R139" i="5"/>
  <c r="R168" i="5"/>
  <c r="T219" i="5"/>
  <c r="T233" i="5"/>
  <c r="BK271" i="5"/>
  <c r="J271" i="5"/>
  <c r="J114" i="5"/>
  <c r="T135" i="6"/>
  <c r="T134" i="6" s="1"/>
  <c r="T164" i="6"/>
  <c r="R183" i="6"/>
  <c r="BK152" i="7"/>
  <c r="J152" i="7"/>
  <c r="J103" i="7" s="1"/>
  <c r="BK152" i="8"/>
  <c r="J152" i="8" s="1"/>
  <c r="J101" i="8" s="1"/>
  <c r="R184" i="8"/>
  <c r="R169" i="9"/>
  <c r="BK189" i="9"/>
  <c r="J189" i="9" s="1"/>
  <c r="J106" i="9" s="1"/>
  <c r="BK207" i="10"/>
  <c r="J207" i="10"/>
  <c r="J107" i="10"/>
  <c r="BK174" i="12"/>
  <c r="T196" i="12"/>
  <c r="T216" i="12"/>
  <c r="R293" i="12"/>
  <c r="R292" i="12" s="1"/>
  <c r="P323" i="12"/>
  <c r="T331" i="12"/>
  <c r="R337" i="12"/>
  <c r="R183" i="15"/>
  <c r="P235" i="15"/>
  <c r="R251" i="15"/>
  <c r="BK182" i="16"/>
  <c r="J182" i="16" s="1"/>
  <c r="J105" i="16" s="1"/>
  <c r="T239" i="16"/>
  <c r="R265" i="16"/>
  <c r="P142" i="17"/>
  <c r="R160" i="17"/>
  <c r="T190" i="17"/>
  <c r="R225" i="17"/>
  <c r="R180" i="18"/>
  <c r="R209" i="18"/>
  <c r="R226" i="18"/>
  <c r="BK236" i="18"/>
  <c r="J236" i="18"/>
  <c r="J104" i="18"/>
  <c r="P236" i="18"/>
  <c r="BK255" i="18"/>
  <c r="J255" i="18" s="1"/>
  <c r="J109" i="18" s="1"/>
  <c r="BK176" i="10"/>
  <c r="J176" i="10"/>
  <c r="J103" i="10"/>
  <c r="BK215" i="10"/>
  <c r="P260" i="10"/>
  <c r="BK187" i="12"/>
  <c r="J187" i="12"/>
  <c r="J104" i="12"/>
  <c r="T236" i="12"/>
  <c r="T293" i="12"/>
  <c r="T292" i="12" s="1"/>
  <c r="P337" i="12"/>
  <c r="BK124" i="14"/>
  <c r="BK123" i="14" s="1"/>
  <c r="BK122" i="14" s="1"/>
  <c r="J122" i="14" s="1"/>
  <c r="J98" i="14" s="1"/>
  <c r="J124" i="14"/>
  <c r="J100" i="14" s="1"/>
  <c r="T183" i="15"/>
  <c r="P163" i="16"/>
  <c r="T202" i="16"/>
  <c r="P251" i="16"/>
  <c r="T133" i="18"/>
  <c r="R190" i="18"/>
  <c r="P226" i="18"/>
  <c r="R236" i="18"/>
  <c r="BK241" i="18"/>
  <c r="J241" i="18"/>
  <c r="J105" i="18"/>
  <c r="R255" i="18"/>
  <c r="P219" i="3"/>
  <c r="R345" i="3"/>
  <c r="T441" i="3"/>
  <c r="T473" i="3"/>
  <c r="BK539" i="3"/>
  <c r="J539" i="3" s="1"/>
  <c r="J117" i="3" s="1"/>
  <c r="R557" i="3"/>
  <c r="R598" i="3"/>
  <c r="BK152" i="4"/>
  <c r="BK140" i="4" s="1"/>
  <c r="J152" i="4"/>
  <c r="J102" i="4" s="1"/>
  <c r="R152" i="4"/>
  <c r="R270" i="4"/>
  <c r="P381" i="4"/>
  <c r="P409" i="4"/>
  <c r="T417" i="4"/>
  <c r="P462" i="4"/>
  <c r="P189" i="5"/>
  <c r="BK248" i="5"/>
  <c r="J248" i="5"/>
  <c r="J112" i="5"/>
  <c r="R152" i="6"/>
  <c r="P152" i="8"/>
  <c r="T176" i="8"/>
  <c r="P197" i="8"/>
  <c r="BK169" i="9"/>
  <c r="J169" i="9"/>
  <c r="J102" i="9" s="1"/>
  <c r="R189" i="9"/>
  <c r="T176" i="10"/>
  <c r="P124" i="11"/>
  <c r="P123" i="11" s="1"/>
  <c r="P122" i="11"/>
  <c r="AU105" i="1"/>
  <c r="BK170" i="12"/>
  <c r="J170" i="12"/>
  <c r="J102" i="12"/>
  <c r="BK196" i="12"/>
  <c r="J196" i="12"/>
  <c r="J106" i="12"/>
  <c r="BK216" i="12"/>
  <c r="J216" i="12" s="1"/>
  <c r="J108" i="12" s="1"/>
  <c r="T279" i="12"/>
  <c r="T326" i="12"/>
  <c r="T334" i="12"/>
  <c r="R367" i="12"/>
  <c r="P141" i="15"/>
  <c r="T161" i="15"/>
  <c r="R220" i="15"/>
  <c r="R219" i="15"/>
  <c r="T251" i="15"/>
  <c r="BK140" i="16"/>
  <c r="J140" i="16" s="1"/>
  <c r="J101" i="16" s="1"/>
  <c r="T182" i="16"/>
  <c r="BK142" i="17"/>
  <c r="T157" i="17"/>
  <c r="P195" i="17"/>
  <c r="T207" i="17"/>
  <c r="T206" i="17"/>
  <c r="BK180" i="18"/>
  <c r="J180" i="18" s="1"/>
  <c r="J99" i="18" s="1"/>
  <c r="T209" i="18"/>
  <c r="T241" i="18"/>
  <c r="P250" i="18"/>
  <c r="T275" i="18"/>
  <c r="R118" i="2"/>
  <c r="R117" i="2" s="1"/>
  <c r="R146" i="3"/>
  <c r="BK219" i="3"/>
  <c r="J219" i="3"/>
  <c r="J105" i="3"/>
  <c r="BK345" i="3"/>
  <c r="J345" i="3" s="1"/>
  <c r="J107" i="3" s="1"/>
  <c r="P409" i="3"/>
  <c r="R473" i="3"/>
  <c r="BK513" i="3"/>
  <c r="J513" i="3" s="1"/>
  <c r="J116" i="3" s="1"/>
  <c r="P564" i="3"/>
  <c r="T147" i="4"/>
  <c r="R162" i="4"/>
  <c r="BK270" i="4"/>
  <c r="R381" i="4"/>
  <c r="T409" i="4"/>
  <c r="BK445" i="4"/>
  <c r="J445" i="4"/>
  <c r="J116" i="4" s="1"/>
  <c r="R189" i="5"/>
  <c r="T236" i="5"/>
  <c r="BK164" i="6"/>
  <c r="J164" i="6"/>
  <c r="J103" i="6" s="1"/>
  <c r="T186" i="6"/>
  <c r="P140" i="7"/>
  <c r="T264" i="7"/>
  <c r="T294" i="7"/>
  <c r="R131" i="9"/>
  <c r="R130" i="9" s="1"/>
  <c r="P177" i="9"/>
  <c r="T167" i="10"/>
  <c r="R215" i="10"/>
  <c r="R214" i="10" s="1"/>
  <c r="P271" i="10"/>
  <c r="P174" i="12"/>
  <c r="P196" i="12"/>
  <c r="T223" i="12"/>
  <c r="T124" i="13"/>
  <c r="T123" i="13" s="1"/>
  <c r="T122" i="13"/>
  <c r="P161" i="15"/>
  <c r="R208" i="15"/>
  <c r="BK251" i="15"/>
  <c r="J251" i="15"/>
  <c r="J112" i="15" s="1"/>
  <c r="R151" i="16"/>
  <c r="R213" i="16"/>
  <c r="BK262" i="16"/>
  <c r="J262" i="16"/>
  <c r="J112" i="16"/>
  <c r="BK147" i="17"/>
  <c r="J147" i="17"/>
  <c r="J102" i="17"/>
  <c r="T160" i="17"/>
  <c r="R184" i="17"/>
  <c r="R207" i="17"/>
  <c r="R206" i="17" s="1"/>
  <c r="T242" i="17"/>
  <c r="P133" i="18"/>
  <c r="P190" i="18"/>
  <c r="BK226" i="18"/>
  <c r="J226" i="18"/>
  <c r="J102" i="18" s="1"/>
  <c r="R241" i="18"/>
  <c r="R250" i="18"/>
  <c r="P275" i="18"/>
  <c r="R158" i="3"/>
  <c r="P296" i="3"/>
  <c r="BK409" i="3"/>
  <c r="J409" i="3"/>
  <c r="J111" i="3"/>
  <c r="P473" i="3"/>
  <c r="P503" i="3"/>
  <c r="P539" i="3"/>
  <c r="T557" i="3"/>
  <c r="P598" i="3"/>
  <c r="P141" i="4"/>
  <c r="T202" i="4"/>
  <c r="R392" i="4"/>
  <c r="T427" i="4"/>
  <c r="P139" i="5"/>
  <c r="P157" i="5"/>
  <c r="P177" i="5"/>
  <c r="P227" i="5"/>
  <c r="R248" i="5"/>
  <c r="P152" i="6"/>
  <c r="R186" i="6"/>
  <c r="P213" i="7"/>
  <c r="BK294" i="7"/>
  <c r="J294" i="7" s="1"/>
  <c r="J108" i="7" s="1"/>
  <c r="P176" i="10"/>
  <c r="P215" i="10"/>
  <c r="T260" i="10"/>
  <c r="T170" i="12"/>
  <c r="T190" i="12"/>
  <c r="R201" i="12"/>
  <c r="BK279" i="12"/>
  <c r="J279" i="12"/>
  <c r="J119" i="12"/>
  <c r="T311" i="12"/>
  <c r="T310" i="12" s="1"/>
  <c r="BK331" i="12"/>
  <c r="J331" i="12" s="1"/>
  <c r="J128" i="12"/>
  <c r="T346" i="12"/>
  <c r="R154" i="15"/>
  <c r="R140" i="16"/>
  <c r="P182" i="16"/>
  <c r="R239" i="16"/>
  <c r="T265" i="16"/>
  <c r="BK157" i="17"/>
  <c r="J157" i="17" s="1"/>
  <c r="J103" i="17" s="1"/>
  <c r="T171" i="17"/>
  <c r="BK190" i="18"/>
  <c r="J190" i="18"/>
  <c r="J100" i="18"/>
  <c r="T255" i="18"/>
  <c r="R283" i="18"/>
  <c r="T118" i="2"/>
  <c r="T117" i="2" s="1"/>
  <c r="T146" i="3"/>
  <c r="T296" i="3"/>
  <c r="BK441" i="3"/>
  <c r="J441" i="3" s="1"/>
  <c r="J112" i="3" s="1"/>
  <c r="R513" i="3"/>
  <c r="P557" i="3"/>
  <c r="T141" i="4"/>
  <c r="P303" i="4"/>
  <c r="R404" i="4"/>
  <c r="P427" i="4"/>
  <c r="R462" i="4"/>
  <c r="P145" i="5"/>
  <c r="P168" i="5"/>
  <c r="P219" i="5"/>
  <c r="R236" i="5"/>
  <c r="P271" i="5"/>
  <c r="R141" i="6"/>
  <c r="BK169" i="6"/>
  <c r="J169" i="6" s="1"/>
  <c r="J104" i="6" s="1"/>
  <c r="T178" i="6"/>
  <c r="P192" i="6"/>
  <c r="T152" i="7"/>
  <c r="T204" i="7"/>
  <c r="R288" i="7"/>
  <c r="BK176" i="8"/>
  <c r="J176" i="8"/>
  <c r="J102" i="8" s="1"/>
  <c r="R197" i="8"/>
  <c r="T138" i="10"/>
  <c r="T137" i="10" s="1"/>
  <c r="P189" i="10"/>
  <c r="R207" i="10"/>
  <c r="BK260" i="10"/>
  <c r="J260" i="10"/>
  <c r="J112" i="10"/>
  <c r="P170" i="12"/>
  <c r="R187" i="12"/>
  <c r="R196" i="12"/>
  <c r="T201" i="12"/>
  <c r="R279" i="12"/>
  <c r="P326" i="12"/>
  <c r="BK346" i="12"/>
  <c r="J346" i="12" s="1"/>
  <c r="J131" i="12" s="1"/>
  <c r="R124" i="13"/>
  <c r="R123" i="13"/>
  <c r="R122" i="13" s="1"/>
  <c r="R124" i="14"/>
  <c r="R123" i="14" s="1"/>
  <c r="R122" i="14" s="1"/>
  <c r="T151" i="16"/>
  <c r="P213" i="16"/>
  <c r="P212" i="16"/>
  <c r="T262" i="16"/>
  <c r="P157" i="17"/>
  <c r="R171" i="17"/>
  <c r="R190" i="17"/>
  <c r="P215" i="17"/>
  <c r="P214" i="17"/>
  <c r="BK133" i="18"/>
  <c r="J133" i="18" s="1"/>
  <c r="J98" i="18" s="1"/>
  <c r="T180" i="18"/>
  <c r="P209" i="18"/>
  <c r="T226" i="18"/>
  <c r="BK250" i="18"/>
  <c r="T250" i="18"/>
  <c r="BK275" i="18"/>
  <c r="J275" i="18" s="1"/>
  <c r="J110" i="18" s="1"/>
  <c r="P283" i="18"/>
  <c r="BK168" i="3"/>
  <c r="J168" i="3" s="1"/>
  <c r="J102" i="3" s="1"/>
  <c r="P199" i="3"/>
  <c r="T202" i="3"/>
  <c r="P345" i="3"/>
  <c r="T477" i="3"/>
  <c r="P147" i="4"/>
  <c r="T162" i="4"/>
  <c r="R258" i="4"/>
  <c r="T392" i="4"/>
  <c r="R427" i="4"/>
  <c r="T462" i="4"/>
  <c r="T139" i="5"/>
  <c r="BK168" i="5"/>
  <c r="J168" i="5"/>
  <c r="J103" i="5"/>
  <c r="BK219" i="5"/>
  <c r="J219" i="5" s="1"/>
  <c r="J108" i="5" s="1"/>
  <c r="P233" i="5"/>
  <c r="T259" i="5"/>
  <c r="P135" i="6"/>
  <c r="P134" i="6" s="1"/>
  <c r="P164" i="6"/>
  <c r="P183" i="6"/>
  <c r="BK140" i="7"/>
  <c r="P264" i="7"/>
  <c r="BK130" i="8"/>
  <c r="J130" i="8" s="1"/>
  <c r="J100" i="8"/>
  <c r="BK184" i="8"/>
  <c r="J184" i="8" s="1"/>
  <c r="J105" i="8" s="1"/>
  <c r="T148" i="9"/>
  <c r="P193" i="9"/>
  <c r="BK138" i="10"/>
  <c r="R189" i="10"/>
  <c r="R124" i="11"/>
  <c r="R123" i="11" s="1"/>
  <c r="R122" i="11" s="1"/>
  <c r="T174" i="12"/>
  <c r="P236" i="12"/>
  <c r="R272" i="12"/>
  <c r="R271" i="12" s="1"/>
  <c r="P311" i="12"/>
  <c r="R326" i="12"/>
  <c r="R334" i="12"/>
  <c r="T367" i="12"/>
  <c r="BK183" i="15"/>
  <c r="J183" i="15"/>
  <c r="J105" i="15" s="1"/>
  <c r="BK235" i="15"/>
  <c r="BK219" i="15" s="1"/>
  <c r="J219" i="15" s="1"/>
  <c r="J108" i="15" s="1"/>
  <c r="J235" i="15"/>
  <c r="J110" i="15" s="1"/>
  <c r="R163" i="16"/>
  <c r="P202" i="16"/>
  <c r="BK265" i="16"/>
  <c r="J265" i="16"/>
  <c r="J113" i="16"/>
  <c r="BK160" i="17"/>
  <c r="J160" i="17" s="1"/>
  <c r="J104" i="17" s="1"/>
  <c r="T184" i="17"/>
  <c r="P207" i="17"/>
  <c r="P206" i="17" s="1"/>
  <c r="P242" i="17"/>
  <c r="R133" i="18"/>
  <c r="BK209" i="18"/>
  <c r="J209" i="18"/>
  <c r="J101" i="18"/>
  <c r="T236" i="18"/>
  <c r="P241" i="18"/>
  <c r="P255" i="18"/>
  <c r="R275" i="18"/>
  <c r="BK283" i="18"/>
  <c r="J283" i="18"/>
  <c r="J111" i="18" s="1"/>
  <c r="T283" i="18"/>
  <c r="BK610" i="3"/>
  <c r="J610" i="3" s="1"/>
  <c r="J121" i="3"/>
  <c r="BK198" i="6"/>
  <c r="J198" i="6" s="1"/>
  <c r="J111" i="6" s="1"/>
  <c r="BK172" i="10"/>
  <c r="J172" i="10" s="1"/>
  <c r="J102" i="10"/>
  <c r="BK263" i="12"/>
  <c r="BK174" i="9"/>
  <c r="J174" i="9" s="1"/>
  <c r="J103" i="9"/>
  <c r="BK186" i="10"/>
  <c r="J186" i="10" s="1"/>
  <c r="J104" i="10" s="1"/>
  <c r="BK137" i="15"/>
  <c r="BK136" i="15" s="1"/>
  <c r="BK135" i="15" s="1"/>
  <c r="J135" i="15" s="1"/>
  <c r="J98" i="15" s="1"/>
  <c r="J136" i="15"/>
  <c r="J99" i="15" s="1"/>
  <c r="BK174" i="5"/>
  <c r="J174" i="5" s="1"/>
  <c r="J104" i="5" s="1"/>
  <c r="BK181" i="8"/>
  <c r="J181" i="8"/>
  <c r="J103" i="8"/>
  <c r="BK261" i="12"/>
  <c r="J261" i="12" s="1"/>
  <c r="J112" i="12" s="1"/>
  <c r="BK217" i="15"/>
  <c r="J217" i="15"/>
  <c r="J107" i="15"/>
  <c r="BK278" i="5"/>
  <c r="J278" i="5" s="1"/>
  <c r="J115" i="5" s="1"/>
  <c r="BK255" i="15"/>
  <c r="J255" i="15"/>
  <c r="J113" i="15" s="1"/>
  <c r="BK210" i="16"/>
  <c r="J210" i="16" s="1"/>
  <c r="J107" i="16" s="1"/>
  <c r="BK321" i="12"/>
  <c r="J321" i="12"/>
  <c r="J125" i="12"/>
  <c r="BK265" i="12"/>
  <c r="J265" i="12" s="1"/>
  <c r="J114" i="12" s="1"/>
  <c r="BK204" i="17"/>
  <c r="J204" i="17"/>
  <c r="J110" i="17"/>
  <c r="BK625" i="3"/>
  <c r="J625" i="3" s="1"/>
  <c r="J122" i="3" s="1"/>
  <c r="BK212" i="10"/>
  <c r="J212" i="10"/>
  <c r="J108" i="10" s="1"/>
  <c r="BK269" i="12"/>
  <c r="J269" i="12" s="1"/>
  <c r="J116" i="12" s="1"/>
  <c r="BK137" i="16"/>
  <c r="J137" i="16"/>
  <c r="J100" i="16"/>
  <c r="BK233" i="18"/>
  <c r="J233" i="18" s="1"/>
  <c r="J103" i="18" s="1"/>
  <c r="BK267" i="4"/>
  <c r="J267" i="4"/>
  <c r="J106" i="4"/>
  <c r="BK175" i="6"/>
  <c r="J175" i="6" s="1"/>
  <c r="J105" i="6" s="1"/>
  <c r="BK274" i="10"/>
  <c r="J274" i="10"/>
  <c r="J114" i="10" s="1"/>
  <c r="BK358" i="3"/>
  <c r="J358" i="3" s="1"/>
  <c r="J108" i="3" s="1"/>
  <c r="BK267" i="12"/>
  <c r="J267" i="12"/>
  <c r="J115" i="12"/>
  <c r="BK247" i="18"/>
  <c r="J247" i="18" s="1"/>
  <c r="J106" i="18" s="1"/>
  <c r="BE134" i="18"/>
  <c r="BE161" i="18"/>
  <c r="BE181" i="18"/>
  <c r="BE141" i="18"/>
  <c r="BE146" i="18"/>
  <c r="BE202" i="18"/>
  <c r="BE224" i="18"/>
  <c r="BE177" i="18"/>
  <c r="BE179" i="18"/>
  <c r="BE185" i="18"/>
  <c r="BE243" i="18"/>
  <c r="BE269" i="18"/>
  <c r="BE147" i="18"/>
  <c r="BE167" i="18"/>
  <c r="BE191" i="18"/>
  <c r="BE199" i="18"/>
  <c r="BE213" i="18"/>
  <c r="BE256" i="18"/>
  <c r="BE274" i="18"/>
  <c r="BE144" i="18"/>
  <c r="BE155" i="18"/>
  <c r="BE165" i="18"/>
  <c r="BE253" i="18"/>
  <c r="BE278" i="18"/>
  <c r="BE159" i="18"/>
  <c r="BE189" i="18"/>
  <c r="BE200" i="18"/>
  <c r="BE239" i="18"/>
  <c r="BE276" i="18"/>
  <c r="BE157" i="18"/>
  <c r="BE172" i="18"/>
  <c r="BE195" i="18"/>
  <c r="BE206" i="18"/>
  <c r="BE242" i="18"/>
  <c r="BE245" i="18"/>
  <c r="BE251" i="18"/>
  <c r="E85" i="18"/>
  <c r="BE227" i="18"/>
  <c r="BE229" i="18"/>
  <c r="BE237" i="18"/>
  <c r="BK206" i="17"/>
  <c r="J206" i="17"/>
  <c r="J111" i="17"/>
  <c r="BE151" i="18"/>
  <c r="BE252" i="18"/>
  <c r="BE282" i="18"/>
  <c r="BK224" i="17"/>
  <c r="J224" i="17" s="1"/>
  <c r="J115" i="17" s="1"/>
  <c r="J89" i="18"/>
  <c r="BE149" i="18"/>
  <c r="BE174" i="18"/>
  <c r="BE240" i="18"/>
  <c r="BE285" i="18"/>
  <c r="BE143" i="18"/>
  <c r="BE259" i="18"/>
  <c r="BE272" i="18"/>
  <c r="BE175" i="18"/>
  <c r="BE210" i="18"/>
  <c r="BE221" i="18"/>
  <c r="BE163" i="18"/>
  <c r="BE219" i="18"/>
  <c r="BE238" i="18"/>
  <c r="BE248" i="18"/>
  <c r="BE254" i="18"/>
  <c r="F92" i="18"/>
  <c r="BE136" i="18"/>
  <c r="BE169" i="18"/>
  <c r="BE178" i="18"/>
  <c r="BE193" i="18"/>
  <c r="BE198" i="18"/>
  <c r="BE216" i="18"/>
  <c r="BE223" i="18"/>
  <c r="BE284" i="18"/>
  <c r="BE153" i="18"/>
  <c r="BE173" i="18"/>
  <c r="BE176" i="18"/>
  <c r="BE218" i="18"/>
  <c r="BE231" i="18"/>
  <c r="BE234" i="18"/>
  <c r="BE260" i="18"/>
  <c r="BE261" i="18"/>
  <c r="BE263" i="18"/>
  <c r="BE267" i="18"/>
  <c r="BE170" i="18"/>
  <c r="BE207" i="18"/>
  <c r="BE280" i="18"/>
  <c r="BE156" i="17"/>
  <c r="BE173" i="17"/>
  <c r="BE200" i="17"/>
  <c r="BE212" i="17"/>
  <c r="BE232" i="17"/>
  <c r="J99" i="16"/>
  <c r="J94" i="17"/>
  <c r="BE169" i="17"/>
  <c r="BE182" i="17"/>
  <c r="BE191" i="17"/>
  <c r="BE230" i="17"/>
  <c r="F94" i="17"/>
  <c r="BE201" i="17"/>
  <c r="BE203" i="17"/>
  <c r="BE209" i="17"/>
  <c r="BE239" i="17"/>
  <c r="E85" i="17"/>
  <c r="BE149" i="17"/>
  <c r="BE187" i="17"/>
  <c r="BE235" i="17"/>
  <c r="BE238" i="17"/>
  <c r="BE213" i="17"/>
  <c r="BE217" i="17"/>
  <c r="BE237" i="17"/>
  <c r="BE244" i="17"/>
  <c r="BE155" i="17"/>
  <c r="BE164" i="17"/>
  <c r="BE165" i="17"/>
  <c r="BE167" i="17"/>
  <c r="BE197" i="17"/>
  <c r="BE216" i="17"/>
  <c r="BE222" i="17"/>
  <c r="BE240" i="17"/>
  <c r="BE243" i="17"/>
  <c r="BE247" i="17"/>
  <c r="J133" i="17"/>
  <c r="BE143" i="17"/>
  <c r="BE146" i="17"/>
  <c r="BE161" i="17"/>
  <c r="BE180" i="17"/>
  <c r="BE192" i="17"/>
  <c r="BE193" i="17"/>
  <c r="BE198" i="17"/>
  <c r="BE248" i="17"/>
  <c r="BE150" i="17"/>
  <c r="BE151" i="17"/>
  <c r="BE158" i="17"/>
  <c r="BE168" i="17"/>
  <c r="BE172" i="17"/>
  <c r="BE174" i="17"/>
  <c r="BE183" i="17"/>
  <c r="BE185" i="17"/>
  <c r="BE196" i="17"/>
  <c r="BE199" i="17"/>
  <c r="BE228" i="17"/>
  <c r="BE250" i="17"/>
  <c r="BE162" i="17"/>
  <c r="BE163" i="17"/>
  <c r="BE178" i="17"/>
  <c r="BE194" i="17"/>
  <c r="BE202" i="17"/>
  <c r="BE246" i="17"/>
  <c r="BE249" i="17"/>
  <c r="BE251" i="17"/>
  <c r="BE159" i="17"/>
  <c r="BE220" i="17"/>
  <c r="BE221" i="17"/>
  <c r="BE223" i="17"/>
  <c r="BE226" i="17"/>
  <c r="BE241" i="17"/>
  <c r="BE145" i="17"/>
  <c r="BE170" i="17"/>
  <c r="BE176" i="17"/>
  <c r="BE179" i="17"/>
  <c r="BE186" i="17"/>
  <c r="BE188" i="17"/>
  <c r="BE245" i="17"/>
  <c r="BE177" i="17"/>
  <c r="BE208" i="17"/>
  <c r="BE211" i="17"/>
  <c r="BE218" i="17"/>
  <c r="BE234" i="17"/>
  <c r="BE236" i="17"/>
  <c r="BE154" i="17"/>
  <c r="BE210" i="17"/>
  <c r="BE219" i="17"/>
  <c r="BE227" i="17"/>
  <c r="BE233" i="17"/>
  <c r="BE144" i="17"/>
  <c r="BE148" i="17"/>
  <c r="BE152" i="17"/>
  <c r="BE189" i="17"/>
  <c r="BE205" i="17"/>
  <c r="BE231" i="17"/>
  <c r="BE153" i="17"/>
  <c r="BE175" i="17"/>
  <c r="BE181" i="17"/>
  <c r="BE229" i="17"/>
  <c r="J137" i="15"/>
  <c r="J100" i="15"/>
  <c r="E123" i="16"/>
  <c r="BE174" i="16"/>
  <c r="BE216" i="16"/>
  <c r="BE236" i="16"/>
  <c r="BE243" i="16"/>
  <c r="BE249" i="16"/>
  <c r="BE190" i="16"/>
  <c r="BE221" i="16"/>
  <c r="BE177" i="16"/>
  <c r="BE188" i="16"/>
  <c r="BE159" i="16"/>
  <c r="BE209" i="16"/>
  <c r="BE240" i="16"/>
  <c r="BE203" i="16"/>
  <c r="BE252" i="16"/>
  <c r="BE152" i="16"/>
  <c r="BE263" i="16"/>
  <c r="BE272" i="16"/>
  <c r="BE273" i="16"/>
  <c r="BE206" i="16"/>
  <c r="BE214" i="16"/>
  <c r="BE261" i="16"/>
  <c r="F132" i="16"/>
  <c r="BE144" i="16"/>
  <c r="BE148" i="16"/>
  <c r="BE164" i="16"/>
  <c r="BE254" i="16"/>
  <c r="BE266" i="16"/>
  <c r="BE183" i="16"/>
  <c r="BE207" i="16"/>
  <c r="BE228" i="16"/>
  <c r="BE241" i="16"/>
  <c r="BE248" i="16"/>
  <c r="BE255" i="16"/>
  <c r="BE259" i="16"/>
  <c r="BE154" i="16"/>
  <c r="BE161" i="16"/>
  <c r="BE184" i="16"/>
  <c r="J91" i="16"/>
  <c r="BE146" i="16"/>
  <c r="BE157" i="16"/>
  <c r="BE167" i="16"/>
  <c r="BE247" i="16"/>
  <c r="BE260" i="16"/>
  <c r="BE264" i="16"/>
  <c r="BE141" i="16"/>
  <c r="BE197" i="16"/>
  <c r="BE215" i="16"/>
  <c r="BE231" i="16"/>
  <c r="BE253" i="16"/>
  <c r="BE258" i="16"/>
  <c r="BE217" i="16"/>
  <c r="BE226" i="16"/>
  <c r="BE233" i="16"/>
  <c r="BE250" i="16"/>
  <c r="BE256" i="16"/>
  <c r="BE138" i="16"/>
  <c r="BE145" i="16"/>
  <c r="BE257" i="16"/>
  <c r="BE186" i="16"/>
  <c r="BE205" i="16"/>
  <c r="BE211" i="16"/>
  <c r="BE238" i="16"/>
  <c r="BE196" i="15"/>
  <c r="BE189" i="15"/>
  <c r="BE213" i="15"/>
  <c r="BE233" i="15"/>
  <c r="BE155" i="15"/>
  <c r="E85" i="15"/>
  <c r="F94" i="15"/>
  <c r="BE194" i="15"/>
  <c r="BE237" i="15"/>
  <c r="BE254" i="15"/>
  <c r="BE184" i="15"/>
  <c r="BE253" i="15"/>
  <c r="BE212" i="15"/>
  <c r="BE218" i="15"/>
  <c r="BE221" i="15"/>
  <c r="BE224" i="15"/>
  <c r="BE234" i="15"/>
  <c r="BE138" i="15"/>
  <c r="BE202" i="15"/>
  <c r="BE214" i="15"/>
  <c r="BE245" i="15"/>
  <c r="BE248" i="15"/>
  <c r="BE159" i="15"/>
  <c r="BE230" i="15"/>
  <c r="BE236" i="15"/>
  <c r="BE249" i="15"/>
  <c r="BE256" i="15"/>
  <c r="BE162" i="15"/>
  <c r="BE177" i="15"/>
  <c r="J91" i="15"/>
  <c r="BE148" i="15"/>
  <c r="BE152" i="15"/>
  <c r="BE171" i="15"/>
  <c r="BE226" i="15"/>
  <c r="BE243" i="15"/>
  <c r="BE246" i="15"/>
  <c r="BE168" i="15"/>
  <c r="BE222" i="15"/>
  <c r="BE142" i="15"/>
  <c r="BE143" i="15"/>
  <c r="BE165" i="15"/>
  <c r="BE185" i="15"/>
  <c r="BE216" i="15"/>
  <c r="BE223" i="15"/>
  <c r="BE229" i="15"/>
  <c r="BE239" i="15"/>
  <c r="BE244" i="15"/>
  <c r="BE250" i="15"/>
  <c r="BE187" i="15"/>
  <c r="BE209" i="15"/>
  <c r="BE252" i="15"/>
  <c r="E85" i="14"/>
  <c r="J91" i="14"/>
  <c r="F119" i="14"/>
  <c r="BK123" i="13"/>
  <c r="J123" i="13"/>
  <c r="J99" i="13" s="1"/>
  <c r="BE126" i="14"/>
  <c r="BE125" i="14"/>
  <c r="J91" i="13"/>
  <c r="E85" i="13"/>
  <c r="BK292" i="12"/>
  <c r="J292" i="12"/>
  <c r="J120" i="12" s="1"/>
  <c r="BE127" i="13"/>
  <c r="BE128" i="13"/>
  <c r="BE137" i="13"/>
  <c r="BE132" i="13"/>
  <c r="BE134" i="13"/>
  <c r="J94" i="13"/>
  <c r="F119" i="13"/>
  <c r="BE130" i="13"/>
  <c r="BE125" i="13"/>
  <c r="BE129" i="13"/>
  <c r="BE131" i="13"/>
  <c r="BE135" i="13"/>
  <c r="BE126" i="13"/>
  <c r="BE133" i="13"/>
  <c r="BE136" i="13"/>
  <c r="BE158" i="12"/>
  <c r="BE159" i="12"/>
  <c r="BE163" i="12"/>
  <c r="BE178" i="12"/>
  <c r="BE181" i="12"/>
  <c r="BE210" i="12"/>
  <c r="BE243" i="12"/>
  <c r="BE283" i="12"/>
  <c r="BE291" i="12"/>
  <c r="BE329" i="12"/>
  <c r="BE350" i="12"/>
  <c r="BE353" i="12"/>
  <c r="BE307" i="12"/>
  <c r="BE328" i="12"/>
  <c r="BE358" i="12"/>
  <c r="BE362" i="12"/>
  <c r="BE370" i="12"/>
  <c r="E142" i="12"/>
  <c r="BE189" i="12"/>
  <c r="BE194" i="12"/>
  <c r="BE226" i="12"/>
  <c r="BE316" i="12"/>
  <c r="BE319" i="12"/>
  <c r="BE327" i="12"/>
  <c r="BE339" i="12"/>
  <c r="BE355" i="12"/>
  <c r="BE372" i="12"/>
  <c r="J148" i="12"/>
  <c r="BE177" i="12"/>
  <c r="BE195" i="12"/>
  <c r="BE197" i="12"/>
  <c r="BE202" i="12"/>
  <c r="BE304" i="12"/>
  <c r="BE312" i="12"/>
  <c r="BE325" i="12"/>
  <c r="BE332" i="12"/>
  <c r="BE345" i="12"/>
  <c r="BE349" i="12"/>
  <c r="BE354" i="12"/>
  <c r="BE161" i="12"/>
  <c r="BE169" i="12"/>
  <c r="BE173" i="12"/>
  <c r="BE175" i="12"/>
  <c r="BE183" i="12"/>
  <c r="BE199" i="12"/>
  <c r="BE208" i="12"/>
  <c r="BE211" i="12"/>
  <c r="BE229" i="12"/>
  <c r="BE232" i="12"/>
  <c r="BE270" i="12"/>
  <c r="BE333" i="12"/>
  <c r="BE364" i="12"/>
  <c r="BE365" i="12"/>
  <c r="BE371" i="12"/>
  <c r="BE184" i="12"/>
  <c r="BE191" i="12"/>
  <c r="BE207" i="12"/>
  <c r="BE259" i="12"/>
  <c r="BE262" i="12"/>
  <c r="BE274" i="12"/>
  <c r="BE284" i="12"/>
  <c r="BE285" i="12"/>
  <c r="BE294" i="12"/>
  <c r="BE296" i="12"/>
  <c r="BE298" i="12"/>
  <c r="BE300" i="12"/>
  <c r="BE306" i="12"/>
  <c r="BE317" i="12"/>
  <c r="BE338" i="12"/>
  <c r="BE374" i="12"/>
  <c r="BE375" i="12"/>
  <c r="BE237" i="12"/>
  <c r="BE239" i="12"/>
  <c r="BE245" i="12"/>
  <c r="BE257" i="12"/>
  <c r="BE264" i="12"/>
  <c r="BE276" i="12"/>
  <c r="BE287" i="12"/>
  <c r="BE303" i="12"/>
  <c r="BE361" i="12"/>
  <c r="BE373" i="12"/>
  <c r="BE376" i="12"/>
  <c r="BK123" i="11"/>
  <c r="J123" i="11" s="1"/>
  <c r="J99" i="11"/>
  <c r="J94" i="12"/>
  <c r="BE165" i="12"/>
  <c r="BE166" i="12"/>
  <c r="BE185" i="12"/>
  <c r="BE193" i="12"/>
  <c r="BE213" i="12"/>
  <c r="BE215" i="12"/>
  <c r="BE231" i="12"/>
  <c r="BE244" i="12"/>
  <c r="BE246" i="12"/>
  <c r="BE247" i="12"/>
  <c r="BE249" i="12"/>
  <c r="BE250" i="12"/>
  <c r="BE253" i="12"/>
  <c r="BE255" i="12"/>
  <c r="BE275" i="12"/>
  <c r="BE281" i="12"/>
  <c r="BE351" i="12"/>
  <c r="BE360" i="12"/>
  <c r="BE368" i="12"/>
  <c r="BE369" i="12"/>
  <c r="BE160" i="12"/>
  <c r="BE180" i="12"/>
  <c r="BE192" i="12"/>
  <c r="BE198" i="12"/>
  <c r="BE241" i="12"/>
  <c r="BE254" i="12"/>
  <c r="BE278" i="12"/>
  <c r="BE335" i="12"/>
  <c r="BE344" i="12"/>
  <c r="BE377" i="12"/>
  <c r="BE295" i="12"/>
  <c r="BE336" i="12"/>
  <c r="BE343" i="12"/>
  <c r="BE348" i="12"/>
  <c r="BE356" i="12"/>
  <c r="BE359" i="12"/>
  <c r="F151" i="12"/>
  <c r="BE162" i="12"/>
  <c r="BE167" i="12"/>
  <c r="BE188" i="12"/>
  <c r="BE200" i="12"/>
  <c r="BE204" i="12"/>
  <c r="BE222" i="12"/>
  <c r="BE228" i="12"/>
  <c r="BE234" i="12"/>
  <c r="BE235" i="12"/>
  <c r="BE251" i="12"/>
  <c r="BE252" i="12"/>
  <c r="BE256" i="12"/>
  <c r="BE280" i="12"/>
  <c r="BE286" i="12"/>
  <c r="BE320" i="12"/>
  <c r="BE330" i="12"/>
  <c r="BE341" i="12"/>
  <c r="BE352" i="12"/>
  <c r="BE363" i="12"/>
  <c r="BE171" i="12"/>
  <c r="BE179" i="12"/>
  <c r="BE182" i="12"/>
  <c r="BE209" i="12"/>
  <c r="BE217" i="12"/>
  <c r="BE219" i="12"/>
  <c r="BE220" i="12"/>
  <c r="BE230" i="12"/>
  <c r="BE248" i="12"/>
  <c r="BE258" i="12"/>
  <c r="BE268" i="12"/>
  <c r="BE288" i="12"/>
  <c r="BE315" i="12"/>
  <c r="BE324" i="12"/>
  <c r="BE347" i="12"/>
  <c r="BE164" i="12"/>
  <c r="BE172" i="12"/>
  <c r="BE203" i="12"/>
  <c r="BE212" i="12"/>
  <c r="BE218" i="12"/>
  <c r="BE242" i="12"/>
  <c r="BE290" i="12"/>
  <c r="BE299" i="12"/>
  <c r="BE302" i="12"/>
  <c r="BE314" i="12"/>
  <c r="BE340" i="12"/>
  <c r="BE168" i="12"/>
  <c r="BE186" i="12"/>
  <c r="BE205" i="12"/>
  <c r="BE224" i="12"/>
  <c r="BE225" i="12"/>
  <c r="BE227" i="12"/>
  <c r="BE233" i="12"/>
  <c r="BE240" i="12"/>
  <c r="BE277" i="12"/>
  <c r="BE305" i="12"/>
  <c r="BE214" i="12"/>
  <c r="BE266" i="12"/>
  <c r="BE273" i="12"/>
  <c r="BE282" i="12"/>
  <c r="BE313" i="12"/>
  <c r="BE322" i="12"/>
  <c r="BE342" i="12"/>
  <c r="BE176" i="12"/>
  <c r="BE206" i="12"/>
  <c r="BE221" i="12"/>
  <c r="BE238" i="12"/>
  <c r="BE289" i="12"/>
  <c r="BE297" i="12"/>
  <c r="BE301" i="12"/>
  <c r="BE308" i="12"/>
  <c r="BE318" i="12"/>
  <c r="BE357" i="12"/>
  <c r="BE366" i="12"/>
  <c r="BE128" i="11"/>
  <c r="E85" i="11"/>
  <c r="BE126" i="11"/>
  <c r="BE131" i="11"/>
  <c r="F94" i="11"/>
  <c r="BE135" i="11"/>
  <c r="J138" i="10"/>
  <c r="J100" i="10" s="1"/>
  <c r="BE125" i="11"/>
  <c r="BE138" i="11"/>
  <c r="J91" i="11"/>
  <c r="BE127" i="11"/>
  <c r="BE130" i="11"/>
  <c r="BE132" i="11"/>
  <c r="BE143" i="11"/>
  <c r="BE129" i="11"/>
  <c r="BE133" i="11"/>
  <c r="BE136" i="11"/>
  <c r="BE139" i="11"/>
  <c r="BE147" i="11"/>
  <c r="BE137" i="11"/>
  <c r="BE140" i="11"/>
  <c r="BE146" i="11"/>
  <c r="BE142" i="11"/>
  <c r="BE144" i="11"/>
  <c r="BE145" i="11"/>
  <c r="BE134" i="11"/>
  <c r="BE148" i="11"/>
  <c r="BE149" i="11"/>
  <c r="BE147" i="10"/>
  <c r="BE231" i="10"/>
  <c r="BE150" i="10"/>
  <c r="BE182" i="10"/>
  <c r="BE183" i="10"/>
  <c r="BE196" i="10"/>
  <c r="BE197" i="10"/>
  <c r="BE198" i="10"/>
  <c r="BE205" i="10"/>
  <c r="BE226" i="10"/>
  <c r="BE252" i="10"/>
  <c r="BE201" i="10"/>
  <c r="BE208" i="10"/>
  <c r="BE225" i="10"/>
  <c r="BE243" i="10"/>
  <c r="BE247" i="10"/>
  <c r="BE248" i="10"/>
  <c r="BE251" i="10"/>
  <c r="BE255" i="10"/>
  <c r="BE139" i="10"/>
  <c r="BE170" i="10"/>
  <c r="BE184" i="10"/>
  <c r="BE190" i="10"/>
  <c r="BE206" i="10"/>
  <c r="BE257" i="10"/>
  <c r="BE261" i="10"/>
  <c r="BE264" i="10"/>
  <c r="BE269" i="10"/>
  <c r="J91" i="10"/>
  <c r="BE155" i="10"/>
  <c r="BE158" i="10"/>
  <c r="BE163" i="10"/>
  <c r="BE171" i="10"/>
  <c r="BE195" i="10"/>
  <c r="BE241" i="10"/>
  <c r="BE266" i="10"/>
  <c r="J131" i="9"/>
  <c r="J100" i="9" s="1"/>
  <c r="BE145" i="10"/>
  <c r="BE233" i="10"/>
  <c r="BE240" i="10"/>
  <c r="BE245" i="10"/>
  <c r="BE258" i="10"/>
  <c r="BE273" i="10"/>
  <c r="BE144" i="10"/>
  <c r="BE152" i="10"/>
  <c r="BE168" i="10"/>
  <c r="BE173" i="10"/>
  <c r="BE177" i="10"/>
  <c r="BE179" i="10"/>
  <c r="BE211" i="10"/>
  <c r="BE242" i="10"/>
  <c r="BE230" i="10"/>
  <c r="BE235" i="10"/>
  <c r="BE270" i="10"/>
  <c r="BE272" i="10"/>
  <c r="BE275" i="10"/>
  <c r="E85" i="10"/>
  <c r="F94" i="10"/>
  <c r="BE141" i="10"/>
  <c r="BE160" i="10"/>
  <c r="BE213" i="10"/>
  <c r="BE219" i="10"/>
  <c r="BE250" i="10"/>
  <c r="BE143" i="10"/>
  <c r="BE165" i="10"/>
  <c r="BE192" i="10"/>
  <c r="BE194" i="10"/>
  <c r="BE203" i="10"/>
  <c r="BE223" i="10"/>
  <c r="BE227" i="10"/>
  <c r="BE228" i="10"/>
  <c r="BE234" i="10"/>
  <c r="BE238" i="10"/>
  <c r="BE239" i="10"/>
  <c r="BE249" i="10"/>
  <c r="BE254" i="10"/>
  <c r="BE259" i="10"/>
  <c r="BE263" i="10"/>
  <c r="BE267" i="10"/>
  <c r="BE154" i="10"/>
  <c r="BE191" i="10"/>
  <c r="BE209" i="10"/>
  <c r="BE218" i="10"/>
  <c r="BE220" i="10"/>
  <c r="BE222" i="10"/>
  <c r="BE229" i="10"/>
  <c r="BE232" i="10"/>
  <c r="BE246" i="10"/>
  <c r="BE253" i="10"/>
  <c r="BE256" i="10"/>
  <c r="BE262" i="10"/>
  <c r="BE268" i="10"/>
  <c r="BE216" i="10"/>
  <c r="BE217" i="10"/>
  <c r="BE221" i="10"/>
  <c r="BE224" i="10"/>
  <c r="BE149" i="10"/>
  <c r="BE180" i="10"/>
  <c r="BE187" i="10"/>
  <c r="BE237" i="10"/>
  <c r="BE244" i="10"/>
  <c r="BE265" i="10"/>
  <c r="BK129" i="8"/>
  <c r="J129" i="8" s="1"/>
  <c r="J99" i="8"/>
  <c r="BE141" i="9"/>
  <c r="BE154" i="9"/>
  <c r="BE181" i="9"/>
  <c r="BE167" i="9"/>
  <c r="BE171" i="9"/>
  <c r="E85" i="9"/>
  <c r="BE132" i="9"/>
  <c r="BE184" i="9"/>
  <c r="BE194" i="9"/>
  <c r="BE159" i="9"/>
  <c r="BE191" i="9"/>
  <c r="BE173" i="9"/>
  <c r="BE199" i="9"/>
  <c r="BE200" i="9"/>
  <c r="BE158" i="9"/>
  <c r="BE188" i="9"/>
  <c r="BE136" i="9"/>
  <c r="BE175" i="9"/>
  <c r="BE186" i="9"/>
  <c r="BE192" i="9"/>
  <c r="BE198" i="9"/>
  <c r="BE153" i="9"/>
  <c r="BE155" i="9"/>
  <c r="BE161" i="9"/>
  <c r="BE178" i="9"/>
  <c r="BE190" i="9"/>
  <c r="J91" i="9"/>
  <c r="F126" i="9"/>
  <c r="BE149" i="9"/>
  <c r="BE195" i="9"/>
  <c r="BE157" i="9"/>
  <c r="BE162" i="9"/>
  <c r="BE170" i="9"/>
  <c r="BE134" i="9"/>
  <c r="BE143" i="9"/>
  <c r="BE151" i="9"/>
  <c r="BE180" i="9"/>
  <c r="E116" i="8"/>
  <c r="BE133" i="8"/>
  <c r="BE155" i="8"/>
  <c r="BE177" i="8"/>
  <c r="BE196" i="8"/>
  <c r="J140" i="7"/>
  <c r="J102" i="7"/>
  <c r="F94" i="8"/>
  <c r="BE131" i="8"/>
  <c r="BE153" i="8"/>
  <c r="BE203" i="8"/>
  <c r="J91" i="8"/>
  <c r="BE180" i="8"/>
  <c r="BE162" i="8"/>
  <c r="BE205" i="8"/>
  <c r="BE159" i="8"/>
  <c r="BE202" i="8"/>
  <c r="BE204" i="8"/>
  <c r="BK132" i="7"/>
  <c r="J132" i="7"/>
  <c r="J99" i="7" s="1"/>
  <c r="BE157" i="8"/>
  <c r="BE182" i="8"/>
  <c r="BE201" i="8"/>
  <c r="BE161" i="8"/>
  <c r="BE163" i="8"/>
  <c r="BE165" i="8"/>
  <c r="BE178" i="8"/>
  <c r="BE192" i="8"/>
  <c r="BE198" i="8"/>
  <c r="BE135" i="8"/>
  <c r="BE145" i="8"/>
  <c r="BE158" i="8"/>
  <c r="BE166" i="8"/>
  <c r="BE194" i="8"/>
  <c r="BE187" i="8"/>
  <c r="BE143" i="8"/>
  <c r="BE185" i="8"/>
  <c r="BE188" i="8"/>
  <c r="BE174" i="8"/>
  <c r="BE134" i="7"/>
  <c r="BE147" i="7"/>
  <c r="BE151" i="7"/>
  <c r="BE263" i="7"/>
  <c r="BE174" i="7"/>
  <c r="BE186" i="7"/>
  <c r="BE230" i="7"/>
  <c r="J106" i="6"/>
  <c r="E119" i="7"/>
  <c r="BE136" i="7"/>
  <c r="BE212" i="7"/>
  <c r="BE225" i="7"/>
  <c r="BE236" i="7"/>
  <c r="BE250" i="7"/>
  <c r="BE268" i="7"/>
  <c r="BE280" i="7"/>
  <c r="BE285" i="7"/>
  <c r="BE135" i="7"/>
  <c r="BE190" i="7"/>
  <c r="BE193" i="7"/>
  <c r="BE198" i="7"/>
  <c r="BE229" i="7"/>
  <c r="BE238" i="7"/>
  <c r="BE216" i="7"/>
  <c r="BE246" i="7"/>
  <c r="BE296" i="7"/>
  <c r="BE138" i="7"/>
  <c r="BE183" i="7"/>
  <c r="BE196" i="7"/>
  <c r="BE214" i="7"/>
  <c r="J91" i="7"/>
  <c r="BE201" i="7"/>
  <c r="BE271" i="7"/>
  <c r="BE282" i="7"/>
  <c r="BE295" i="7"/>
  <c r="BE298" i="7"/>
  <c r="BE215" i="7"/>
  <c r="BE222" i="7"/>
  <c r="BE259" i="7"/>
  <c r="BE291" i="7"/>
  <c r="F94" i="7"/>
  <c r="BE143" i="7"/>
  <c r="BE162" i="7"/>
  <c r="BE208" i="7"/>
  <c r="BE210" i="7"/>
  <c r="BE270" i="7"/>
  <c r="BE277" i="7"/>
  <c r="BE287" i="7"/>
  <c r="BE289" i="7"/>
  <c r="BE293" i="7"/>
  <c r="BE300" i="7"/>
  <c r="BE159" i="7"/>
  <c r="BE145" i="7"/>
  <c r="BE153" i="7"/>
  <c r="BE171" i="7"/>
  <c r="BE205" i="7"/>
  <c r="BE141" i="7"/>
  <c r="BE149" i="7"/>
  <c r="BE165" i="7"/>
  <c r="BE224" i="7"/>
  <c r="BE227" i="7"/>
  <c r="BE276" i="7"/>
  <c r="BE226" i="7"/>
  <c r="BE177" i="7"/>
  <c r="BE244" i="7"/>
  <c r="BE265" i="7"/>
  <c r="BE180" i="7"/>
  <c r="BE203" i="7"/>
  <c r="BE248" i="7"/>
  <c r="BE269" i="7"/>
  <c r="BE274" i="7"/>
  <c r="BE242" i="7"/>
  <c r="BE166" i="6"/>
  <c r="BE167" i="6"/>
  <c r="F130" i="6"/>
  <c r="BE144" i="6"/>
  <c r="BE149" i="6"/>
  <c r="BE153" i="6"/>
  <c r="BE176" i="6"/>
  <c r="E121" i="6"/>
  <c r="BE157" i="6"/>
  <c r="BE165" i="6"/>
  <c r="BE147" i="6"/>
  <c r="BE187" i="6"/>
  <c r="BE139" i="6"/>
  <c r="BE199" i="6"/>
  <c r="BE150" i="6"/>
  <c r="BE181" i="6"/>
  <c r="BE190" i="6"/>
  <c r="BE191" i="6"/>
  <c r="J91" i="6"/>
  <c r="BE159" i="6"/>
  <c r="BE172" i="6"/>
  <c r="BE184" i="6"/>
  <c r="BE136" i="6"/>
  <c r="BE146" i="6"/>
  <c r="BE155" i="6"/>
  <c r="BE171" i="6"/>
  <c r="BE174" i="6"/>
  <c r="BE185" i="6"/>
  <c r="BE170" i="6"/>
  <c r="BE197" i="6"/>
  <c r="BE193" i="6"/>
  <c r="BE142" i="6"/>
  <c r="BE162" i="6"/>
  <c r="BE179" i="6"/>
  <c r="E85" i="5"/>
  <c r="BE228" i="5"/>
  <c r="BE234" i="5"/>
  <c r="J131" i="5"/>
  <c r="BE140" i="5"/>
  <c r="BE143" i="5"/>
  <c r="BE170" i="5"/>
  <c r="BE184" i="5"/>
  <c r="BE201" i="5"/>
  <c r="BE203" i="5"/>
  <c r="BE246" i="5"/>
  <c r="BE256" i="5"/>
  <c r="BE158" i="5"/>
  <c r="BE166" i="5"/>
  <c r="BE211" i="5"/>
  <c r="BE148" i="5"/>
  <c r="BE173" i="5"/>
  <c r="BE175" i="5"/>
  <c r="BE270" i="5"/>
  <c r="BE264" i="5"/>
  <c r="BE152" i="5"/>
  <c r="BE171" i="5"/>
  <c r="BE178" i="5"/>
  <c r="BE186" i="5"/>
  <c r="BE191" i="5"/>
  <c r="BE220" i="5"/>
  <c r="BE222" i="5"/>
  <c r="BE225" i="5"/>
  <c r="BE229" i="5"/>
  <c r="BE268" i="5"/>
  <c r="BE272" i="5"/>
  <c r="BE277" i="5"/>
  <c r="F134" i="5"/>
  <c r="BE146" i="5"/>
  <c r="BE198" i="5"/>
  <c r="BE249" i="5"/>
  <c r="BE260" i="5"/>
  <c r="BE162" i="5"/>
  <c r="BE182" i="5"/>
  <c r="BE237" i="5"/>
  <c r="BE251" i="5"/>
  <c r="BE258" i="5"/>
  <c r="BE265" i="5"/>
  <c r="BE279" i="5"/>
  <c r="J140" i="4"/>
  <c r="J99" i="4"/>
  <c r="BE169" i="5"/>
  <c r="BE269" i="5"/>
  <c r="BE163" i="5"/>
  <c r="BE196" i="5"/>
  <c r="BE218" i="5"/>
  <c r="BE226" i="5"/>
  <c r="BE230" i="5"/>
  <c r="BE235" i="5"/>
  <c r="BE263" i="5"/>
  <c r="BE188" i="5"/>
  <c r="BE190" i="5"/>
  <c r="BE192" i="5"/>
  <c r="BE204" i="5"/>
  <c r="BE240" i="5"/>
  <c r="BE150" i="5"/>
  <c r="BE208" i="5"/>
  <c r="BE217" i="5"/>
  <c r="BE232" i="5"/>
  <c r="BE242" i="5"/>
  <c r="BE253" i="5"/>
  <c r="BE155" i="5"/>
  <c r="BE215" i="5"/>
  <c r="BE231" i="5"/>
  <c r="BE244" i="5"/>
  <c r="BE247" i="5"/>
  <c r="BE329" i="4"/>
  <c r="J133" i="4"/>
  <c r="BE153" i="4"/>
  <c r="BE155" i="4"/>
  <c r="BE290" i="4"/>
  <c r="BE364" i="4"/>
  <c r="BE380" i="4"/>
  <c r="BE403" i="4"/>
  <c r="BE354" i="4"/>
  <c r="BE366" i="4"/>
  <c r="BE382" i="4"/>
  <c r="BE410" i="4"/>
  <c r="BE226" i="4"/>
  <c r="BE235" i="4"/>
  <c r="BE311" i="4"/>
  <c r="BE334" i="4"/>
  <c r="BE356" i="4"/>
  <c r="BE408" i="4"/>
  <c r="BE435" i="4"/>
  <c r="BE436" i="4"/>
  <c r="BE442" i="4"/>
  <c r="BE443" i="4"/>
  <c r="BE444" i="4"/>
  <c r="BE446" i="4"/>
  <c r="BE233" i="4"/>
  <c r="BE240" i="4"/>
  <c r="BE264" i="4"/>
  <c r="BE268" i="4"/>
  <c r="BE304" i="4"/>
  <c r="BE314" i="4"/>
  <c r="BE320" i="4"/>
  <c r="BE322" i="4"/>
  <c r="BE359" i="4"/>
  <c r="BE361" i="4"/>
  <c r="BE370" i="4"/>
  <c r="BE150" i="4"/>
  <c r="BE159" i="4"/>
  <c r="BE167" i="4"/>
  <c r="BE373" i="4"/>
  <c r="BE378" i="4"/>
  <c r="BE385" i="4"/>
  <c r="BE390" i="4"/>
  <c r="BE398" i="4"/>
  <c r="BE405" i="4"/>
  <c r="BE407" i="4"/>
  <c r="BE418" i="4"/>
  <c r="BE261" i="4"/>
  <c r="BE461" i="4"/>
  <c r="BE463" i="4"/>
  <c r="BE464" i="4"/>
  <c r="BK360" i="3"/>
  <c r="J360" i="3" s="1"/>
  <c r="J109" i="3" s="1"/>
  <c r="BE211" i="4"/>
  <c r="BE219" i="4"/>
  <c r="BE263" i="4"/>
  <c r="BE265" i="4"/>
  <c r="BE282" i="4"/>
  <c r="BE306" i="4"/>
  <c r="BE337" i="4"/>
  <c r="BE400" i="4"/>
  <c r="BE402" i="4"/>
  <c r="BE406" i="4"/>
  <c r="BE149" i="4"/>
  <c r="BE194" i="4"/>
  <c r="BE196" i="4"/>
  <c r="BE237" i="4"/>
  <c r="BE266" i="4"/>
  <c r="BE338" i="4"/>
  <c r="BE340" i="4"/>
  <c r="BE348" i="4"/>
  <c r="BE368" i="4"/>
  <c r="BE412" i="4"/>
  <c r="F94" i="4"/>
  <c r="BE142" i="4"/>
  <c r="BE145" i="4"/>
  <c r="BE157" i="4"/>
  <c r="BE185" i="4"/>
  <c r="BE203" i="4"/>
  <c r="BE217" i="4"/>
  <c r="BE228" i="4"/>
  <c r="BE260" i="4"/>
  <c r="BE271" i="4"/>
  <c r="BE277" i="4"/>
  <c r="BE284" i="4"/>
  <c r="BE375" i="4"/>
  <c r="BE395" i="4"/>
  <c r="BE401" i="4"/>
  <c r="BE163" i="4"/>
  <c r="BE190" i="4"/>
  <c r="BE255" i="4"/>
  <c r="BE377" i="4"/>
  <c r="BE391" i="4"/>
  <c r="BE416" i="4"/>
  <c r="BE431" i="4"/>
  <c r="BE396" i="4"/>
  <c r="BE165" i="4"/>
  <c r="BE175" i="4"/>
  <c r="BE212" i="4"/>
  <c r="BE214" i="4"/>
  <c r="BE215" i="4"/>
  <c r="BE273" i="4"/>
  <c r="BE275" i="4"/>
  <c r="BE302" i="4"/>
  <c r="BE393" i="4"/>
  <c r="BE394" i="4"/>
  <c r="BE399" i="4"/>
  <c r="BE415" i="4"/>
  <c r="BE426" i="4"/>
  <c r="E85" i="4"/>
  <c r="BE148" i="4"/>
  <c r="BE154" i="4"/>
  <c r="BE161" i="4"/>
  <c r="BE192" i="4"/>
  <c r="BE239" i="4"/>
  <c r="BE309" i="4"/>
  <c r="BE388" i="4"/>
  <c r="BE397" i="4"/>
  <c r="BE434" i="4"/>
  <c r="BE178" i="4"/>
  <c r="BE248" i="4"/>
  <c r="BE259" i="4"/>
  <c r="BE292" i="4"/>
  <c r="BE298" i="4"/>
  <c r="BE300" i="4"/>
  <c r="BE327" i="4"/>
  <c r="BE345" i="4"/>
  <c r="BE424" i="4"/>
  <c r="BE428" i="4"/>
  <c r="BE159" i="3"/>
  <c r="BE176" i="3"/>
  <c r="BE177" i="3"/>
  <c r="BE191" i="3"/>
  <c r="BE297" i="3"/>
  <c r="BE313" i="3"/>
  <c r="BE326" i="3"/>
  <c r="BE456" i="3"/>
  <c r="BE474" i="3"/>
  <c r="BE483" i="3"/>
  <c r="E132" i="3"/>
  <c r="BE147" i="3"/>
  <c r="BE151" i="3"/>
  <c r="BE224" i="3"/>
  <c r="BE328" i="3"/>
  <c r="BE346" i="3"/>
  <c r="BE355" i="3"/>
  <c r="BE458" i="3"/>
  <c r="BE465" i="3"/>
  <c r="BE468" i="3"/>
  <c r="BE490" i="3"/>
  <c r="BE501" i="3"/>
  <c r="BE502" i="3"/>
  <c r="BE505" i="3"/>
  <c r="BE507" i="3"/>
  <c r="BE512" i="3"/>
  <c r="BE527" i="3"/>
  <c r="BE153" i="3"/>
  <c r="BE166" i="3"/>
  <c r="BE222" i="3"/>
  <c r="BE300" i="3"/>
  <c r="BE322" i="3"/>
  <c r="BE340" i="3"/>
  <c r="BE352" i="3"/>
  <c r="BE359" i="3"/>
  <c r="BE362" i="3"/>
  <c r="BE434" i="3"/>
  <c r="BE435" i="3"/>
  <c r="BE437" i="3"/>
  <c r="BE440" i="3"/>
  <c r="BE480" i="3"/>
  <c r="BE481" i="3"/>
  <c r="BE500" i="3"/>
  <c r="BE599" i="3"/>
  <c r="BE493" i="3"/>
  <c r="BE562" i="3"/>
  <c r="BE579" i="3"/>
  <c r="BE607" i="3"/>
  <c r="BE353" i="3"/>
  <c r="BE554" i="3"/>
  <c r="BE580" i="3"/>
  <c r="BE604" i="3"/>
  <c r="BE175" i="3"/>
  <c r="BE229" i="3"/>
  <c r="BE282" i="3"/>
  <c r="BE311" i="3"/>
  <c r="BE342" i="3"/>
  <c r="BE449" i="3"/>
  <c r="BE496" i="3"/>
  <c r="BE511" i="3"/>
  <c r="BE550" i="3"/>
  <c r="BE588" i="3"/>
  <c r="BE486" i="3"/>
  <c r="BE525" i="3"/>
  <c r="BE547" i="3"/>
  <c r="BE578" i="3"/>
  <c r="F141" i="3"/>
  <c r="BE155" i="3"/>
  <c r="BE174" i="3"/>
  <c r="BE196" i="3"/>
  <c r="BE201" i="3"/>
  <c r="BE203" i="3"/>
  <c r="BE217" i="3"/>
  <c r="BE319" i="3"/>
  <c r="BE447" i="3"/>
  <c r="BE482" i="3"/>
  <c r="BE508" i="3"/>
  <c r="BE565" i="3"/>
  <c r="BE590" i="3"/>
  <c r="BE601" i="3"/>
  <c r="BE606" i="3"/>
  <c r="BE624" i="3"/>
  <c r="BE149" i="3"/>
  <c r="BE179" i="3"/>
  <c r="BE220" i="3"/>
  <c r="BE351" i="3"/>
  <c r="BE356" i="3"/>
  <c r="BE385" i="3"/>
  <c r="BE406" i="3"/>
  <c r="BE461" i="3"/>
  <c r="BE484" i="3"/>
  <c r="BE491" i="3"/>
  <c r="BE498" i="3"/>
  <c r="BE556" i="3"/>
  <c r="BE582" i="3"/>
  <c r="BE597" i="3"/>
  <c r="BE611" i="3"/>
  <c r="BE626" i="3"/>
  <c r="BE171" i="3"/>
  <c r="BE307" i="3"/>
  <c r="BE378" i="3"/>
  <c r="BE430" i="3"/>
  <c r="BE487" i="3"/>
  <c r="BE499" i="3"/>
  <c r="BE510" i="3"/>
  <c r="BE520" i="3"/>
  <c r="BE537" i="3"/>
  <c r="J91" i="3"/>
  <c r="BE156" i="3"/>
  <c r="BE169" i="3"/>
  <c r="BE170" i="3"/>
  <c r="BE180" i="3"/>
  <c r="BE246" i="3"/>
  <c r="BE412" i="3"/>
  <c r="BE472" i="3"/>
  <c r="BE528" i="3"/>
  <c r="BE152" i="3"/>
  <c r="BE163" i="3"/>
  <c r="BE173" i="3"/>
  <c r="BE194" i="3"/>
  <c r="BE357" i="3"/>
  <c r="BE504" i="3"/>
  <c r="BE506" i="3"/>
  <c r="BE535" i="3"/>
  <c r="BE540" i="3"/>
  <c r="BE542" i="3"/>
  <c r="BE186" i="3"/>
  <c r="BE304" i="3"/>
  <c r="BE414" i="3"/>
  <c r="BE432" i="3"/>
  <c r="BE438" i="3"/>
  <c r="BE442" i="3"/>
  <c r="BE452" i="3"/>
  <c r="BE488" i="3"/>
  <c r="BE494" i="3"/>
  <c r="BE497" i="3"/>
  <c r="BE514" i="3"/>
  <c r="BE545" i="3"/>
  <c r="BE558" i="3"/>
  <c r="BE161" i="3"/>
  <c r="BE227" i="3"/>
  <c r="BE237" i="3"/>
  <c r="BE280" i="3"/>
  <c r="BE301" i="3"/>
  <c r="BE376" i="3"/>
  <c r="BE392" i="3"/>
  <c r="BE408" i="3"/>
  <c r="BE410" i="3"/>
  <c r="BE444" i="3"/>
  <c r="BE454" i="3"/>
  <c r="BE478" i="3"/>
  <c r="BE479" i="3"/>
  <c r="BE489" i="3"/>
  <c r="BE492" i="3"/>
  <c r="BE509" i="3"/>
  <c r="BE538" i="3"/>
  <c r="BE561" i="3"/>
  <c r="BE172" i="3"/>
  <c r="BE197" i="3"/>
  <c r="BE253" i="3"/>
  <c r="BE305" i="3"/>
  <c r="BE324" i="3"/>
  <c r="BE470" i="3"/>
  <c r="BE518" i="3"/>
  <c r="BE150" i="3"/>
  <c r="BE178" i="3"/>
  <c r="BE189" i="3"/>
  <c r="BE200" i="3"/>
  <c r="BE331" i="3"/>
  <c r="BE416" i="3"/>
  <c r="BE463" i="3"/>
  <c r="BE476" i="3"/>
  <c r="BE485" i="3"/>
  <c r="BE495" i="3"/>
  <c r="BE563" i="3"/>
  <c r="E85" i="2"/>
  <c r="F92" i="2"/>
  <c r="J89" i="2"/>
  <c r="BE119" i="2"/>
  <c r="BE122" i="2"/>
  <c r="BE126" i="2"/>
  <c r="BE124" i="2"/>
  <c r="BE125" i="2"/>
  <c r="BE120" i="2"/>
  <c r="BE121" i="2"/>
  <c r="BE123" i="2"/>
  <c r="BC95" i="1"/>
  <c r="AW95" i="1"/>
  <c r="BA95" i="1"/>
  <c r="BB95" i="1"/>
  <c r="BD95" i="1"/>
  <c r="F38" i="4"/>
  <c r="BC98" i="1" s="1"/>
  <c r="F38" i="8"/>
  <c r="BC102" i="1"/>
  <c r="J36" i="9"/>
  <c r="AW103" i="1" s="1"/>
  <c r="F38" i="12"/>
  <c r="BC106" i="1" s="1"/>
  <c r="J34" i="18"/>
  <c r="AW113" i="1"/>
  <c r="F39" i="4"/>
  <c r="BD98" i="1" s="1"/>
  <c r="J36" i="8"/>
  <c r="AW102" i="1" s="1"/>
  <c r="F37" i="9"/>
  <c r="BB103" i="1"/>
  <c r="J36" i="12"/>
  <c r="AW106" i="1" s="1"/>
  <c r="F36" i="18"/>
  <c r="BC113" i="1"/>
  <c r="J30" i="2"/>
  <c r="F38" i="3"/>
  <c r="BC97" i="1" s="1"/>
  <c r="J36" i="10"/>
  <c r="AW104" i="1"/>
  <c r="F37" i="16"/>
  <c r="BB111" i="1" s="1"/>
  <c r="F37" i="5"/>
  <c r="BB99" i="1" s="1"/>
  <c r="J36" i="6"/>
  <c r="AW100" i="1" s="1"/>
  <c r="F36" i="6"/>
  <c r="BA100" i="1" s="1"/>
  <c r="F38" i="7"/>
  <c r="BC101" i="1" s="1"/>
  <c r="F37" i="10"/>
  <c r="BB104" i="1" s="1"/>
  <c r="F38" i="15"/>
  <c r="BC110" i="1" s="1"/>
  <c r="F39" i="17"/>
  <c r="BD112" i="1" s="1"/>
  <c r="AS94" i="1"/>
  <c r="F36" i="5"/>
  <c r="BA99" i="1"/>
  <c r="F39" i="5"/>
  <c r="BD99" i="1"/>
  <c r="F37" i="7"/>
  <c r="BB101" i="1" s="1"/>
  <c r="F36" i="9"/>
  <c r="BA103" i="1"/>
  <c r="F39" i="11"/>
  <c r="BD105" i="1"/>
  <c r="J36" i="13"/>
  <c r="AW107" i="1" s="1"/>
  <c r="F37" i="14"/>
  <c r="BB108" i="1"/>
  <c r="F39" i="14"/>
  <c r="BD108" i="1"/>
  <c r="J36" i="15"/>
  <c r="AW110" i="1" s="1"/>
  <c r="F38" i="17"/>
  <c r="BC112" i="1"/>
  <c r="F37" i="4"/>
  <c r="BB98" i="1"/>
  <c r="F36" i="8"/>
  <c r="BA102" i="1" s="1"/>
  <c r="F38" i="9"/>
  <c r="BC103" i="1"/>
  <c r="F37" i="12"/>
  <c r="BB106" i="1" s="1"/>
  <c r="F35" i="18"/>
  <c r="BB113" i="1" s="1"/>
  <c r="F37" i="3"/>
  <c r="BB97" i="1"/>
  <c r="J36" i="11"/>
  <c r="AW105" i="1"/>
  <c r="F39" i="13"/>
  <c r="BD107" i="1" s="1"/>
  <c r="J36" i="14"/>
  <c r="AW108" i="1"/>
  <c r="F36" i="15"/>
  <c r="BA110" i="1"/>
  <c r="F36" i="17"/>
  <c r="BA112" i="1" s="1"/>
  <c r="J36" i="5"/>
  <c r="AW99" i="1"/>
  <c r="F37" i="6"/>
  <c r="BB100" i="1"/>
  <c r="F38" i="6"/>
  <c r="BC100" i="1" s="1"/>
  <c r="F36" i="7"/>
  <c r="BA101" i="1"/>
  <c r="F39" i="9"/>
  <c r="BD103" i="1"/>
  <c r="F36" i="12"/>
  <c r="BA106" i="1" s="1"/>
  <c r="F34" i="18"/>
  <c r="BA113" i="1"/>
  <c r="F39" i="3"/>
  <c r="BD97" i="1"/>
  <c r="F39" i="10"/>
  <c r="BD104" i="1" s="1"/>
  <c r="F38" i="16"/>
  <c r="BC111" i="1"/>
  <c r="F36" i="4"/>
  <c r="BA98" i="1"/>
  <c r="J36" i="7"/>
  <c r="AW101" i="1" s="1"/>
  <c r="F36" i="10"/>
  <c r="BA104" i="1"/>
  <c r="F36" i="16"/>
  <c r="BA111" i="1"/>
  <c r="F37" i="18"/>
  <c r="BD113" i="1" s="1"/>
  <c r="J36" i="4"/>
  <c r="AW98" i="1"/>
  <c r="F37" i="8"/>
  <c r="BB102" i="1"/>
  <c r="F39" i="8"/>
  <c r="BD102" i="1" s="1"/>
  <c r="F38" i="11"/>
  <c r="BC105" i="1"/>
  <c r="F39" i="12"/>
  <c r="BD106" i="1" s="1"/>
  <c r="F37" i="17"/>
  <c r="BB112" i="1" s="1"/>
  <c r="J36" i="3"/>
  <c r="AW97" i="1"/>
  <c r="F36" i="11"/>
  <c r="BA105" i="1" s="1"/>
  <c r="F38" i="13"/>
  <c r="BC107" i="1" s="1"/>
  <c r="F37" i="15"/>
  <c r="BB110" i="1"/>
  <c r="J36" i="17"/>
  <c r="AW112" i="1" s="1"/>
  <c r="F36" i="3"/>
  <c r="BA97" i="1" s="1"/>
  <c r="F37" i="11"/>
  <c r="BB105" i="1"/>
  <c r="F36" i="13"/>
  <c r="BA107" i="1" s="1"/>
  <c r="F37" i="13"/>
  <c r="BB107" i="1" s="1"/>
  <c r="F39" i="15"/>
  <c r="BD110" i="1"/>
  <c r="F39" i="16"/>
  <c r="BD111" i="1" s="1"/>
  <c r="F38" i="5"/>
  <c r="BC99" i="1" s="1"/>
  <c r="F39" i="6"/>
  <c r="BD100" i="1"/>
  <c r="F39" i="7"/>
  <c r="BD101" i="1" s="1"/>
  <c r="F38" i="10"/>
  <c r="BC104" i="1" s="1"/>
  <c r="J36" i="16"/>
  <c r="AW111" i="1"/>
  <c r="BK134" i="6" l="1"/>
  <c r="J134" i="6" s="1"/>
  <c r="J99" i="6" s="1"/>
  <c r="BK183" i="8"/>
  <c r="J183" i="8" s="1"/>
  <c r="J104" i="8" s="1"/>
  <c r="J263" i="12"/>
  <c r="J113" i="12" s="1"/>
  <c r="BK260" i="12"/>
  <c r="J260" i="12" s="1"/>
  <c r="J111" i="12" s="1"/>
  <c r="BK139" i="7"/>
  <c r="J139" i="7" s="1"/>
  <c r="J101" i="7" s="1"/>
  <c r="BK141" i="17"/>
  <c r="J141" i="6"/>
  <c r="J101" i="6" s="1"/>
  <c r="BK212" i="16"/>
  <c r="J212" i="16" s="1"/>
  <c r="J108" i="16" s="1"/>
  <c r="J213" i="16"/>
  <c r="J109" i="16" s="1"/>
  <c r="J157" i="5"/>
  <c r="J102" i="5" s="1"/>
  <c r="BK176" i="9"/>
  <c r="J176" i="9" s="1"/>
  <c r="J104" i="9" s="1"/>
  <c r="J177" i="9"/>
  <c r="J105" i="9" s="1"/>
  <c r="BK176" i="5"/>
  <c r="J176" i="5" s="1"/>
  <c r="J105" i="5" s="1"/>
  <c r="P310" i="12"/>
  <c r="P309" i="12" s="1"/>
  <c r="R132" i="18"/>
  <c r="R131" i="18" s="1"/>
  <c r="BK156" i="12"/>
  <c r="J156" i="12" s="1"/>
  <c r="J100" i="12" s="1"/>
  <c r="J174" i="12"/>
  <c r="J103" i="12" s="1"/>
  <c r="J192" i="6"/>
  <c r="J110" i="6" s="1"/>
  <c r="BK269" i="4"/>
  <c r="J269" i="4" s="1"/>
  <c r="J107" i="4" s="1"/>
  <c r="J270" i="4"/>
  <c r="J108" i="4" s="1"/>
  <c r="J215" i="17"/>
  <c r="J114" i="17" s="1"/>
  <c r="J142" i="17"/>
  <c r="J101" i="17" s="1"/>
  <c r="J215" i="10"/>
  <c r="J110" i="10" s="1"/>
  <c r="BK214" i="10"/>
  <c r="J214" i="10" s="1"/>
  <c r="J109" i="10" s="1"/>
  <c r="BK310" i="12"/>
  <c r="BK309" i="12" s="1"/>
  <c r="J309" i="12" s="1"/>
  <c r="J122" i="12" s="1"/>
  <c r="J311" i="12"/>
  <c r="J124" i="12" s="1"/>
  <c r="T249" i="18"/>
  <c r="P176" i="5"/>
  <c r="P137" i="5" s="1"/>
  <c r="AU99" i="1" s="1"/>
  <c r="R212" i="16"/>
  <c r="R135" i="16" s="1"/>
  <c r="P138" i="5"/>
  <c r="T219" i="15"/>
  <c r="P139" i="7"/>
  <c r="P131" i="7"/>
  <c r="AU101" i="1" s="1"/>
  <c r="R136" i="16"/>
  <c r="P156" i="12"/>
  <c r="P155" i="12" s="1"/>
  <c r="P154" i="12" s="1"/>
  <c r="AU106" i="1" s="1"/>
  <c r="T141" i="17"/>
  <c r="T140" i="17"/>
  <c r="T212" i="16"/>
  <c r="P137" i="10"/>
  <c r="P136" i="10"/>
  <c r="AU104" i="1" s="1"/>
  <c r="P145" i="3"/>
  <c r="R139" i="7"/>
  <c r="R131" i="7"/>
  <c r="R176" i="5"/>
  <c r="R137" i="5"/>
  <c r="P360" i="3"/>
  <c r="BK137" i="10"/>
  <c r="J137" i="10"/>
  <c r="J99" i="10"/>
  <c r="T140" i="4"/>
  <c r="R269" i="4"/>
  <c r="R139" i="4" s="1"/>
  <c r="R156" i="12"/>
  <c r="R155" i="12"/>
  <c r="T129" i="8"/>
  <c r="BK249" i="18"/>
  <c r="J249" i="18"/>
  <c r="J107" i="18"/>
  <c r="T309" i="12"/>
  <c r="P132" i="18"/>
  <c r="P249" i="18"/>
  <c r="P131" i="18" s="1"/>
  <c r="AU113" i="1" s="1"/>
  <c r="P219" i="15"/>
  <c r="R310" i="12"/>
  <c r="R309" i="12"/>
  <c r="BK130" i="9"/>
  <c r="J130" i="9"/>
  <c r="J99" i="9"/>
  <c r="P177" i="6"/>
  <c r="P133" i="6" s="1"/>
  <c r="AU100" i="1" s="1"/>
  <c r="P183" i="8"/>
  <c r="R183" i="8"/>
  <c r="R128" i="8"/>
  <c r="T269" i="4"/>
  <c r="R134" i="6"/>
  <c r="T224" i="17"/>
  <c r="R360" i="3"/>
  <c r="T156" i="12"/>
  <c r="T155" i="12" s="1"/>
  <c r="T154" i="12" s="1"/>
  <c r="P140" i="4"/>
  <c r="R145" i="3"/>
  <c r="R144" i="3"/>
  <c r="T132" i="18"/>
  <c r="T131" i="18"/>
  <c r="R177" i="6"/>
  <c r="P136" i="16"/>
  <c r="P135" i="16"/>
  <c r="AU111" i="1"/>
  <c r="R140" i="4"/>
  <c r="T145" i="3"/>
  <c r="R249" i="18"/>
  <c r="T130" i="9"/>
  <c r="T129" i="9"/>
  <c r="T360" i="3"/>
  <c r="T214" i="10"/>
  <c r="T136" i="10" s="1"/>
  <c r="T133" i="6"/>
  <c r="R176" i="9"/>
  <c r="R129" i="9"/>
  <c r="T176" i="5"/>
  <c r="T137" i="5"/>
  <c r="P269" i="4"/>
  <c r="R136" i="15"/>
  <c r="R135" i="15"/>
  <c r="P130" i="9"/>
  <c r="P141" i="17"/>
  <c r="P140" i="17"/>
  <c r="P139" i="17" s="1"/>
  <c r="AU112" i="1" s="1"/>
  <c r="P224" i="17"/>
  <c r="P129" i="8"/>
  <c r="P128" i="8"/>
  <c r="AU102" i="1"/>
  <c r="T136" i="15"/>
  <c r="T135" i="15" s="1"/>
  <c r="T183" i="8"/>
  <c r="P176" i="9"/>
  <c r="P136" i="15"/>
  <c r="P135" i="15"/>
  <c r="AU110" i="1" s="1"/>
  <c r="R137" i="10"/>
  <c r="R136" i="10"/>
  <c r="R141" i="17"/>
  <c r="R140" i="17"/>
  <c r="R139" i="17"/>
  <c r="T139" i="7"/>
  <c r="T131" i="7" s="1"/>
  <c r="T136" i="16"/>
  <c r="T135" i="16"/>
  <c r="AG95" i="1"/>
  <c r="BK271" i="12"/>
  <c r="J271" i="12" s="1"/>
  <c r="J117" i="12" s="1"/>
  <c r="BK132" i="18"/>
  <c r="J132" i="18"/>
  <c r="J97" i="18"/>
  <c r="J250" i="18"/>
  <c r="J108" i="18" s="1"/>
  <c r="BK140" i="17"/>
  <c r="BK139" i="17"/>
  <c r="J139" i="17"/>
  <c r="J32" i="17" s="1"/>
  <c r="AG112" i="1" s="1"/>
  <c r="J141" i="17"/>
  <c r="J100" i="17"/>
  <c r="J123" i="14"/>
  <c r="J99" i="14"/>
  <c r="BK122" i="13"/>
  <c r="J122" i="13" s="1"/>
  <c r="J32" i="13" s="1"/>
  <c r="AG107" i="1" s="1"/>
  <c r="J310" i="12"/>
  <c r="J123" i="12"/>
  <c r="BK122" i="11"/>
  <c r="J122" i="11" s="1"/>
  <c r="J98" i="11" s="1"/>
  <c r="BK136" i="10"/>
  <c r="J136" i="10"/>
  <c r="J98" i="10"/>
  <c r="BK129" i="9"/>
  <c r="J129" i="9" s="1"/>
  <c r="J98" i="9" s="1"/>
  <c r="BK128" i="8"/>
  <c r="J128" i="8"/>
  <c r="J98" i="8"/>
  <c r="BK131" i="7"/>
  <c r="J131" i="7" s="1"/>
  <c r="J98" i="7" s="1"/>
  <c r="BK133" i="6"/>
  <c r="J133" i="6"/>
  <c r="J32" i="6" s="1"/>
  <c r="AG100" i="1" s="1"/>
  <c r="BK137" i="5"/>
  <c r="J137" i="5"/>
  <c r="J98" i="5" s="1"/>
  <c r="BK139" i="4"/>
  <c r="J139" i="4"/>
  <c r="J32" i="4" s="1"/>
  <c r="AG98" i="1" s="1"/>
  <c r="BK144" i="3"/>
  <c r="J144" i="3"/>
  <c r="J32" i="3" s="1"/>
  <c r="AG97" i="1" s="1"/>
  <c r="J145" i="3"/>
  <c r="J99" i="3" s="1"/>
  <c r="J35" i="3"/>
  <c r="AV97" i="1"/>
  <c r="AT97" i="1"/>
  <c r="J35" i="10"/>
  <c r="AV104" i="1"/>
  <c r="AT104" i="1" s="1"/>
  <c r="BC109" i="1"/>
  <c r="AY109" i="1"/>
  <c r="BB109" i="1"/>
  <c r="AX109" i="1"/>
  <c r="F33" i="18"/>
  <c r="AZ113" i="1" s="1"/>
  <c r="J35" i="5"/>
  <c r="AV99" i="1"/>
  <c r="AT99" i="1"/>
  <c r="F35" i="14"/>
  <c r="AZ108" i="1"/>
  <c r="BA96" i="1"/>
  <c r="F35" i="16"/>
  <c r="AZ111" i="1"/>
  <c r="F33" i="2"/>
  <c r="AZ95" i="1"/>
  <c r="F35" i="8"/>
  <c r="AZ102" i="1" s="1"/>
  <c r="F35" i="11"/>
  <c r="AZ105" i="1"/>
  <c r="J35" i="14"/>
  <c r="AV108" i="1"/>
  <c r="AT108" i="1"/>
  <c r="BB96" i="1"/>
  <c r="AX96" i="1"/>
  <c r="F35" i="17"/>
  <c r="AZ112" i="1"/>
  <c r="J35" i="9"/>
  <c r="AV103" i="1"/>
  <c r="AT103" i="1" s="1"/>
  <c r="J35" i="13"/>
  <c r="AV107" i="1"/>
  <c r="AT107" i="1"/>
  <c r="J35" i="15"/>
  <c r="AV110" i="1"/>
  <c r="AT110" i="1" s="1"/>
  <c r="F35" i="5"/>
  <c r="AZ99" i="1"/>
  <c r="BD96" i="1"/>
  <c r="F35" i="15"/>
  <c r="AZ110" i="1"/>
  <c r="J35" i="7"/>
  <c r="AV101" i="1"/>
  <c r="AT101" i="1" s="1"/>
  <c r="F35" i="4"/>
  <c r="AZ98" i="1" s="1"/>
  <c r="F35" i="6"/>
  <c r="AZ100" i="1" s="1"/>
  <c r="F35" i="10"/>
  <c r="AZ104" i="1"/>
  <c r="BA109" i="1"/>
  <c r="AW109" i="1"/>
  <c r="BD109" i="1"/>
  <c r="J33" i="18"/>
  <c r="AV113" i="1"/>
  <c r="AT113" i="1"/>
  <c r="F35" i="3"/>
  <c r="AZ97" i="1" s="1"/>
  <c r="J35" i="4"/>
  <c r="AV98" i="1"/>
  <c r="AT98" i="1"/>
  <c r="J35" i="6"/>
  <c r="AV100" i="1"/>
  <c r="AT100" i="1" s="1"/>
  <c r="J35" i="11"/>
  <c r="AV105" i="1"/>
  <c r="AT105" i="1"/>
  <c r="F35" i="13"/>
  <c r="AZ107" i="1"/>
  <c r="J32" i="14"/>
  <c r="AG108" i="1"/>
  <c r="J32" i="15"/>
  <c r="AG110" i="1"/>
  <c r="J35" i="16"/>
  <c r="AV111" i="1"/>
  <c r="AT111" i="1" s="1"/>
  <c r="J33" i="2"/>
  <c r="AV95" i="1"/>
  <c r="AT95" i="1"/>
  <c r="AN95" i="1"/>
  <c r="F35" i="9"/>
  <c r="AZ103" i="1" s="1"/>
  <c r="J35" i="12"/>
  <c r="AV106" i="1" s="1"/>
  <c r="AT106" i="1" s="1"/>
  <c r="F35" i="7"/>
  <c r="AZ101" i="1"/>
  <c r="J35" i="8"/>
  <c r="AV102" i="1"/>
  <c r="AT102" i="1"/>
  <c r="F35" i="12"/>
  <c r="AZ106" i="1"/>
  <c r="BC96" i="1"/>
  <c r="J35" i="17"/>
  <c r="AV112" i="1"/>
  <c r="AT112" i="1"/>
  <c r="BK135" i="16" l="1"/>
  <c r="J135" i="16" s="1"/>
  <c r="J98" i="16" s="1"/>
  <c r="R154" i="12"/>
  <c r="T139" i="4"/>
  <c r="P144" i="3"/>
  <c r="AU97" i="1"/>
  <c r="T144" i="3"/>
  <c r="R133" i="6"/>
  <c r="T128" i="8"/>
  <c r="T139" i="17"/>
  <c r="P129" i="9"/>
  <c r="AU103" i="1"/>
  <c r="P139" i="4"/>
  <c r="AU98" i="1" s="1"/>
  <c r="BK155" i="12"/>
  <c r="J155" i="12" s="1"/>
  <c r="J99" i="12" s="1"/>
  <c r="BK131" i="18"/>
  <c r="J131" i="18"/>
  <c r="J96" i="18" s="1"/>
  <c r="AN112" i="1"/>
  <c r="J98" i="17"/>
  <c r="J140" i="17"/>
  <c r="J99" i="17"/>
  <c r="J41" i="17"/>
  <c r="AN110" i="1"/>
  <c r="AN108" i="1"/>
  <c r="J41" i="15"/>
  <c r="AN107" i="1"/>
  <c r="J98" i="13"/>
  <c r="J41" i="14"/>
  <c r="J41" i="13"/>
  <c r="AN100" i="1"/>
  <c r="J98" i="6"/>
  <c r="J41" i="6"/>
  <c r="AN98" i="1"/>
  <c r="J98" i="4"/>
  <c r="AN97" i="1"/>
  <c r="J98" i="3"/>
  <c r="J41" i="4"/>
  <c r="J41" i="3"/>
  <c r="J39" i="2"/>
  <c r="BC94" i="1"/>
  <c r="W32" i="1" s="1"/>
  <c r="J32" i="9"/>
  <c r="AG103" i="1" s="1"/>
  <c r="AN103" i="1" s="1"/>
  <c r="J32" i="16"/>
  <c r="AG111" i="1"/>
  <c r="AN111" i="1" s="1"/>
  <c r="AU109" i="1"/>
  <c r="J32" i="8"/>
  <c r="AG102" i="1"/>
  <c r="AN102" i="1"/>
  <c r="AW96" i="1"/>
  <c r="J32" i="10"/>
  <c r="AG104" i="1"/>
  <c r="AN104" i="1" s="1"/>
  <c r="AZ109" i="1"/>
  <c r="AV109" i="1"/>
  <c r="AT109" i="1"/>
  <c r="J32" i="11"/>
  <c r="AG105" i="1"/>
  <c r="AN105" i="1" s="1"/>
  <c r="BB94" i="1"/>
  <c r="AX94" i="1"/>
  <c r="J32" i="7"/>
  <c r="AG101" i="1" s="1"/>
  <c r="AN101" i="1" s="1"/>
  <c r="AY96" i="1"/>
  <c r="BA94" i="1"/>
  <c r="W30" i="1"/>
  <c r="J32" i="5"/>
  <c r="AG99" i="1" s="1"/>
  <c r="AN99" i="1" s="1"/>
  <c r="AZ96" i="1"/>
  <c r="AV96" i="1"/>
  <c r="BD94" i="1"/>
  <c r="W33" i="1"/>
  <c r="BK154" i="12" l="1"/>
  <c r="J154" i="12"/>
  <c r="J32" i="12" s="1"/>
  <c r="AG106" i="1" s="1"/>
  <c r="AN106" i="1" s="1"/>
  <c r="J41" i="16"/>
  <c r="J41" i="11"/>
  <c r="J41" i="10"/>
  <c r="J41" i="9"/>
  <c r="J41" i="8"/>
  <c r="J41" i="7"/>
  <c r="J41" i="5"/>
  <c r="J30" i="18"/>
  <c r="AG113" i="1"/>
  <c r="AU96" i="1"/>
  <c r="AU94" i="1"/>
  <c r="AW94" i="1"/>
  <c r="AK30" i="1" s="1"/>
  <c r="W31" i="1"/>
  <c r="AG109" i="1"/>
  <c r="AT96" i="1"/>
  <c r="AZ94" i="1"/>
  <c r="W29" i="1"/>
  <c r="AY94" i="1"/>
  <c r="J98" i="12" l="1"/>
  <c r="J41" i="12"/>
  <c r="J39" i="18"/>
  <c r="AN109" i="1"/>
  <c r="AN113" i="1"/>
  <c r="AG96" i="1"/>
  <c r="AV94" i="1"/>
  <c r="AK29" i="1" s="1"/>
  <c r="AN96" i="1" l="1"/>
  <c r="AG94" i="1"/>
  <c r="AK26" i="1" s="1"/>
  <c r="AT94" i="1"/>
  <c r="AN94" i="1" l="1"/>
  <c r="AK35" i="1"/>
</calcChain>
</file>

<file path=xl/sharedStrings.xml><?xml version="1.0" encoding="utf-8"?>
<sst xmlns="http://schemas.openxmlformats.org/spreadsheetml/2006/main" count="29292" uniqueCount="3558">
  <si>
    <t>Export Komplet</t>
  </si>
  <si>
    <t/>
  </si>
  <si>
    <t>2.0</t>
  </si>
  <si>
    <t>False</t>
  </si>
  <si>
    <t>{1e8ff8d4-b31c-46e5-8e5e-26363f58c633}</t>
  </si>
  <si>
    <t>&gt;&gt;  skryté sloupce  &lt;&lt;</t>
  </si>
  <si>
    <t>0,01</t>
  </si>
  <si>
    <t>21</t>
  </si>
  <si>
    <t>12</t>
  </si>
  <si>
    <t>REKAPITULACE STAVBY</t>
  </si>
  <si>
    <t>v ---  níže se nacházejí doplnkové a pomocné údaje k sestavám  --- v</t>
  </si>
  <si>
    <t>Návod na vyplnění</t>
  </si>
  <si>
    <t>0,001</t>
  </si>
  <si>
    <t>Kód:</t>
  </si>
  <si>
    <t>Y467ak</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</si>
  <si>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</si>
  <si>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</si>
  <si>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Měšťanský dům čp.6 - Horní Slavkov</t>
  </si>
  <si>
    <t>KSO:</t>
  </si>
  <si>
    <t>CC-CZ:</t>
  </si>
  <si>
    <t>Místo:</t>
  </si>
  <si>
    <t>Horní Slavkov</t>
  </si>
  <si>
    <t>Datum:</t>
  </si>
  <si>
    <t>26. 8. 2025</t>
  </si>
  <si>
    <t>Zadavatel:</t>
  </si>
  <si>
    <t>IČ:</t>
  </si>
  <si>
    <t>Město Horní Slavkov</t>
  </si>
  <si>
    <t>DIČ:</t>
  </si>
  <si>
    <t>Uchazeč:</t>
  </si>
  <si>
    <t>Vyplň údaj</t>
  </si>
  <si>
    <t>Projektant:</t>
  </si>
  <si>
    <t>TMS Projekt</t>
  </si>
  <si>
    <t>True</t>
  </si>
  <si>
    <t>Zpracovatel:</t>
  </si>
  <si>
    <t>Milan Hájek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</si>
  <si>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</si>
  <si>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</si>
  <si>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</si>
  <si>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</si>
  <si>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</si>
  <si>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</si>
  <si>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</si>
  <si>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</si>
  <si>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</si>
  <si>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</si>
  <si>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</si>
  <si>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</si>
  <si>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</si>
  <si>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</si>
  <si>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</si>
  <si>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</si>
  <si>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</si>
  <si>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</si>
  <si>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</si>
  <si>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</si>
  <si>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</si>
  <si>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</si>
  <si>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</si>
  <si>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</si>
  <si>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</si>
  <si>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</si>
  <si>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</si>
  <si>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</si>
  <si>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</si>
  <si>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</si>
  <si>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</si>
  <si>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</si>
  <si>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</si>
  <si>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</si>
  <si>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</si>
  <si>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</si>
  <si>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</si>
  <si>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</si>
  <si>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</si>
  <si>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</si>
  <si>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</si>
  <si>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</si>
  <si>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</si>
  <si>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</si>
  <si>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</si>
  <si>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</si>
  <si>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</si>
  <si>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VRN</t>
  </si>
  <si>
    <t>STA</t>
  </si>
  <si>
    <t>1</t>
  </si>
  <si>
    <t>{a28b4af0-3e58-4035-8f95-d23da35e6344}</t>
  </si>
  <si>
    <t>2</t>
  </si>
  <si>
    <t>SO 01 - Měšťanský dům</t>
  </si>
  <si>
    <t>{f9a65b2c-a726-42be-85ef-95421c9fdbe3}</t>
  </si>
  <si>
    <t>10</t>
  </si>
  <si>
    <t>1NP</t>
  </si>
  <si>
    <t>Soupis</t>
  </si>
  <si>
    <t>{6205e25b-b58b-43bd-9635-1401731fce2d}</t>
  </si>
  <si>
    <t>20</t>
  </si>
  <si>
    <t>2NP</t>
  </si>
  <si>
    <t>{6178cd56-5a65-4f4f-b195-80592643b1ec}</t>
  </si>
  <si>
    <t>30</t>
  </si>
  <si>
    <t>3NP</t>
  </si>
  <si>
    <t>{26457c4f-eb1e-4412-b83c-8016ee099e17}</t>
  </si>
  <si>
    <t>40</t>
  </si>
  <si>
    <t>4NP</t>
  </si>
  <si>
    <t>{e63a71d0-9a42-49e6-b737-dff18a5c4b83}</t>
  </si>
  <si>
    <t>50</t>
  </si>
  <si>
    <t>Střecha</t>
  </si>
  <si>
    <t>{1d0e605b-9199-4f83-b697-7a4bb10eabd0}</t>
  </si>
  <si>
    <t>60</t>
  </si>
  <si>
    <t>Fasáda uliční</t>
  </si>
  <si>
    <t>{d79e62e9-4599-456b-aa60-d489d226a6c8}</t>
  </si>
  <si>
    <t>70</t>
  </si>
  <si>
    <t>Fasáda dvorní</t>
  </si>
  <si>
    <t>{c4dada31-9ac8-48c0-a9d8-f12b9ef3d895}</t>
  </si>
  <si>
    <t>80</t>
  </si>
  <si>
    <t>ZTI</t>
  </si>
  <si>
    <t>{8771d058-9cab-4724-9964-af8dbca7e9fc}</t>
  </si>
  <si>
    <t>90</t>
  </si>
  <si>
    <t>Větrání</t>
  </si>
  <si>
    <t>{c3a8529d-7b91-45fa-a5fb-1da3b31ebc44}</t>
  </si>
  <si>
    <t>100</t>
  </si>
  <si>
    <t>Elektroinstalace - silnoproud a slaboproud</t>
  </si>
  <si>
    <t>{224acc44-57c9-4374-964b-62d49744a61a}</t>
  </si>
  <si>
    <t>110</t>
  </si>
  <si>
    <t>Podlahové el.topení</t>
  </si>
  <si>
    <t>{e50908d1-c798-40fc-9baf-8bf3dda9a59e}</t>
  </si>
  <si>
    <t>PS01</t>
  </si>
  <si>
    <t>PS 01 - Osobní výtah</t>
  </si>
  <si>
    <t>{6763c7b9-6ec7-4b5d-b89b-6d39f78c753f}</t>
  </si>
  <si>
    <t>SO 02 - Dvorní objekty</t>
  </si>
  <si>
    <t>{6d45beba-b0b5-4372-adef-dd55dcc73386}</t>
  </si>
  <si>
    <t>Dvorní přístavek</t>
  </si>
  <si>
    <t>{4cb56ac9-2a8e-43aa-ad76-08337710c65d}</t>
  </si>
  <si>
    <t>22</t>
  </si>
  <si>
    <t>Dvorní objekt</t>
  </si>
  <si>
    <t>{fb17db30-4eb8-4ed1-8aa2-b11849bb68e0}</t>
  </si>
  <si>
    <t>23</t>
  </si>
  <si>
    <t>{7ff19869-ab6e-4a3a-b7c2-061290f57b5a}</t>
  </si>
  <si>
    <t>3</t>
  </si>
  <si>
    <t>SO 20 - Terénní a sadové úpravy</t>
  </si>
  <si>
    <t>{6e3fa340-da43-404f-aef4-8be54c11aa93}</t>
  </si>
  <si>
    <t>KRYCÍ LIST SOUPISU PRACÍ</t>
  </si>
  <si>
    <t>Objekt:</t>
  </si>
  <si>
    <t>00 - VRN</t>
  </si>
  <si>
    <t>REKAPITULACE ČLENĚNÍ SOUPISU PRACÍ</t>
  </si>
  <si>
    <t>Kód dílu - Popis</t>
  </si>
  <si>
    <t>Cena celkem [CZK]</t>
  </si>
  <si>
    <t>Náklady ze soupisu prací</t>
  </si>
  <si>
    <t>-1</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</si>
  <si>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</si>
  <si>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</si>
  <si>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</si>
  <si>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</si>
  <si>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</si>
  <si>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</si>
  <si>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</si>
  <si>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</si>
  <si>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</si>
  <si>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</si>
  <si>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</si>
  <si>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</si>
  <si>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</si>
  <si>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</si>
  <si>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</si>
  <si>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Ostatní</t>
  </si>
  <si>
    <t>4</t>
  </si>
  <si>
    <t>ROZPOCET</t>
  </si>
  <si>
    <t>K</t>
  </si>
  <si>
    <t>999-VRN-1</t>
  </si>
  <si>
    <t>geodetické práce před výstavbou</t>
  </si>
  <si>
    <t>---</t>
  </si>
  <si>
    <t>1463966017</t>
  </si>
  <si>
    <t>999-VRN-2</t>
  </si>
  <si>
    <t>geodetické práce při provádění stavby</t>
  </si>
  <si>
    <t>1486596986</t>
  </si>
  <si>
    <t>999-VRN-3</t>
  </si>
  <si>
    <t>Geodetické práce po výstavbě</t>
  </si>
  <si>
    <t>93676779</t>
  </si>
  <si>
    <t>999-VRN-4</t>
  </si>
  <si>
    <t>Dokumentace skutečného provedení 3 paré</t>
  </si>
  <si>
    <t>4409859</t>
  </si>
  <si>
    <t>5</t>
  </si>
  <si>
    <t>999-VRN-5</t>
  </si>
  <si>
    <t>Zřízení staveniště, náklady na umístění stavební buňky, WC a oplocení staveniště</t>
  </si>
  <si>
    <t>681987290</t>
  </si>
  <si>
    <t>6</t>
  </si>
  <si>
    <t>999-VRN-6</t>
  </si>
  <si>
    <t>Zabezpečení staveniště</t>
  </si>
  <si>
    <t>-1896416058</t>
  </si>
  <si>
    <t>7</t>
  </si>
  <si>
    <t>999-VRN-7</t>
  </si>
  <si>
    <t>Opatření dle PBŘ</t>
  </si>
  <si>
    <t>621661448</t>
  </si>
  <si>
    <t>8</t>
  </si>
  <si>
    <t>999-VRN-8</t>
  </si>
  <si>
    <t>Informační tabule s údaji o stavbě</t>
  </si>
  <si>
    <t>kus</t>
  </si>
  <si>
    <t>-753120189</t>
  </si>
  <si>
    <t>1 - SO 01 - Měšťanský dům</t>
  </si>
  <si>
    <t>Soupis:</t>
  </si>
  <si>
    <t>10 - 1NP</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</si>
  <si>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</si>
  <si>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</si>
  <si>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</si>
  <si>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</si>
  <si>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</si>
  <si>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</si>
  <si>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</si>
  <si>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</si>
  <si>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</si>
  <si>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</si>
  <si>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</si>
  <si>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</si>
  <si>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</si>
  <si>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762 - Konstrukce tesařské</t>
  </si>
  <si>
    <t xml:space="preserve">    763 - Konstrukce suché výstavby</t>
  </si>
  <si>
    <t xml:space="preserve">    766 - Konstrukce truhlářské</t>
  </si>
  <si>
    <t xml:space="preserve">    767 - Konstrukce zámečnické</t>
  </si>
  <si>
    <t xml:space="preserve">    771 - Podlahy z dlaždic</t>
  </si>
  <si>
    <t xml:space="preserve">    772 - Podlahy z kamene</t>
  </si>
  <si>
    <t xml:space="preserve">    777 - Podlahy lité</t>
  </si>
  <si>
    <t xml:space="preserve">    781 - Dokončovací práce - obklady</t>
  </si>
  <si>
    <t xml:space="preserve">    783 - Dokončovací práce - nátěry</t>
  </si>
  <si>
    <t xml:space="preserve">    784 - Dokončovací práce - malby a tapety</t>
  </si>
  <si>
    <t>HSV</t>
  </si>
  <si>
    <t>Práce a dodávky HSV</t>
  </si>
  <si>
    <t>Zemní práce</t>
  </si>
  <si>
    <t>131213701</t>
  </si>
  <si>
    <t>Hloubení nezapažených jam v soudržných horninách třídy těžitelnosti I skupiny 3 ručně</t>
  </si>
  <si>
    <t>m3</t>
  </si>
  <si>
    <t>CS ÚRS 2025 02</t>
  </si>
  <si>
    <t>724677082</t>
  </si>
  <si>
    <t>VV</t>
  </si>
  <si>
    <t>2,05*2,05*0,75 "1.02.2</t>
  </si>
  <si>
    <t>162211311</t>
  </si>
  <si>
    <t>Vodorovné přemístění výkopku z horniny třídy těžitelnosti I skupiny 1 až 3 stavebním kolečkem do 10 m</t>
  </si>
  <si>
    <t>-980011468</t>
  </si>
  <si>
    <t>162211319</t>
  </si>
  <si>
    <t>Příplatek k vodorovnému přemístění výkopku z horniny třídy těžitelnosti I skupiny 1 až 3 stavebním kolečkem za každých dalších 10 m</t>
  </si>
  <si>
    <t>1758088089</t>
  </si>
  <si>
    <t>162751117</t>
  </si>
  <si>
    <t>Vodorovné přemístění přes 9 000 do 10000 m výkopku/sypaniny z horniny třídy těžitelnosti I skupiny 1 až 3</t>
  </si>
  <si>
    <t>1766066815</t>
  </si>
  <si>
    <t>167111101</t>
  </si>
  <si>
    <t>Nakládání výkopku z hornin třídy těžitelnosti I skupiny 1 až 3 ručně</t>
  </si>
  <si>
    <t>1397805323</t>
  </si>
  <si>
    <t>171201231</t>
  </si>
  <si>
    <t>Poplatek za uložení zeminy a kamení na recyklační skládce (skládkovné) kód odpadu 17 05 04</t>
  </si>
  <si>
    <t>t</t>
  </si>
  <si>
    <t>1760780732</t>
  </si>
  <si>
    <t>3,152*2 'Přepočtené koeficientem množství</t>
  </si>
  <si>
    <t>171251201</t>
  </si>
  <si>
    <t>Uložení sypaniny na skládky nebo meziskládky</t>
  </si>
  <si>
    <t>2035965348</t>
  </si>
  <si>
    <t>181951112</t>
  </si>
  <si>
    <t>Úprava pláně v hornině třídy těžitelnosti I skupiny 1 až 3 se zhutněním strojně</t>
  </si>
  <si>
    <t>m2</t>
  </si>
  <si>
    <t>1189499168</t>
  </si>
  <si>
    <t>1,95*1,95 "1.02.2</t>
  </si>
  <si>
    <t>Zakládání</t>
  </si>
  <si>
    <t>9</t>
  </si>
  <si>
    <t>273323611</t>
  </si>
  <si>
    <t>Základové desky ze ŽB pro konstrukce bílých van tř. C 30/37</t>
  </si>
  <si>
    <t>1318813825</t>
  </si>
  <si>
    <t>1,95*1,95*0,25 "1.02.2</t>
  </si>
  <si>
    <t>273361821</t>
  </si>
  <si>
    <t>Výztuž základových desek betonářskou ocelí 10 505 (R)</t>
  </si>
  <si>
    <t>-255647284</t>
  </si>
  <si>
    <t>0,951*120/1000 "1.02.2</t>
  </si>
  <si>
    <t>11</t>
  </si>
  <si>
    <t>279113151</t>
  </si>
  <si>
    <t>Základová zeď tl přes 100 do 150 mm z tvárnic ztraceného bednění včetně výplně z betonu tř. C 25/30</t>
  </si>
  <si>
    <t>971245988</t>
  </si>
  <si>
    <t>(1,8+1,95)*3 "1.02.2</t>
  </si>
  <si>
    <t>-1,1*2</t>
  </si>
  <si>
    <t>279361821</t>
  </si>
  <si>
    <t>Výztuž základových zdí nosných betonářskou ocelí 10 505</t>
  </si>
  <si>
    <t>-1224384767</t>
  </si>
  <si>
    <t>9,050*9*1,62/1000*1,05</t>
  </si>
  <si>
    <t>Svislé a kompletní konstrukce</t>
  </si>
  <si>
    <t>13</t>
  </si>
  <si>
    <t>R1</t>
  </si>
  <si>
    <t>Kamenné ostění okna se segmentovým zakončením 1545x1340 - R1</t>
  </si>
  <si>
    <t>-1273836118</t>
  </si>
  <si>
    <t>14</t>
  </si>
  <si>
    <t>R2</t>
  </si>
  <si>
    <t>Kamenný portál sedátkolvý - oprava narušené levé stojky 2900x3180 - R2</t>
  </si>
  <si>
    <t>673079395</t>
  </si>
  <si>
    <t>15</t>
  </si>
  <si>
    <t>R3</t>
  </si>
  <si>
    <t>Kamenný portál druhotně sestavený z dílů hrotitého portálu 2750x3070 - R3</t>
  </si>
  <si>
    <t>814111827</t>
  </si>
  <si>
    <t>16</t>
  </si>
  <si>
    <t>R4</t>
  </si>
  <si>
    <t>Kamenná konzola arkýře bohatě profilovaná s oblouky protínajícími se v nároží 2500x1000x1000 - R4</t>
  </si>
  <si>
    <t>979407287</t>
  </si>
  <si>
    <t>17</t>
  </si>
  <si>
    <t>R6</t>
  </si>
  <si>
    <t>Kamenné ostění ústí dymníku z prubířské pícky 400x580 - R6</t>
  </si>
  <si>
    <t>-1585263641</t>
  </si>
  <si>
    <t>18</t>
  </si>
  <si>
    <t>R10</t>
  </si>
  <si>
    <t>Rehabilitace torza kamenného portálu s doplněním chybějící části 1000x1630 - R10</t>
  </si>
  <si>
    <t>354816145</t>
  </si>
  <si>
    <t>19</t>
  </si>
  <si>
    <t>R11</t>
  </si>
  <si>
    <t>Kamenná kašna ve tvaru mušle, volně stojící 2050x1170x750 - R11</t>
  </si>
  <si>
    <t>2136804973</t>
  </si>
  <si>
    <t>R21</t>
  </si>
  <si>
    <t>Kamenný obdélníkový portálek dvorního objektu 1750x2500 - R21</t>
  </si>
  <si>
    <t>2079747874</t>
  </si>
  <si>
    <t>R22</t>
  </si>
  <si>
    <t>Kamenné ostění okna dvorního objektu 1310x1660 - R22</t>
  </si>
  <si>
    <t>-106075294</t>
  </si>
  <si>
    <t>317142420</t>
  </si>
  <si>
    <t>Překlad nenosný pórobetonový š 100 mm v do 250 mm na tenkovrstvou maltu dl do 1000 mm</t>
  </si>
  <si>
    <t>-1366856891</t>
  </si>
  <si>
    <t>317142422</t>
  </si>
  <si>
    <t>Překlad nenosný pórobetonový š 100 mm v do 250 mm na tenkovrstvou maltu dl přes 1000 do 1250 mm</t>
  </si>
  <si>
    <t>-1432538263</t>
  </si>
  <si>
    <t>24</t>
  </si>
  <si>
    <t>342272225</t>
  </si>
  <si>
    <t>Příčka z pórobetonových hladkých tvárnic na tenkovrstvou maltu tl 100 mm</t>
  </si>
  <si>
    <t>312709582</t>
  </si>
  <si>
    <t>(4,54+1,98*2+1,4+1,4)*3</t>
  </si>
  <si>
    <t>-0,8*2</t>
  </si>
  <si>
    <t>-0,7*2*2</t>
  </si>
  <si>
    <t>-0,6*2*2</t>
  </si>
  <si>
    <t>0,87*2,1</t>
  </si>
  <si>
    <t>25</t>
  </si>
  <si>
    <t>342291111</t>
  </si>
  <si>
    <t>Ukotvení příček montážní polyuretanovou pěnou tl příčky do 100 mm</t>
  </si>
  <si>
    <t>m</t>
  </si>
  <si>
    <t>480316508</t>
  </si>
  <si>
    <t>(4,54+1,98*2+1,4+1,4)</t>
  </si>
  <si>
    <t>0,87</t>
  </si>
  <si>
    <t>26</t>
  </si>
  <si>
    <t>342291121</t>
  </si>
  <si>
    <t>Ukotvení příček k cihelným konstrukcím plochými kotvami</t>
  </si>
  <si>
    <t>444926818</t>
  </si>
  <si>
    <t>3*7</t>
  </si>
  <si>
    <t>27</t>
  </si>
  <si>
    <t>380326341</t>
  </si>
  <si>
    <t>Kompletní konstrukce ČOV, nádrží, vodojemů, žlabů ze ŽB pro konstrukce bílých van tř. C 30/37 tl přes 80 do 150 mm</t>
  </si>
  <si>
    <t>-511457859</t>
  </si>
  <si>
    <t>(1,8+1,95)*0,55*0,15</t>
  </si>
  <si>
    <t>(1,8+1,9)*0,55*0,1</t>
  </si>
  <si>
    <t>28</t>
  </si>
  <si>
    <t>380356211</t>
  </si>
  <si>
    <t>Bednění kompletních konstrukcí ČOV, nádrží nebo vodojemů omítaných ploch rovinných zřízení</t>
  </si>
  <si>
    <t>1186658357</t>
  </si>
  <si>
    <t>1,8*4*0,55</t>
  </si>
  <si>
    <t>29</t>
  </si>
  <si>
    <t>380356212</t>
  </si>
  <si>
    <t>Bednění kompletních konstrukcí ČOV, nádrží nebo vodojemů omítaných ploch rovinných odstranění</t>
  </si>
  <si>
    <t>-157507798</t>
  </si>
  <si>
    <t>380361006</t>
  </si>
  <si>
    <t>Výztuž kompletních konstrukcí ČOV, nádrží nebo vodojemů z betonářské oceli 10 505</t>
  </si>
  <si>
    <t>-1880042939</t>
  </si>
  <si>
    <t>0,513*120/1000</t>
  </si>
  <si>
    <t>Vodorovné konstrukce</t>
  </si>
  <si>
    <t>31</t>
  </si>
  <si>
    <t>413231231</t>
  </si>
  <si>
    <t>Zazdívka zhlaví stropních trámů průřezu přes 0,04 m2</t>
  </si>
  <si>
    <t>497288510</t>
  </si>
  <si>
    <t>32</t>
  </si>
  <si>
    <t>413-ZH</t>
  </si>
  <si>
    <t>Příprava prostoru pro uložení trámu</t>
  </si>
  <si>
    <t>-363577493</t>
  </si>
  <si>
    <t>Komunikace pozemní</t>
  </si>
  <si>
    <t>33</t>
  </si>
  <si>
    <t>564831111</t>
  </si>
  <si>
    <t>Podklad ze štěrkodrtě ŠD plochy přes 100 m2 tl 100 mm</t>
  </si>
  <si>
    <t>-184076834</t>
  </si>
  <si>
    <t>19,82 "P1.1 - 1.01.1</t>
  </si>
  <si>
    <t>25,57 "P1.1 - 1.01.2</t>
  </si>
  <si>
    <t>3,46 "P1.1 - 1.06</t>
  </si>
  <si>
    <t>44,54 "P2.1 - 1.02.1</t>
  </si>
  <si>
    <t>11,78 "P2.1 - 1.03a</t>
  </si>
  <si>
    <t>13,12 "P2.1. - 1.04</t>
  </si>
  <si>
    <t>17,25 "P2.1. - 1.05</t>
  </si>
  <si>
    <t>6,63 "P3.1 - 1.03b.1</t>
  </si>
  <si>
    <t>1,43 "P3.1 - 1.03b.2</t>
  </si>
  <si>
    <t>1,33 "P3.1 - 1.03b.3</t>
  </si>
  <si>
    <t>1,45 "P3.1 - 1.03b.4</t>
  </si>
  <si>
    <t>1,31 "P3.1 - 1.03b.5</t>
  </si>
  <si>
    <t>3,29 "P3.1 - 1.03b.6</t>
  </si>
  <si>
    <t>34</t>
  </si>
  <si>
    <t>564851111</t>
  </si>
  <si>
    <t>Podklad ze štěrkodrtě ŠD plochy přes 100 m2 tl 150 mm</t>
  </si>
  <si>
    <t>1413682443</t>
  </si>
  <si>
    <t>1,95*1,95 "P4.1 - 1.02.2</t>
  </si>
  <si>
    <t>Úpravy povrchů, podlahy a osazování výplní</t>
  </si>
  <si>
    <t>35</t>
  </si>
  <si>
    <t>611142022</t>
  </si>
  <si>
    <t>Rákosová rohož vnitřních stropů v jedné vrstvě</t>
  </si>
  <si>
    <t>-115584233</t>
  </si>
  <si>
    <t>57,56 "B1, B2</t>
  </si>
  <si>
    <t>36</t>
  </si>
  <si>
    <t>611311141</t>
  </si>
  <si>
    <t>Vápenná omítka štuková dvouvrstvá vnitřních stropů rovných nanášená ručně</t>
  </si>
  <si>
    <t>-1673416869</t>
  </si>
  <si>
    <t>37</t>
  </si>
  <si>
    <t>611315422</t>
  </si>
  <si>
    <t>Oprava vnitřní vápenné štukové omítky tl jádrové omítky do 20 mm a tl štuku do 3 mm stropů v rozsahu plochy přes 10 do 30 %</t>
  </si>
  <si>
    <t>1504720385</t>
  </si>
  <si>
    <t>19,82+25,57+11,78+13,12+17,25+3,46+8,76+15 "klenba</t>
  </si>
  <si>
    <t>44,54+6,63+1,43+1,33+1,45+1,31+3,29 "trámový strop</t>
  </si>
  <si>
    <t>38</t>
  </si>
  <si>
    <t>612311121</t>
  </si>
  <si>
    <t>Vápenná omítka hladká jednovrstvá vnitřních stěn nanášená ručně</t>
  </si>
  <si>
    <t>-775660331</t>
  </si>
  <si>
    <t>(4,53+3,3+4,56+2,08+0,61*2)*2 "1.03b.1-6</t>
  </si>
  <si>
    <t>39</t>
  </si>
  <si>
    <t>612311141</t>
  </si>
  <si>
    <t>Vápenná omítka štuková dvouvrstvá vnitřních stěn nanášená ručně</t>
  </si>
  <si>
    <t>1736919175</t>
  </si>
  <si>
    <t>(1,08+1,57+1,94+1,7+1,98+1,4*2+0,98*2+1,4+0,9*2+0,98+1,4*2+1,4+0,9)*3 "1.03b.1-6</t>
  </si>
  <si>
    <t>0,87*2,1*2</t>
  </si>
  <si>
    <t>1,95*2*3 "1.02.2</t>
  </si>
  <si>
    <t>612315418</t>
  </si>
  <si>
    <t>Oprava vnitřní vápenné hladké omítky tl do 20 mm v rozsahu plochy přes 30 do 50 % s celoplošným přeštukováním tl do 3 m</t>
  </si>
  <si>
    <t>285245958</t>
  </si>
  <si>
    <t>(5,13*2+8,27*2+1,822+2,45+2,09+0,59+1,55+0,49*2+1,395+1,285+2,26*2+0,59*2+0,25*2)*3 "1.01.1, 1.01.2, 1.06, 1.07</t>
  </si>
  <si>
    <t>-2,1*2,84</t>
  </si>
  <si>
    <t>-2,31*2,88</t>
  </si>
  <si>
    <t>(3,89*2+1*2+0,974*2+0,28+0,27+2,19+0,34+0,34*2+0,4+1,68+0,63+0,32)*3 "1.04</t>
  </si>
  <si>
    <t>(6,87*2+0,82*2+0,3*2+2,25+0,3+0,2+0,28+0,15+2,16)*3 "1.05</t>
  </si>
  <si>
    <t>(1*2+0,422+1,93+1,81+0,71+4,97*2)*3 "1.03a</t>
  </si>
  <si>
    <t>(4,53+4,67+3,3*2+0,95*2)*3 "1.03b</t>
  </si>
  <si>
    <t>(6,28+2,95+1,24+2,13+6,67+3,1+0,9+2,67+0,7*2*3)*3 "1.02.1 ,1.02.2</t>
  </si>
  <si>
    <t>41</t>
  </si>
  <si>
    <t>629991011</t>
  </si>
  <si>
    <t>Zakrytí výplní otvorů a svislých ploch fólií přilepenou lepící páskou</t>
  </si>
  <si>
    <t>1797208969</t>
  </si>
  <si>
    <t>1,1*1,93*3</t>
  </si>
  <si>
    <t>2,31*2,88</t>
  </si>
  <si>
    <t>1,12*1,1</t>
  </si>
  <si>
    <t>0,98*1,43</t>
  </si>
  <si>
    <t>2,08*2,84</t>
  </si>
  <si>
    <t>1,13*1,485</t>
  </si>
  <si>
    <t>42</t>
  </si>
  <si>
    <t>631311114</t>
  </si>
  <si>
    <t>Mazanina tl přes 50 do 80 mm z betonu prostého bez zvýšených nároků na prostředí tř. C 16/20</t>
  </si>
  <si>
    <t>-560367210</t>
  </si>
  <si>
    <t>19,82*0,05 "P1.1 - 1.01.1</t>
  </si>
  <si>
    <t>25,57*0,05 "P1.1 - 1.01.2</t>
  </si>
  <si>
    <t>3,46*0,05 "P1.1 - 1.06</t>
  </si>
  <si>
    <t>19,82*0,065 "P1.1 - 1.01.1</t>
  </si>
  <si>
    <t>25,57*0,065 "P1.1 - 1.01.2</t>
  </si>
  <si>
    <t>3,46*0,065 "P1.1 - 1.06</t>
  </si>
  <si>
    <t>44,54*0,05 "P2.1 - 1.02.1</t>
  </si>
  <si>
    <t>11,78*0,05 "P2.1 - 1.03a</t>
  </si>
  <si>
    <t>13,12*0,05 "P2.1. - 1.04</t>
  </si>
  <si>
    <t>17,25*0,05 "P2.1. - 1.05</t>
  </si>
  <si>
    <t>44,54*0,075 "P2.1 - 1.02.1</t>
  </si>
  <si>
    <t>11,78*0,075 "P2.1 - 1.03a</t>
  </si>
  <si>
    <t>13,12*0,075 "P2.1. - 1.04</t>
  </si>
  <si>
    <t>17,25*0,075 "P2.1. - 1.05</t>
  </si>
  <si>
    <t>6,63*0,05 "P3.1 - 1.03b.1</t>
  </si>
  <si>
    <t>1,43*0,05 "P3.1 - 1.03b.2</t>
  </si>
  <si>
    <t>1,33*0,05 "P3.1 - 1.03b.3</t>
  </si>
  <si>
    <t>1,45*0,05 "P3.1 - 1.03b.4</t>
  </si>
  <si>
    <t>1,31*0,05 "P3.1 - 1.03b.5</t>
  </si>
  <si>
    <t>3,29*0,05 "P3.1 - 1.03b.6</t>
  </si>
  <si>
    <t>6,63*0,07 "P3.1 - 1.03b.1</t>
  </si>
  <si>
    <t>1,43*0,07 "P3.1 - 1.03b.2</t>
  </si>
  <si>
    <t>1,33*0,07 "P3.1 - 1.03b.3</t>
  </si>
  <si>
    <t>1,45*0,07 "P3.1 - 1.03b.4</t>
  </si>
  <si>
    <t>1,31*0,07 "P3.1 - 1.03b.5</t>
  </si>
  <si>
    <t>3,29*0,07 "P3.1 - 1.03b.6</t>
  </si>
  <si>
    <t>43</t>
  </si>
  <si>
    <t>631319171</t>
  </si>
  <si>
    <t>Příplatek k mazanině tl přes 50 do 80 mm za stržení povrchu spodní vrstvy před vložením výztuže</t>
  </si>
  <si>
    <t>1829386050</t>
  </si>
  <si>
    <t>18,312*0,5 'Přepočtené koeficientem množství</t>
  </si>
  <si>
    <t>44</t>
  </si>
  <si>
    <t>631362021</t>
  </si>
  <si>
    <t>Výztuž mazanin svařovanými sítěmi Kari</t>
  </si>
  <si>
    <t>1584792925</t>
  </si>
  <si>
    <t>19,82*1,36*1,2/1000*2 "P1.1 - 1.01.1</t>
  </si>
  <si>
    <t>25,57*1,36*1,2/1000*2 "P1.1 - 1.01.2</t>
  </si>
  <si>
    <t>3,46*1,36*1,2/1000*2 "P1.1 - 1.06</t>
  </si>
  <si>
    <t>44,54*1,36*1,2/1000*2 "P2.1 - 1.02.1</t>
  </si>
  <si>
    <t>11,78*1,36*1,2/1000*2 "P2.1 - 1.03a</t>
  </si>
  <si>
    <t>13,12*1,36*1,2/1000*2 "P2.1. - 1.04</t>
  </si>
  <si>
    <t>17,25*1,36*1,2/1000*2 "P2.1. - 1.05</t>
  </si>
  <si>
    <t>6,63*1,36*1,2/1000*2 "P3.1 - 1.03b.1</t>
  </si>
  <si>
    <t>1,43*1,36*1,2/1000*2 "P3.1 - 1.03b.2</t>
  </si>
  <si>
    <t>1,33*1,36*1,2/1000*2 "P3.1 - 1.03b.3</t>
  </si>
  <si>
    <t>1,45*1,36*1,2/1000*2 "P3.1 - 1.03b.4</t>
  </si>
  <si>
    <t>1,31*1,36*1,2/1000*2 "P3.1 - 1.03b.5</t>
  </si>
  <si>
    <t>3,29*1,36*1,2/1000*2 "P3.1 - 1.03b.6</t>
  </si>
  <si>
    <t>Ostatní konstrukce a práce, bourání</t>
  </si>
  <si>
    <t>45</t>
  </si>
  <si>
    <t>949101111</t>
  </si>
  <si>
    <t>Lešení pomocné pro objekty pozemních staveb s lešeňovou podlahou v do 1,9 m zatížení do 150 kg/m2</t>
  </si>
  <si>
    <t>-644701892</t>
  </si>
  <si>
    <t>46</t>
  </si>
  <si>
    <t>952901111</t>
  </si>
  <si>
    <t>Vyčištění budov bytové a občanské výstavby při výšce podlaží do 4 m</t>
  </si>
  <si>
    <t>-900377077</t>
  </si>
  <si>
    <t>47</t>
  </si>
  <si>
    <t>962032230</t>
  </si>
  <si>
    <t>Bourání zdiva z cihel pálených nebo vápenopískových na MV nebo MVC do 1 m3</t>
  </si>
  <si>
    <t>1947327254</t>
  </si>
  <si>
    <t>(2,61+2,19+0,97)*0,175*3 "1.05</t>
  </si>
  <si>
    <t>1*2*0,175</t>
  </si>
  <si>
    <t>48</t>
  </si>
  <si>
    <t>964061331</t>
  </si>
  <si>
    <t>Uvolnění zhlaví trámů ze zdiva cihelného průřezu zhlaví do 0,05 m2</t>
  </si>
  <si>
    <t>677487018</t>
  </si>
  <si>
    <t>49</t>
  </si>
  <si>
    <t>965082933</t>
  </si>
  <si>
    <t>Odstranění násypů pod podlahami tl do 200 mm pl přes 2 m2</t>
  </si>
  <si>
    <t>1953902687</t>
  </si>
  <si>
    <t>57,56*0,24 "B1, B2</t>
  </si>
  <si>
    <t>968062355</t>
  </si>
  <si>
    <t>Vybourání dřevěných rámů oken dvojitých včetně křídel pl do 2 m2</t>
  </si>
  <si>
    <t>-983625271</t>
  </si>
  <si>
    <t>1,1*1,1</t>
  </si>
  <si>
    <t>51</t>
  </si>
  <si>
    <t>968062356</t>
  </si>
  <si>
    <t>Vybourání dřevěných rámů oken dvojitých včetně křídel pl do 4 m2</t>
  </si>
  <si>
    <t>573472074</t>
  </si>
  <si>
    <t>1,1*1,93*2</t>
  </si>
  <si>
    <t>52</t>
  </si>
  <si>
    <t>968062455</t>
  </si>
  <si>
    <t>Vybourání dřevěných dveřních zárubní pl do 2 m2</t>
  </si>
  <si>
    <t>160020140</t>
  </si>
  <si>
    <t>1,1*1,93</t>
  </si>
  <si>
    <t>0,57*1,69</t>
  </si>
  <si>
    <t>0,9*1,95</t>
  </si>
  <si>
    <t>0,57*1,68</t>
  </si>
  <si>
    <t>0,64*1,59*2</t>
  </si>
  <si>
    <t>53</t>
  </si>
  <si>
    <t>968062456</t>
  </si>
  <si>
    <t>Vybourání dřevěných dveřních zárubní pl přes 2 m2</t>
  </si>
  <si>
    <t>1914112705</t>
  </si>
  <si>
    <t>54</t>
  </si>
  <si>
    <t>971033541</t>
  </si>
  <si>
    <t>Vybourání otvorů ve zdivu cihelném pl do 1 m2 na MVC nebo MV tl do 300 mm</t>
  </si>
  <si>
    <t>-560787046</t>
  </si>
  <si>
    <t>1,2*2,1*0,3</t>
  </si>
  <si>
    <t>55</t>
  </si>
  <si>
    <t>971033631</t>
  </si>
  <si>
    <t>Vybourání otvorů ve zdivu cihelném pl do 4 m2 na MVC nebo MV tl do 150 mm</t>
  </si>
  <si>
    <t>-1522373514</t>
  </si>
  <si>
    <t>1*2*3</t>
  </si>
  <si>
    <t>56</t>
  </si>
  <si>
    <t>977311113</t>
  </si>
  <si>
    <t>Řezání stávajících betonových mazanin nevyztužených hl do 150 mm</t>
  </si>
  <si>
    <t>-709378500</t>
  </si>
  <si>
    <t>1,95*2 "1.02.2</t>
  </si>
  <si>
    <t>57</t>
  </si>
  <si>
    <t>978012141</t>
  </si>
  <si>
    <t>Otlučení (osekání) vnitřní vápenné nebo vápenocementové omítky stropů rákosových v rozsahu přes 10 do 30 %</t>
  </si>
  <si>
    <t>-361066436</t>
  </si>
  <si>
    <t>58</t>
  </si>
  <si>
    <t>978013161</t>
  </si>
  <si>
    <t>Otlučení (osekání) vnitřní vápenné nebo vápenocementové omítky stěn v rozsahu přes 30 do 50 %</t>
  </si>
  <si>
    <t>-659540813</t>
  </si>
  <si>
    <t>59</t>
  </si>
  <si>
    <t>978059541</t>
  </si>
  <si>
    <t>Odsekání a odebrání obkladů stěn z vnitřních obkládaček plochy přes 1 m2</t>
  </si>
  <si>
    <t>-346377169</t>
  </si>
  <si>
    <t>985223210</t>
  </si>
  <si>
    <t>Přezdívání kamenného zdiva do aktivované malty objemu do 1 m3</t>
  </si>
  <si>
    <t>868969463</t>
  </si>
  <si>
    <t>1 "1.05</t>
  </si>
  <si>
    <t>1 "1.01.1</t>
  </si>
  <si>
    <t>997</t>
  </si>
  <si>
    <t>Přesun sutě</t>
  </si>
  <si>
    <t>61</t>
  </si>
  <si>
    <t>997013001</t>
  </si>
  <si>
    <t>Vyklizení ulehlé suti z prostorů do 15 m2 s naložením z hl do 2 m</t>
  </si>
  <si>
    <t>352584986</t>
  </si>
  <si>
    <t>3,46*0,8 "1.06</t>
  </si>
  <si>
    <t>14,67*0,8 "1.10</t>
  </si>
  <si>
    <t>10,61*0,8 "1.11</t>
  </si>
  <si>
    <t>4*0,8 "1.12</t>
  </si>
  <si>
    <t>62</t>
  </si>
  <si>
    <t>997013211</t>
  </si>
  <si>
    <t>Vnitrostaveništní doprava suti a vybouraných hmot pro budovy v do 6 m ručně</t>
  </si>
  <si>
    <t>38452757</t>
  </si>
  <si>
    <t>63</t>
  </si>
  <si>
    <t>997013501</t>
  </si>
  <si>
    <t>Odvoz suti a vybouraných hmot na skládku nebo meziskládku do 1 km se složením</t>
  </si>
  <si>
    <t>398055090</t>
  </si>
  <si>
    <t>64</t>
  </si>
  <si>
    <t>997013509</t>
  </si>
  <si>
    <t>Příplatek k odvozu suti a vybouraných hmot na skládku ZKD 1 km přes 1 km</t>
  </si>
  <si>
    <t>-248734743</t>
  </si>
  <si>
    <t>94,109*9 'Přepočtené koeficientem množství</t>
  </si>
  <si>
    <t>65</t>
  </si>
  <si>
    <t>997013603</t>
  </si>
  <si>
    <t>Poplatek za uložení na skládce (skládkovné) stavebního odpadu cihelného kód odpadu 17 01 02</t>
  </si>
  <si>
    <t>CS ÚRS 2021 02</t>
  </si>
  <si>
    <t>-1889965896</t>
  </si>
  <si>
    <t>66</t>
  </si>
  <si>
    <t>997013631</t>
  </si>
  <si>
    <t>Poplatek za uložení na skládce (skládkovné) stavebního odpadu směsného kód odpadu 17 09 04</t>
  </si>
  <si>
    <t>-333599139</t>
  </si>
  <si>
    <t>67</t>
  </si>
  <si>
    <t>997013811</t>
  </si>
  <si>
    <t>Poplatek za uložení na skládce (skládkovné) stavebního odpadu dřevěného kód odpadu 17 02 01</t>
  </si>
  <si>
    <t>-1100113776</t>
  </si>
  <si>
    <t>998</t>
  </si>
  <si>
    <t>Přesun hmot</t>
  </si>
  <si>
    <t>68</t>
  </si>
  <si>
    <t>998018001</t>
  </si>
  <si>
    <t>Přesun hmot pro budovy ruční pro budovy v do 6 m</t>
  </si>
  <si>
    <t>869675883</t>
  </si>
  <si>
    <t>PSV</t>
  </si>
  <si>
    <t>Práce a dodávky PSV</t>
  </si>
  <si>
    <t>711</t>
  </si>
  <si>
    <t>Izolace proti vodě, vlhkosti a plynům</t>
  </si>
  <si>
    <t>69</t>
  </si>
  <si>
    <t>711111001</t>
  </si>
  <si>
    <t>Provedení izolace proti zemní vlhkosti vodorovné za studena nátěrem penetračním</t>
  </si>
  <si>
    <t>8283899</t>
  </si>
  <si>
    <t>M</t>
  </si>
  <si>
    <t>11163150</t>
  </si>
  <si>
    <t>lak penetrační asfaltový</t>
  </si>
  <si>
    <t>-1374956544</t>
  </si>
  <si>
    <t>150,98*0,00033 'Přepočtené koeficientem množství</t>
  </si>
  <si>
    <t>71</t>
  </si>
  <si>
    <t>711113117</t>
  </si>
  <si>
    <t>Izolace proti vlhkosti na vodorovné ploše za studena těsnicí stěrkou jednosložkovou na bázi cementu</t>
  </si>
  <si>
    <t>-1588741216</t>
  </si>
  <si>
    <t>72</t>
  </si>
  <si>
    <t>711113117-1</t>
  </si>
  <si>
    <t>Izolace proti vlhkosti vodorovná za studena - bandážovací páska</t>
  </si>
  <si>
    <t>-1286043463</t>
  </si>
  <si>
    <t>4,53*2+1,22+1,31 "P3.1 - 1.03b.1</t>
  </si>
  <si>
    <t>0,98*2+1,4*2 "P3.1 - 1.03b.2</t>
  </si>
  <si>
    <t>0,9*2+1,4*2 "P3.1 - 1.03b.3</t>
  </si>
  <si>
    <t>0,98*2+1,4*2 "P3.1 - 1.03b.4</t>
  </si>
  <si>
    <t>0,9*2+1,4*2 "P3.1 - 1.03b.5</t>
  </si>
  <si>
    <t>1,98*2+1,6+1,7 "P3.1 - 1.03b.6</t>
  </si>
  <si>
    <t>73</t>
  </si>
  <si>
    <t>711141559</t>
  </si>
  <si>
    <t>Provedení izolace proti zemní vlhkosti pásy přitavením vodorovné NAIP</t>
  </si>
  <si>
    <t>-1204476553</t>
  </si>
  <si>
    <t>74</t>
  </si>
  <si>
    <t>62836110</t>
  </si>
  <si>
    <t>pás asfaltový natavitelný oxidovaný s vložkou z hliníkové fólie / hliníkové fólie s textilií, se spalitelnou PE folií nebo jemnozrnným minerálním posypem tl 4,0mm</t>
  </si>
  <si>
    <t>1113437894</t>
  </si>
  <si>
    <t>150,98*1,1655 'Přepočtené koeficientem množství</t>
  </si>
  <si>
    <t>75</t>
  </si>
  <si>
    <t>998711201</t>
  </si>
  <si>
    <t>Přesun hmot procentní pro izolace proti vodě, vlhkosti a plynům v objektech v do 6 m</t>
  </si>
  <si>
    <t>%</t>
  </si>
  <si>
    <t>1514479287</t>
  </si>
  <si>
    <t>713</t>
  </si>
  <si>
    <t>Izolace tepelné</t>
  </si>
  <si>
    <t>76</t>
  </si>
  <si>
    <t>713111111</t>
  </si>
  <si>
    <t>Montáž izolace tepelné vrchem stropů volně kladenými rohožemi, pásy, dílci, deskami</t>
  </si>
  <si>
    <t>-369053233</t>
  </si>
  <si>
    <t>57,56*2 "B1, B2</t>
  </si>
  <si>
    <t>77</t>
  </si>
  <si>
    <t>63152106</t>
  </si>
  <si>
    <t>pás tepelně izolační univerzální λ=0,032-0,033 tl 180mm</t>
  </si>
  <si>
    <t>-2128216165</t>
  </si>
  <si>
    <t>57,56*1,05 'Přepočtené koeficientem množství</t>
  </si>
  <si>
    <t>78</t>
  </si>
  <si>
    <t>63152097</t>
  </si>
  <si>
    <t>pás tepelně izolační univerzální λ=0,032-0,033 tl 60mm</t>
  </si>
  <si>
    <t>-1310894315</t>
  </si>
  <si>
    <t>79</t>
  </si>
  <si>
    <t>713121111</t>
  </si>
  <si>
    <t>Montáž izolace tepelné podlah volně kladenými rohožemi, pásy, dílci, deskami 1 vrstva</t>
  </si>
  <si>
    <t>35438533</t>
  </si>
  <si>
    <t>28375912</t>
  </si>
  <si>
    <t>deska EPS 150 pro konstrukce s vysokým zatížením λ=0,035 tl 80mm</t>
  </si>
  <si>
    <t>-1064216944</t>
  </si>
  <si>
    <t>135,54*1,02 'Přepočtené koeficientem množství</t>
  </si>
  <si>
    <t>81</t>
  </si>
  <si>
    <t>28375914</t>
  </si>
  <si>
    <t>deska EPS 150 pro konstrukce s vysokým zatížením λ=0,035 tl 100mm</t>
  </si>
  <si>
    <t>-861003156</t>
  </si>
  <si>
    <t>15,44*1,02 'Přepočtené koeficientem množství</t>
  </si>
  <si>
    <t>82</t>
  </si>
  <si>
    <t>713191132</t>
  </si>
  <si>
    <t>Montáž izolace tepelné podlah, stropů vrchem nebo střech překrytí separační fólií z PE</t>
  </si>
  <si>
    <t>1705782990</t>
  </si>
  <si>
    <t>83</t>
  </si>
  <si>
    <t>28329042</t>
  </si>
  <si>
    <t>fólie PE separační či ochranná tl 0,2mm</t>
  </si>
  <si>
    <t>-2009324408</t>
  </si>
  <si>
    <t>84</t>
  </si>
  <si>
    <t>132434161</t>
  </si>
  <si>
    <t>85</t>
  </si>
  <si>
    <t>28329011</t>
  </si>
  <si>
    <t>fólie PE vyztužená pro parotěsnou vrstvu (reakce na oheň - třída F) 110g/m2</t>
  </si>
  <si>
    <t>751701135</t>
  </si>
  <si>
    <t>57,56*1,1655 'Přepočtené koeficientem množství</t>
  </si>
  <si>
    <t>86</t>
  </si>
  <si>
    <t>998713201</t>
  </si>
  <si>
    <t>Přesun hmot procentní pro izolace tepelné v objektech v do 6 m</t>
  </si>
  <si>
    <t>-2133191730</t>
  </si>
  <si>
    <t>762</t>
  </si>
  <si>
    <t>Konstrukce tesařské</t>
  </si>
  <si>
    <t>87</t>
  </si>
  <si>
    <t>762521104</t>
  </si>
  <si>
    <t>Položení podlahy z hrubých prken na sraz</t>
  </si>
  <si>
    <t>654917452</t>
  </si>
  <si>
    <t>88</t>
  </si>
  <si>
    <t>60515111</t>
  </si>
  <si>
    <t>řezivo jehličnaté boční prkno 20-30mm</t>
  </si>
  <si>
    <t>-2060613226</t>
  </si>
  <si>
    <t>57,56*0,025</t>
  </si>
  <si>
    <t>1,439*1,1 'Přepočtené koeficientem množství</t>
  </si>
  <si>
    <t>89</t>
  </si>
  <si>
    <t>762521108</t>
  </si>
  <si>
    <t>Položení podlahy z hrubých fošen na sraz</t>
  </si>
  <si>
    <t>1545980990</t>
  </si>
  <si>
    <t>60511022</t>
  </si>
  <si>
    <t>řezivo jehličnaté středové smrk tl 33-100mm dl 2-3,5m</t>
  </si>
  <si>
    <t>667364420</t>
  </si>
  <si>
    <t>57,56*0,04</t>
  </si>
  <si>
    <t>2,302*1,1 'Přepočtené koeficientem množství</t>
  </si>
  <si>
    <t>91</t>
  </si>
  <si>
    <t>762522811</t>
  </si>
  <si>
    <t>Demontáž podlah s polštáři z prken tloušťky do 32 mm</t>
  </si>
  <si>
    <t>991624901</t>
  </si>
  <si>
    <t>92</t>
  </si>
  <si>
    <t>762595001</t>
  </si>
  <si>
    <t>Spojovací prostředky pro položení dřevěných podlah a zakrytí kanálů</t>
  </si>
  <si>
    <t>506257545</t>
  </si>
  <si>
    <t>57,56*2</t>
  </si>
  <si>
    <t>93</t>
  </si>
  <si>
    <t>762822130</t>
  </si>
  <si>
    <t>Montáž stropního trámu z hraněného řeziva průřezové pl přes 288 do 450 cm2 s výměnami</t>
  </si>
  <si>
    <t>1605884715</t>
  </si>
  <si>
    <t>7,06*4+7,65*2+4,92*3+5,06*3+5,3*2 "N1-5</t>
  </si>
  <si>
    <t>94</t>
  </si>
  <si>
    <t>60512141</t>
  </si>
  <si>
    <t>hranol stavební řezivo průřezu do 450cm2 dl 6-8m</t>
  </si>
  <si>
    <t>-286798697</t>
  </si>
  <si>
    <t>84,08*0,18*0,24</t>
  </si>
  <si>
    <t>3,632*1,1 'Přepočtené koeficientem množství</t>
  </si>
  <si>
    <t>95</t>
  </si>
  <si>
    <t>762823830</t>
  </si>
  <si>
    <t>Demontáž stropních trámů k dalšímu použití z hraněného řeziva průřezové pl přes 288 do 450 cm2</t>
  </si>
  <si>
    <t>359462695</t>
  </si>
  <si>
    <t>96</t>
  </si>
  <si>
    <t>762841110</t>
  </si>
  <si>
    <t>Montáž podbíjení stropů a střech rovných z hrubých prken na sraz</t>
  </si>
  <si>
    <t>-387763459</t>
  </si>
  <si>
    <t>97</t>
  </si>
  <si>
    <t>833040875</t>
  </si>
  <si>
    <t>57,56*0,03</t>
  </si>
  <si>
    <t>1,727*1,1 'Přepočtené koeficientem množství</t>
  </si>
  <si>
    <t>98</t>
  </si>
  <si>
    <t>762841812</t>
  </si>
  <si>
    <t>Demontáž podbíjení obkladů stropů a střech sklonu do 60° z hrubých prken s omítkou</t>
  </si>
  <si>
    <t>-2039250189</t>
  </si>
  <si>
    <t>99</t>
  </si>
  <si>
    <t>762895000</t>
  </si>
  <si>
    <t>Spojovací prostředky pro montáž záklopu, stropnice a podbíjení</t>
  </si>
  <si>
    <t>-1717732630</t>
  </si>
  <si>
    <t>1,9+3,995</t>
  </si>
  <si>
    <t>998762311</t>
  </si>
  <si>
    <t>Přesun hmot procentní pro kce tesařské ruční v objektech v do 6 m</t>
  </si>
  <si>
    <t>920378295</t>
  </si>
  <si>
    <t>763</t>
  </si>
  <si>
    <t>Konstrukce suché výstavby</t>
  </si>
  <si>
    <t>101</t>
  </si>
  <si>
    <t>763131451</t>
  </si>
  <si>
    <t>SDK podhled deska 1xH2 12,5 bez izolace dvouvrstvá spodní kce profil CD+UD</t>
  </si>
  <si>
    <t>983247309</t>
  </si>
  <si>
    <t>6,63+1,43+1,33+1,45+1,31+3,29 "1.03b.1-6</t>
  </si>
  <si>
    <t>102</t>
  </si>
  <si>
    <t>998763401</t>
  </si>
  <si>
    <t>Přesun hmot procentní pro konstrukce montované z desek v objektech v do 6 m</t>
  </si>
  <si>
    <t>1944469137</t>
  </si>
  <si>
    <t>766</t>
  </si>
  <si>
    <t>Konstrukce truhlářské</t>
  </si>
  <si>
    <t>103</t>
  </si>
  <si>
    <t>766-31L</t>
  </si>
  <si>
    <t>Dveře vnitřní dřevěné 1060x1950 - 31/L - EW30 DP3-C</t>
  </si>
  <si>
    <t>1905333148</t>
  </si>
  <si>
    <t>104</t>
  </si>
  <si>
    <t>766-32L</t>
  </si>
  <si>
    <t>Dveře vnitřní dřevěné 1090x1970 - 32/L</t>
  </si>
  <si>
    <t>1532567578</t>
  </si>
  <si>
    <t>105</t>
  </si>
  <si>
    <t>766-33L</t>
  </si>
  <si>
    <t>Dveře vnitřní dřevěné 830x1690 - 33/L - EW30 DP3-C</t>
  </si>
  <si>
    <t>867454684</t>
  </si>
  <si>
    <t>106</t>
  </si>
  <si>
    <t>766-34P</t>
  </si>
  <si>
    <t>Dveře vnitřní dřevěné 960x1590 - 34/P - EW30 DP3-C</t>
  </si>
  <si>
    <t>-1886152551</t>
  </si>
  <si>
    <t>107</t>
  </si>
  <si>
    <t>766-35L</t>
  </si>
  <si>
    <t>Dveře vnitřní dřevěné 980x1680 - 35/L - EW30 DP3-C</t>
  </si>
  <si>
    <t>-1275923907</t>
  </si>
  <si>
    <t>108</t>
  </si>
  <si>
    <t>766-36L</t>
  </si>
  <si>
    <t>Dveře vnitřní dřevěné 800x1970 - 36/L</t>
  </si>
  <si>
    <t>-988762839</t>
  </si>
  <si>
    <t>109</t>
  </si>
  <si>
    <t>766-37L</t>
  </si>
  <si>
    <t>Dveře vnitřní dřevěné 700x1970 - 37/L</t>
  </si>
  <si>
    <t>-1462207733</t>
  </si>
  <si>
    <t>766-38SPSL</t>
  </si>
  <si>
    <t>Dveře vnitřní dřevěné 600x1970 - 38/SP, 38/SL</t>
  </si>
  <si>
    <t>-40784024</t>
  </si>
  <si>
    <t>111</t>
  </si>
  <si>
    <t>766-O-1,1n</t>
  </si>
  <si>
    <t>Okno dřevěné 1120x1100 - 1,1n</t>
  </si>
  <si>
    <t>-1419055032</t>
  </si>
  <si>
    <t>112</t>
  </si>
  <si>
    <t>766-O-2,2n</t>
  </si>
  <si>
    <t>Okno dřevěné 1100x1930 - 2,2n</t>
  </si>
  <si>
    <t>-1588669918</t>
  </si>
  <si>
    <t>113</t>
  </si>
  <si>
    <t>766-O-3,3n</t>
  </si>
  <si>
    <t>Okno dřevěné 1130x1485 - 3,3n</t>
  </si>
  <si>
    <t>-1545042696</t>
  </si>
  <si>
    <t>114</t>
  </si>
  <si>
    <t>766-O-4,4n</t>
  </si>
  <si>
    <t>Okno dřevěné 980x1430 - 4,4n</t>
  </si>
  <si>
    <t>-1102276186</t>
  </si>
  <si>
    <t>115</t>
  </si>
  <si>
    <t>766-O-5n</t>
  </si>
  <si>
    <t>Okno dřevěné 500x1000 - 5n</t>
  </si>
  <si>
    <t>1603405330</t>
  </si>
  <si>
    <t>116</t>
  </si>
  <si>
    <t>766-V-20D,20nD</t>
  </si>
  <si>
    <t>Vrata dřevěná 2090x2835 - 20/D, 20n/D</t>
  </si>
  <si>
    <t>1973587865</t>
  </si>
  <si>
    <t>117</t>
  </si>
  <si>
    <t>766-V-21D,21nD</t>
  </si>
  <si>
    <t>Vrata dřevěná 2065x2835 - 21/D, 21n/D</t>
  </si>
  <si>
    <t>-338135062</t>
  </si>
  <si>
    <t>118</t>
  </si>
  <si>
    <t>766-22L</t>
  </si>
  <si>
    <t>Dveře dřevěné 740x1920 - 22/L</t>
  </si>
  <si>
    <t>-2086071833</t>
  </si>
  <si>
    <t>119</t>
  </si>
  <si>
    <t>766-23n</t>
  </si>
  <si>
    <t>Okenice dřevěná dvoukřídlá 1140x1100 - 23n</t>
  </si>
  <si>
    <t>-834581727</t>
  </si>
  <si>
    <t>120</t>
  </si>
  <si>
    <t>T1</t>
  </si>
  <si>
    <t>Demontáž dřevěná rámová zárubeň 900x1950 masivní jehličnaté - T1</t>
  </si>
  <si>
    <t>-1567481034</t>
  </si>
  <si>
    <t>121</t>
  </si>
  <si>
    <t>T2</t>
  </si>
  <si>
    <t>Demontáž dřevěný překlad otvoru omítaný š.1240 - T2</t>
  </si>
  <si>
    <t>159754701</t>
  </si>
  <si>
    <t>122</t>
  </si>
  <si>
    <t>T3</t>
  </si>
  <si>
    <t>Demontáž dřevěná obložková zárubeň 571x1690 - T3</t>
  </si>
  <si>
    <t>1204247289</t>
  </si>
  <si>
    <t>123</t>
  </si>
  <si>
    <t>T4</t>
  </si>
  <si>
    <t>Demontáž dřevěná obložková zárubeň 590x1590 - T4</t>
  </si>
  <si>
    <t>1563850599</t>
  </si>
  <si>
    <t>124</t>
  </si>
  <si>
    <t>T5</t>
  </si>
  <si>
    <t>Demontáž dřevěná rámová zárubeň 572x1680 - T5</t>
  </si>
  <si>
    <t>-1180755241</t>
  </si>
  <si>
    <t>125</t>
  </si>
  <si>
    <t>T6</t>
  </si>
  <si>
    <t>Demontáž dřevěná madla zábradlí kotvená do stěn - T6</t>
  </si>
  <si>
    <t>570821653</t>
  </si>
  <si>
    <t>126</t>
  </si>
  <si>
    <t>T6n</t>
  </si>
  <si>
    <t>Dřevěná madla zábradlí kotvená do stěn celkové délky 10,5 m - T6n</t>
  </si>
  <si>
    <t>-1261566463</t>
  </si>
  <si>
    <t>127</t>
  </si>
  <si>
    <t>998766201</t>
  </si>
  <si>
    <t>Přesun hmot procentní pro kce truhlářské v objektech v do 6 m</t>
  </si>
  <si>
    <t>847454183</t>
  </si>
  <si>
    <t>767</t>
  </si>
  <si>
    <t>Konstrukce zámečnické</t>
  </si>
  <si>
    <t>128</t>
  </si>
  <si>
    <t>767-30D</t>
  </si>
  <si>
    <t>M+D celoskleněná příčka s dveřmi  3685x3060 - 30/D</t>
  </si>
  <si>
    <t>170331676</t>
  </si>
  <si>
    <t>129</t>
  </si>
  <si>
    <t>Z1,Z1n</t>
  </si>
  <si>
    <t>Kovová mříž osazená v kamenném ostění otvoru se segmentovým zakončením tvořená svislými a vodorovnými pruty kotvenými do stávajících otvorů v kamenném ostění 1140x1100 - Z1, Z1n</t>
  </si>
  <si>
    <t>559625928</t>
  </si>
  <si>
    <t>130</t>
  </si>
  <si>
    <t>Z2</t>
  </si>
  <si>
    <t>Demontáž ocelová zárubeň 740x1920 - Z2</t>
  </si>
  <si>
    <t>1878803124</t>
  </si>
  <si>
    <t>131</t>
  </si>
  <si>
    <t>Z3,Z3n</t>
  </si>
  <si>
    <t>Kovová mříž osazená v ostění uvnitř špaletového okna tvořená dvěma svislými a třemi vodorovnými pruty 1485x1130 - Z3, Z3n</t>
  </si>
  <si>
    <t>-647779663</t>
  </si>
  <si>
    <t>132</t>
  </si>
  <si>
    <t>Z4, Z4n</t>
  </si>
  <si>
    <t>Kovová mříž osazená v ostění uvnitř špaletového okna tvořená dvěma svislými a třemi vodorovnými pruty 1430x1130 - Z4, Z4n</t>
  </si>
  <si>
    <t>-418200950</t>
  </si>
  <si>
    <t>133</t>
  </si>
  <si>
    <t>Z5</t>
  </si>
  <si>
    <t>Prut v otvoru sopouchu prubířské pícky kovaný - Z5</t>
  </si>
  <si>
    <t>888748475</t>
  </si>
  <si>
    <t>134</t>
  </si>
  <si>
    <t>Z30n</t>
  </si>
  <si>
    <t>Kovová mříž vnitřní jednokřídlová otevíravá uzamykatelná se segmentovým zakončením 1550x2110 - Z30n</t>
  </si>
  <si>
    <t>-166022003</t>
  </si>
  <si>
    <t>135</t>
  </si>
  <si>
    <t>Z31</t>
  </si>
  <si>
    <t>Ocelový poklop vodovodní šachty vč. rámu pro zadláždění 670x1240 - Z31</t>
  </si>
  <si>
    <t>2113681895</t>
  </si>
  <si>
    <t>136</t>
  </si>
  <si>
    <t>998767201</t>
  </si>
  <si>
    <t>Přesun hmot procentní pro zámečnické konstrukce v objektech v do 6 m</t>
  </si>
  <si>
    <t>-31430931</t>
  </si>
  <si>
    <t>771</t>
  </si>
  <si>
    <t>Podlahy z dlaždic</t>
  </si>
  <si>
    <t>137</t>
  </si>
  <si>
    <t>771474112</t>
  </si>
  <si>
    <t>Montáž soklů z dlaždic keramických rovných lepených cementovým flexibilním lepidlem v přes 65 do 90 mm</t>
  </si>
  <si>
    <t>254933196</t>
  </si>
  <si>
    <t>0,61*2+4,53+1,94+1,57+1,09 "1.03b.1</t>
  </si>
  <si>
    <t>-0,7*2</t>
  </si>
  <si>
    <t>-0,8</t>
  </si>
  <si>
    <t>138</t>
  </si>
  <si>
    <t>59761187</t>
  </si>
  <si>
    <t>sokl keramický mrazuvzdorný povrch hladký/lapovaný tl do 10mm výšky přes 90 do 120mm</t>
  </si>
  <si>
    <t>746266316</t>
  </si>
  <si>
    <t>8,15*1,1 'Přepočtené koeficientem množství</t>
  </si>
  <si>
    <t>139</t>
  </si>
  <si>
    <t>771531049</t>
  </si>
  <si>
    <t>Montáž podlahy z dlaždic cihelných lepením flexibilním lepidlem přes 25 do 35 ks/m2</t>
  </si>
  <si>
    <t>1957326113</t>
  </si>
  <si>
    <t>140</t>
  </si>
  <si>
    <t>59631104</t>
  </si>
  <si>
    <t>dlažba ruční cihelná 250x160x30mm</t>
  </si>
  <si>
    <t>-456984916</t>
  </si>
  <si>
    <t>2200*1,1 'Přepočtené koeficientem množství</t>
  </si>
  <si>
    <t>141</t>
  </si>
  <si>
    <t>771531105</t>
  </si>
  <si>
    <t>Příplatek k cenám montáže podlahy z dlaždic cihelných za dvojnásobný ochranný voskový nátěr</t>
  </si>
  <si>
    <t>-1655829382</t>
  </si>
  <si>
    <t>142</t>
  </si>
  <si>
    <t>771574519</t>
  </si>
  <si>
    <t>Montáž podlah keramických hladkých lepených cementovým flexibilním rychletuhnoucím lepidlem přes 22 do 25 ks/m2</t>
  </si>
  <si>
    <t>-1909714591</t>
  </si>
  <si>
    <t>143</t>
  </si>
  <si>
    <t>59761159</t>
  </si>
  <si>
    <t>dlažba keramická slinutá mrazuvzdorná povrch hladký/matný tl do 10mm přes 22 do 25ks/m2</t>
  </si>
  <si>
    <t>-1753412119</t>
  </si>
  <si>
    <t>15,44*1,1 'Přepočtené koeficientem množství</t>
  </si>
  <si>
    <t>144</t>
  </si>
  <si>
    <t>771577221</t>
  </si>
  <si>
    <t>Příplatek k montáži podlah keramických lepených cementovým flexibilním rychletuhnoucím lepidlem za plochu do 5 m2</t>
  </si>
  <si>
    <t>402667856</t>
  </si>
  <si>
    <t>145</t>
  </si>
  <si>
    <t>998771201</t>
  </si>
  <si>
    <t>Přesun hmot procentní pro podlahy z dlaždic v objektech v do 6 m</t>
  </si>
  <si>
    <t>-2120211587</t>
  </si>
  <si>
    <t>772</t>
  </si>
  <si>
    <t>Podlahy z kamene</t>
  </si>
  <si>
    <t>146</t>
  </si>
  <si>
    <t>772231312</t>
  </si>
  <si>
    <t>Montáž obkladu stupňů deskami lepenými z kamene tvrdého tl do 30 mm</t>
  </si>
  <si>
    <t>-555304235</t>
  </si>
  <si>
    <t>1,24*12</t>
  </si>
  <si>
    <t>147</t>
  </si>
  <si>
    <t>58382710</t>
  </si>
  <si>
    <t>deska obkladová leštěná žula liberecká tl 20mm</t>
  </si>
  <si>
    <t>38200856</t>
  </si>
  <si>
    <t>14,880*0,3</t>
  </si>
  <si>
    <t>4,464*1,1 'Přepočtené koeficientem množství</t>
  </si>
  <si>
    <t>148</t>
  </si>
  <si>
    <t>772231423</t>
  </si>
  <si>
    <t>Montáž obkladu stupňů deskami podstupnicovými lepenými z kamene tvrdého tl do 30 mm</t>
  </si>
  <si>
    <t>1131482121</t>
  </si>
  <si>
    <t>149</t>
  </si>
  <si>
    <t>58386630</t>
  </si>
  <si>
    <t>podstupnice tryskaná žula tl 20mm</t>
  </si>
  <si>
    <t>-576558584</t>
  </si>
  <si>
    <t>14,880*0,2</t>
  </si>
  <si>
    <t>2,976*1,1 'Přepočtené koeficientem množství</t>
  </si>
  <si>
    <t>150</t>
  </si>
  <si>
    <t>772521270</t>
  </si>
  <si>
    <t>Kladení dlažby z kamene z pravoúhlých desek a dlaždic lepených tl přes 70 do 90 mm</t>
  </si>
  <si>
    <t>1042943060</t>
  </si>
  <si>
    <t>151</t>
  </si>
  <si>
    <t>58381104-1</t>
  </si>
  <si>
    <t>deska dlažební leštěná žula 500x500mm tl 80mm</t>
  </si>
  <si>
    <t>-1354982533</t>
  </si>
  <si>
    <t>48,85*1,04 'Přepočtené koeficientem množství</t>
  </si>
  <si>
    <t>152</t>
  </si>
  <si>
    <t>998772201</t>
  </si>
  <si>
    <t>Přesun hmot procentní pro podlahy z kamene v objektech v do 6 m</t>
  </si>
  <si>
    <t>630104970</t>
  </si>
  <si>
    <t>777</t>
  </si>
  <si>
    <t>Podlahy lité</t>
  </si>
  <si>
    <t>153</t>
  </si>
  <si>
    <t>777131101</t>
  </si>
  <si>
    <t>Penetrační epoxidový nátěr podlahy na suchý a vyzrálý podklad</t>
  </si>
  <si>
    <t>-1794438752</t>
  </si>
  <si>
    <t>1,8*1,8 "1.02.2</t>
  </si>
  <si>
    <t>1,8*0,55*4</t>
  </si>
  <si>
    <t>154</t>
  </si>
  <si>
    <t>777611121</t>
  </si>
  <si>
    <t>Krycí epoxidový průmyslový nátěr podlahy</t>
  </si>
  <si>
    <t>-2022727805</t>
  </si>
  <si>
    <t>155</t>
  </si>
  <si>
    <t>777612101</t>
  </si>
  <si>
    <t>Uzavírací epoxidový barevný nátěr podlahy</t>
  </si>
  <si>
    <t>283624732</t>
  </si>
  <si>
    <t>156</t>
  </si>
  <si>
    <t>998777201</t>
  </si>
  <si>
    <t>Přesun hmot procentní pro podlahy lité v objektech v do 6 m</t>
  </si>
  <si>
    <t>-953971601</t>
  </si>
  <si>
    <t>781</t>
  </si>
  <si>
    <t>Dokončovací práce - obklady</t>
  </si>
  <si>
    <t>157</t>
  </si>
  <si>
    <t>781121011</t>
  </si>
  <si>
    <t>Nátěr penetrační na stěnu</t>
  </si>
  <si>
    <t>-25330863</t>
  </si>
  <si>
    <t>(1,98*2+1,6+1,7)*2 "1.03b.6</t>
  </si>
  <si>
    <t>-8*2</t>
  </si>
  <si>
    <t>(0,98*2+1,4*2)*2 "1.03b.4</t>
  </si>
  <si>
    <t>-0,6*2</t>
  </si>
  <si>
    <t>(1,4*2+0,9*2)*2 "1.03b.5</t>
  </si>
  <si>
    <t>(1,4*2+0,98*2)*2 "1.03b.2</t>
  </si>
  <si>
    <t>(1,4*2+0,9*2)*2 "1.03b.3</t>
  </si>
  <si>
    <t>158</t>
  </si>
  <si>
    <t>781472291</t>
  </si>
  <si>
    <t>Příplatek k montáži obkladů keramických lepených cementovým flexibilním lepidlem za plochu do 10 m2</t>
  </si>
  <si>
    <t>2121952204</t>
  </si>
  <si>
    <t>159</t>
  </si>
  <si>
    <t>781474115</t>
  </si>
  <si>
    <t>Montáž obkladů keramických hladkých lepených cementovým flexibilním lepidlem přes 22 do 25 ks/m2</t>
  </si>
  <si>
    <t>-1843701329</t>
  </si>
  <si>
    <t>160</t>
  </si>
  <si>
    <t>59761714</t>
  </si>
  <si>
    <t>obklad keramický nemrazuvzdorný povrch hladký/matný tl do 10mm přes 22 do 25ks/m2</t>
  </si>
  <si>
    <t>2145386802</t>
  </si>
  <si>
    <t>28,36*1,1 'Přepočtené koeficientem množství</t>
  </si>
  <si>
    <t>161</t>
  </si>
  <si>
    <t>781492251</t>
  </si>
  <si>
    <t>Montáž profilů ukončovacích lepených flexibilním cementovým lepidlem</t>
  </si>
  <si>
    <t>1307642011</t>
  </si>
  <si>
    <t>1,98*2+1,6+1,7-0,8 "1.03b.6</t>
  </si>
  <si>
    <t>0,98*2+1,4*2-0,7-0,6 "1.03b.4</t>
  </si>
  <si>
    <t>1,4*2+0,9*2-0,6 "1.03b.5</t>
  </si>
  <si>
    <t>1,4*2+0,98*2-0,7-0,6 "1.03b.2</t>
  </si>
  <si>
    <t>1,4*2+0,9*2-0,6 "1.03b.3</t>
  </si>
  <si>
    <t>162</t>
  </si>
  <si>
    <t>28342003</t>
  </si>
  <si>
    <t>lišta ukončovací z PVC 10mm</t>
  </si>
  <si>
    <t>-672542201</t>
  </si>
  <si>
    <t>21,38*1,05 'Přepočtené koeficientem množství</t>
  </si>
  <si>
    <t>163</t>
  </si>
  <si>
    <t>781495115</t>
  </si>
  <si>
    <t>Spárování vnitřních obkladů silikonem</t>
  </si>
  <si>
    <t>-874047689</t>
  </si>
  <si>
    <t>1,98*2+1,6+1,7 "1.03b.6</t>
  </si>
  <si>
    <t>0,98*2+1,4*2 "1.03b.4</t>
  </si>
  <si>
    <t>1,4*2+0,9*2 "1.03b.5</t>
  </si>
  <si>
    <t>1,4*2+0,98*2 "1.03b.2</t>
  </si>
  <si>
    <t>1,4*2+0,9*2 "1.03b.3</t>
  </si>
  <si>
    <t>2*4*5</t>
  </si>
  <si>
    <t>164</t>
  </si>
  <si>
    <t>998781201</t>
  </si>
  <si>
    <t>Přesun hmot procentní pro obklady keramické v objektech v do 6 m</t>
  </si>
  <si>
    <t>-138327669</t>
  </si>
  <si>
    <t>783</t>
  </si>
  <si>
    <t>Dokončovací práce - nátěry</t>
  </si>
  <si>
    <t>165</t>
  </si>
  <si>
    <t>783223021</t>
  </si>
  <si>
    <t>Napouštěcí dvojnásobný akrylátový biocidní nátěr tesařských prvků nezabudovaných do konstrukce</t>
  </si>
  <si>
    <t>1314525309</t>
  </si>
  <si>
    <t>(7,06*4+7,65*2+4,92*3+5,06*3+5,3*2)*0,84 "N1-5</t>
  </si>
  <si>
    <t>166</t>
  </si>
  <si>
    <t>783801403</t>
  </si>
  <si>
    <t>Oprášení omítek před provedením nátěru</t>
  </si>
  <si>
    <t>-1638143860</t>
  </si>
  <si>
    <t>1,8*2*3 "1.02.2</t>
  </si>
  <si>
    <t>-1*2</t>
  </si>
  <si>
    <t>167</t>
  </si>
  <si>
    <t>783806805</t>
  </si>
  <si>
    <t>Odstranění nátěrů z omítek opálením</t>
  </si>
  <si>
    <t>1901893898</t>
  </si>
  <si>
    <t>(3,89*2+1*2+0,974*2+0,28+0,27+2,19+0,34+0,34*2+0,4+1,68+0,63+0,32)*2 "1.04</t>
  </si>
  <si>
    <t>168</t>
  </si>
  <si>
    <t>783823101</t>
  </si>
  <si>
    <t>Penetrační akrylátový nátěr hladkých betonových povrchů</t>
  </si>
  <si>
    <t>1550571787</t>
  </si>
  <si>
    <t>169</t>
  </si>
  <si>
    <t>783827101</t>
  </si>
  <si>
    <t>Krycí jednonásobný akrylátový nátěr hladkých betonových povrchů</t>
  </si>
  <si>
    <t>-1271894482</t>
  </si>
  <si>
    <t>1,8*2*3*2 "1.02.2</t>
  </si>
  <si>
    <t>-1*2*2</t>
  </si>
  <si>
    <t>784</t>
  </si>
  <si>
    <t>Dokončovací práce - malby a tapety</t>
  </si>
  <si>
    <t>170</t>
  </si>
  <si>
    <t>784181111</t>
  </si>
  <si>
    <t>Základní silikátová jednonásobná bezbarvá penetrace podkladu v místnostech v do 3,80 m</t>
  </si>
  <si>
    <t>-115702712</t>
  </si>
  <si>
    <t>(1,08+1,57+1,94+1,7+1,98+1,4*2+0,98*2+1,4+0,9*2+0,98+1,4*2+1,4+0,9)*1 "1.03b.1-6</t>
  </si>
  <si>
    <t>171</t>
  </si>
  <si>
    <t>784312021</t>
  </si>
  <si>
    <t>Dvojnásobné bílé vápenné malby v místnostech v do 3,80 m</t>
  </si>
  <si>
    <t>-1977445664</t>
  </si>
  <si>
    <t>172</t>
  </si>
  <si>
    <t>999-PBŘ-1</t>
  </si>
  <si>
    <t>PHP PG6 práškový</t>
  </si>
  <si>
    <t>1600637022</t>
  </si>
  <si>
    <t>20 - 2NP</t>
  </si>
  <si>
    <t xml:space="preserve">    775 - Podlahy skládané</t>
  </si>
  <si>
    <t>(1,79+0,184+0,15)*(0,6+3,28+0,3)</t>
  </si>
  <si>
    <t>6,678*9*1,62/1000*1,05</t>
  </si>
  <si>
    <t>Kamenná konzola arkýře 2500x1000x1000 - R4</t>
  </si>
  <si>
    <t>-157712140</t>
  </si>
  <si>
    <t>R5</t>
  </si>
  <si>
    <t>Zbytky kamenného ostění středového okna arkýře dl.1470 a 2350 - R5</t>
  </si>
  <si>
    <t>1668017386</t>
  </si>
  <si>
    <t>311272111</t>
  </si>
  <si>
    <t>Zdivo z pórobetonových tvárnic hladkých do P2 do 450 kg/m3 na tenkovrstvou maltu tl 250 mm</t>
  </si>
  <si>
    <t>-2109390970</t>
  </si>
  <si>
    <t>0,94*2,04 "zazdívka</t>
  </si>
  <si>
    <t>-1886118588</t>
  </si>
  <si>
    <t>413232221</t>
  </si>
  <si>
    <t>Zazdívka zhlaví válcovaných nosníků v přes 150 do 300 mm</t>
  </si>
  <si>
    <t>2076422666</t>
  </si>
  <si>
    <t>413941123</t>
  </si>
  <si>
    <t>Osazování ocelových válcovaných nosníků stropů I, IE, U, UE nebo L výšky přes 120 do 220 mm</t>
  </si>
  <si>
    <t>1416800408</t>
  </si>
  <si>
    <t>12,94*16*22/1000 "U 18</t>
  </si>
  <si>
    <t>13010824</t>
  </si>
  <si>
    <t>ocel profilová jakost S235JR (11 375) průřez U (UPN) 180</t>
  </si>
  <si>
    <t>-1947251774</t>
  </si>
  <si>
    <t>4,555*1,05 'Přepočtené koeficientem množství</t>
  </si>
  <si>
    <t>39400800</t>
  </si>
  <si>
    <t>80+16</t>
  </si>
  <si>
    <t>413-SP</t>
  </si>
  <si>
    <t>Styčníkový plech PL 10</t>
  </si>
  <si>
    <t>kg</t>
  </si>
  <si>
    <t>-886975970</t>
  </si>
  <si>
    <t>-356012805</t>
  </si>
  <si>
    <t>177,43 "B3, B4</t>
  </si>
  <si>
    <t>-802482764</t>
  </si>
  <si>
    <t>17,47 "2.01</t>
  </si>
  <si>
    <t>20,54 "2.02</t>
  </si>
  <si>
    <t>20,48 "2.04</t>
  </si>
  <si>
    <t>19,4 "2.05</t>
  </si>
  <si>
    <t>68,3 "2.08.1</t>
  </si>
  <si>
    <t>30,7+5,12 "2.10</t>
  </si>
  <si>
    <t>5,7 "11</t>
  </si>
  <si>
    <t>(1,79+1,84+0,15)*3,28</t>
  </si>
  <si>
    <t>(5,64*2+1,3+1,02+1,72+3,89)*3,28 "2.01</t>
  </si>
  <si>
    <t>(2,26+0,28+2,92+5,72+3,59+3,56+0,17+0,2)*3,28 "2.02</t>
  </si>
  <si>
    <t>(2,77+0,96+0,72+1,26+5,16+0,48+3,5+0,15+3,44+0,25)*3,28 "2.04</t>
  </si>
  <si>
    <t>(5,58+0,69+2,08+0,2+2,22+0,32+3,55*+3,53+0,25*2+0,12*2)*3,28 "2.05</t>
  </si>
  <si>
    <t>(10,25+4,25+0,2*2+2,64+3,15+6,55+6,77+0,8*2+0,5*2*3)*3,28 "2.08.1</t>
  </si>
  <si>
    <t>(4,99+6,67+0,14+0,8*2+1,43+0,19+0,76+2,35+5,92+0,48+0,43+1,97+1,93+1,91+0,15*2)*3,28 "2.10</t>
  </si>
  <si>
    <t>1,04*1,68*5</t>
  </si>
  <si>
    <t>0,84*1,32*2</t>
  </si>
  <si>
    <t>1,27*1,32</t>
  </si>
  <si>
    <t>1,02*1,48*5</t>
  </si>
  <si>
    <t>17,47*0,069 "2.01 - P2.2</t>
  </si>
  <si>
    <t>1,205*0,5 'Přepočtené koeficientem množství</t>
  </si>
  <si>
    <t>17,47*1,36*1,2/1000 "2.01 - P2.2</t>
  </si>
  <si>
    <t>635211121</t>
  </si>
  <si>
    <t>Násyp pod podlahy z keramzitu</t>
  </si>
  <si>
    <t>184108522</t>
  </si>
  <si>
    <t>17,47*0,28 "2.01 - P2.2</t>
  </si>
  <si>
    <t>20,54*0,116 "2.02 - P5.1</t>
  </si>
  <si>
    <t>20,48*0,116 "2.04 - P5.1</t>
  </si>
  <si>
    <t>19,4*0,116 "2.05 - P5.1</t>
  </si>
  <si>
    <t>68,3*0,116 "2.08.1 - P5.1</t>
  </si>
  <si>
    <t>-1369360735</t>
  </si>
  <si>
    <t>-1380835826</t>
  </si>
  <si>
    <t>962031133</t>
  </si>
  <si>
    <t>Bourání příček nebo přizdívek z cihel pálených plných tl přes 100 do 150 mm</t>
  </si>
  <si>
    <t>51751553</t>
  </si>
  <si>
    <t>(2,33+0,92+3,44+6,85+3,38+2+3,53)*3,28</t>
  </si>
  <si>
    <t>1487425892</t>
  </si>
  <si>
    <t>965042231</t>
  </si>
  <si>
    <t>Bourání podkladů pod dlažby nebo mazanin betonových nebo z litého asfaltu tl přes 100 mm pl do 4 m2</t>
  </si>
  <si>
    <t>-1729844371</t>
  </si>
  <si>
    <t>17,47*0,07 "2.01 - P2.2</t>
  </si>
  <si>
    <t>965081353</t>
  </si>
  <si>
    <t>Bourání podlah z dlaždic betonových, teracových nebo čedičových tl přes 40 mm plochy přes 1 m2</t>
  </si>
  <si>
    <t>-715777258</t>
  </si>
  <si>
    <t>17,47 "2.01 - P2.2</t>
  </si>
  <si>
    <t>823799784</t>
  </si>
  <si>
    <t>17,47*0,2 "2.01 - P2.2</t>
  </si>
  <si>
    <t>20,54*0,16 "2.02 - P5.1</t>
  </si>
  <si>
    <t>20,48*0,16 "2.04 - P5.1</t>
  </si>
  <si>
    <t>19,4*0,16 "2.05 - P5.1</t>
  </si>
  <si>
    <t>68,3*0,16 "2.08.1 - P5.1</t>
  </si>
  <si>
    <t>3*0,16 "2.08.2 - P5.1</t>
  </si>
  <si>
    <t>-1936521093</t>
  </si>
  <si>
    <t>177,43*0,24 "B3, B4</t>
  </si>
  <si>
    <t>0,9*2*4</t>
  </si>
  <si>
    <t>1,07*1,48</t>
  </si>
  <si>
    <t>971033651</t>
  </si>
  <si>
    <t>Vybourání otvorů ve zdivu cihelném pl do 4 m2 na MVC nebo MV tl do 600 mm</t>
  </si>
  <si>
    <t>-1580468754</t>
  </si>
  <si>
    <t>0,9*2*0,45</t>
  </si>
  <si>
    <t>973031325</t>
  </si>
  <si>
    <t>Vysekání kapes ve zdivu cihelném na MV nebo MVC pl do 0,10 m2 hl do 300 mm</t>
  </si>
  <si>
    <t>-1795355772</t>
  </si>
  <si>
    <t>(2,26+0,28+2,92+5,72+3,59+3,56+0,17+0,2)*1 "2.02</t>
  </si>
  <si>
    <t>(5,58+0,69+2,08+0,2+2,22+0,32+3,55*+3,53+0,25*2+0,12*2)*1 "2.05</t>
  </si>
  <si>
    <t>166,251*9 'Přepočtené koeficientem množství</t>
  </si>
  <si>
    <t>997013601</t>
  </si>
  <si>
    <t>Poplatek za uložení na skládce (skládkovné) stavebního odpadu betonového kód odpadu 17 01 01</t>
  </si>
  <si>
    <t>23557983</t>
  </si>
  <si>
    <t>-184776095</t>
  </si>
  <si>
    <t>-71388127</t>
  </si>
  <si>
    <t>-1471247607</t>
  </si>
  <si>
    <t>1144483276</t>
  </si>
  <si>
    <t>177,43*2 "B3, B4</t>
  </si>
  <si>
    <t>-467445455</t>
  </si>
  <si>
    <t>177,43*1,05 'Přepočtené koeficientem množství</t>
  </si>
  <si>
    <t>-1659454768</t>
  </si>
  <si>
    <t>177,430476190476*1,05 'Přepočtené koeficientem množství</t>
  </si>
  <si>
    <t>713121112</t>
  </si>
  <si>
    <t>Montáž izolace tepelné podlah volně kladenými mezi trámy nebo rošt rohožemi, pásy, dílci, deskami 1 vrstva</t>
  </si>
  <si>
    <t>-524767039</t>
  </si>
  <si>
    <t>20,54 "2.02 - P5.1</t>
  </si>
  <si>
    <t>20,48 "2.04 - P5.1</t>
  </si>
  <si>
    <t>19,4 "2.05 - P5.1</t>
  </si>
  <si>
    <t>68,3 "2.08.1 - P5.1</t>
  </si>
  <si>
    <t>63148101</t>
  </si>
  <si>
    <t>deska tepelně izolační minerální univerzální λ=0,038-0,039 tl 50mm</t>
  </si>
  <si>
    <t>-1653745426</t>
  </si>
  <si>
    <t>128,72*1,02 'Přepočtené koeficientem množství</t>
  </si>
  <si>
    <t>17,47*1,1655 'Přepočtené koeficientem množství</t>
  </si>
  <si>
    <t>69311172</t>
  </si>
  <si>
    <t>geotextilie PP s ÚV stabilizací 300g/m2</t>
  </si>
  <si>
    <t>606751263</t>
  </si>
  <si>
    <t>128,72*1,08 'Přepočtené koeficientem množství</t>
  </si>
  <si>
    <t>-1595875860</t>
  </si>
  <si>
    <t>-349263328</t>
  </si>
  <si>
    <t>177,43*1,1655 'Přepočtené koeficientem množství</t>
  </si>
  <si>
    <t>-339327150</t>
  </si>
  <si>
    <t>-1260118826</t>
  </si>
  <si>
    <t>177,43*0,025</t>
  </si>
  <si>
    <t>4,436*1,1 'Přepočtené koeficientem množství</t>
  </si>
  <si>
    <t>-242260247</t>
  </si>
  <si>
    <t>1899772119</t>
  </si>
  <si>
    <t>177,43*0,04</t>
  </si>
  <si>
    <t>7,097*1,1 'Přepočtené koeficientem množství</t>
  </si>
  <si>
    <t>-26448720</t>
  </si>
  <si>
    <t>3 "2.08.2 - P5.1</t>
  </si>
  <si>
    <t>-866773825</t>
  </si>
  <si>
    <t>762525104</t>
  </si>
  <si>
    <t>Položení podlahy z palubek</t>
  </si>
  <si>
    <t>-1286726330</t>
  </si>
  <si>
    <t>61191188</t>
  </si>
  <si>
    <t>palubky podlahové smrk tl 40mm A/B</t>
  </si>
  <si>
    <t>2013656719</t>
  </si>
  <si>
    <t>762526110</t>
  </si>
  <si>
    <t>Položení polštáře pod podlahy při osové vzdálenosti do 65 cm</t>
  </si>
  <si>
    <t>-368210754</t>
  </si>
  <si>
    <t>60512125</t>
  </si>
  <si>
    <t>hranol stavební řezivo průřezu do 120cm2 do dl 6m</t>
  </si>
  <si>
    <t>1991706930</t>
  </si>
  <si>
    <t>220*0,08*0,05</t>
  </si>
  <si>
    <t>0,88*1,1 'Přepočtené koeficientem množství</t>
  </si>
  <si>
    <t>770283207</t>
  </si>
  <si>
    <t>155201242</t>
  </si>
  <si>
    <t>177,43*2</t>
  </si>
  <si>
    <t>762811510</t>
  </si>
  <si>
    <t>Montáž zapuštěného záklopu z hrubých prken na sraz spáry zakryté</t>
  </si>
  <si>
    <t>1536660814</t>
  </si>
  <si>
    <t>60511112</t>
  </si>
  <si>
    <t>řezivo jehličnaté smrk, borovice š přes 80mm tl 24mm dl 4-5m</t>
  </si>
  <si>
    <t>-1761528764</t>
  </si>
  <si>
    <t>128,720*0,025</t>
  </si>
  <si>
    <t>3,218*1,1 'Přepočtené koeficientem množství</t>
  </si>
  <si>
    <t>762811811</t>
  </si>
  <si>
    <t>Demontáž záklopů stropů z hrubých prken tl do 32 mm</t>
  </si>
  <si>
    <t>1716971427</t>
  </si>
  <si>
    <t>762822120</t>
  </si>
  <si>
    <t>Montáž stropního trámu z hraněného řeziva průřezové pl přes 144 do 288 cm2 s výměnami</t>
  </si>
  <si>
    <t>1836862752</t>
  </si>
  <si>
    <t>2,47+1,9 "N6, N10</t>
  </si>
  <si>
    <t>60512135</t>
  </si>
  <si>
    <t>hranol stavební řezivo průřezu do 288cm2 do dl 6m</t>
  </si>
  <si>
    <t>-220749961</t>
  </si>
  <si>
    <t>4,37*0,09*0,24</t>
  </si>
  <si>
    <t>0,094*1,1 'Přepočtené koeficientem množství</t>
  </si>
  <si>
    <t>-2140464463</t>
  </si>
  <si>
    <t>4,88+6*+1,87+5,98+6,13*6+6,16*2+6,2*2+6,06*3+6,27+6,36*2+6,54+7,02+7,07*2+6,97+7,16*2+7,14+7,19*3+7,18*2+7,22+7,14+5*3 "N6-9, N11-28</t>
  </si>
  <si>
    <t>-19396679</t>
  </si>
  <si>
    <t>242,17*0,18*0,24</t>
  </si>
  <si>
    <t>10,462*1,1 'Přepočtené koeficientem množství</t>
  </si>
  <si>
    <t>762823820</t>
  </si>
  <si>
    <t>Demontáž stropních trámů k dalšímu použití z hraněného řeziva průřezové pl přes 144 do 288 cm2</t>
  </si>
  <si>
    <t>-13047052</t>
  </si>
  <si>
    <t>2060115982</t>
  </si>
  <si>
    <t>1802767262</t>
  </si>
  <si>
    <t>1410707247</t>
  </si>
  <si>
    <t>177,43*0,03</t>
  </si>
  <si>
    <t>5,323*1,1 'Přepočtené koeficientem množství</t>
  </si>
  <si>
    <t>987207081</t>
  </si>
  <si>
    <t>16382671</t>
  </si>
  <si>
    <t>-91294661</t>
  </si>
  <si>
    <t>1238808237</t>
  </si>
  <si>
    <t>0,103+11,508+5,855</t>
  </si>
  <si>
    <t>-243307616</t>
  </si>
  <si>
    <t>763111314</t>
  </si>
  <si>
    <t>SDK příčka tl 100 mm profil CW+UW 75 desky 1xA 12,5 s izolací EI 30 Rw do 45 dB</t>
  </si>
  <si>
    <t>-1637441242</t>
  </si>
  <si>
    <t>(1+0,455)*3,28</t>
  </si>
  <si>
    <t>763111316</t>
  </si>
  <si>
    <t>SDK příčka tl 125 mm profil CW+UW 100 desky 1xA 12,5 s izolací EI 30 Rw do 48 dB</t>
  </si>
  <si>
    <t>-507524657</t>
  </si>
  <si>
    <t>(0,15+1+2,51)*3,04 "2.12</t>
  </si>
  <si>
    <t>763111323</t>
  </si>
  <si>
    <t>SDK příčka tl 100 mm profil CW+UW 75 desky 1xDF 12,5 s izolací EI 45 Rw do 49 dB</t>
  </si>
  <si>
    <t>770045879</t>
  </si>
  <si>
    <t>(1,3+1,45)*3,31 "2.01, 2.11</t>
  </si>
  <si>
    <t>763181411</t>
  </si>
  <si>
    <t>Ztužující výplň otvoru pro dveře s CW a UW profilem pro příčky do 2,60 m</t>
  </si>
  <si>
    <t>-823957927</t>
  </si>
  <si>
    <t>766-T10,T11,T11n</t>
  </si>
  <si>
    <t>Schodiště dřevěné - T10, T11, T11n</t>
  </si>
  <si>
    <t>-1848654619</t>
  </si>
  <si>
    <t>766-40P</t>
  </si>
  <si>
    <t>Dveře vnitřní dřevěné 800x1970 - 40/P - EW30 DP3-C</t>
  </si>
  <si>
    <t>253604411</t>
  </si>
  <si>
    <t>766-41P</t>
  </si>
  <si>
    <t>Dveře vnitřní dřevěné 800x1970 - 41/P - EW30 DP3-C</t>
  </si>
  <si>
    <t>663697879</t>
  </si>
  <si>
    <t>766-41L</t>
  </si>
  <si>
    <t>Dveře vnitřní dřevěné 800x1970 - 41/L - EW30 DP3-C</t>
  </si>
  <si>
    <t>-1451812120</t>
  </si>
  <si>
    <t>766-O-10,10n</t>
  </si>
  <si>
    <t>Okno dřevěné 830x1320 - 10, 10n</t>
  </si>
  <si>
    <t>2065151800</t>
  </si>
  <si>
    <t>766-O-11,11n</t>
  </si>
  <si>
    <t>Okno dřevěné 1270x1320 - 11, 11n</t>
  </si>
  <si>
    <t>106185755</t>
  </si>
  <si>
    <t>766-O-12,12n</t>
  </si>
  <si>
    <t>Okno dřevěné 1037x1680 - 12, 12n</t>
  </si>
  <si>
    <t>1841997243</t>
  </si>
  <si>
    <t>766-O-13,13n</t>
  </si>
  <si>
    <t>Okno dřevěné 1020x1480 - 13, 13n</t>
  </si>
  <si>
    <t>99902115</t>
  </si>
  <si>
    <t>766-T14n</t>
  </si>
  <si>
    <t>Dřevěné madlo zábradlí - T14n</t>
  </si>
  <si>
    <t>-837891225</t>
  </si>
  <si>
    <t>766-43</t>
  </si>
  <si>
    <t>M+D Protipožární proklená stěna 2644x3310 s dveřmi 900x2100</t>
  </si>
  <si>
    <t>-618454023</t>
  </si>
  <si>
    <t>Z10</t>
  </si>
  <si>
    <t>Demontáž ocelová zárubeň 800x1970 - Z10</t>
  </si>
  <si>
    <t>-2138850306</t>
  </si>
  <si>
    <t>Z11</t>
  </si>
  <si>
    <t>Demontáž plechové ocelové dveře jednokřídlové otevíravé plné hladké v obdélníkovém rámu 800x1970 - Z11</t>
  </si>
  <si>
    <t>-850550941</t>
  </si>
  <si>
    <t>Z14n</t>
  </si>
  <si>
    <t>Sloupky a výplň z ocelových lanek s napínáky - Z14n</t>
  </si>
  <si>
    <t>472997083</t>
  </si>
  <si>
    <t>2125810205</t>
  </si>
  <si>
    <t>17,47*25</t>
  </si>
  <si>
    <t>436,75*1,1 'Přepočtené koeficientem množství</t>
  </si>
  <si>
    <t>775</t>
  </si>
  <si>
    <t>Podlahy skládané</t>
  </si>
  <si>
    <t>775413411</t>
  </si>
  <si>
    <t>Montáž podlahové lišty obvodové připevněné mechanicky</t>
  </si>
  <si>
    <t>953915982</t>
  </si>
  <si>
    <t>5,58*2+3,55*2+0,123*2+0,247*2 "2.05</t>
  </si>
  <si>
    <t>5,72*2+3,606+3,56+0,17+0,2-0,8*2 "2.02</t>
  </si>
  <si>
    <t>2,765+0,716+1,259+0,3*2+3,439*2+0,243*2+0,479+5,155 "2.04</t>
  </si>
  <si>
    <t>10,245+4,25+0,15*2+2,64+3,149+6,55+6,77+0,9*2+0,6*6 "2.08.1</t>
  </si>
  <si>
    <t>4,99*2+6,67+5,92+0,76+1,93*2+1,91*2-0,97-1,65*2 "2.10</t>
  </si>
  <si>
    <t>61418203</t>
  </si>
  <si>
    <t>lišta podlahová dřevěná dub 25x25mm</t>
  </si>
  <si>
    <t>448710028</t>
  </si>
  <si>
    <t>120,758*1,08 'Přepočtené koeficientem množství</t>
  </si>
  <si>
    <t>998775201</t>
  </si>
  <si>
    <t>Přesun hmot procentní pro podlahy skládané v objektech v do 6 m</t>
  </si>
  <si>
    <t>-151034175</t>
  </si>
  <si>
    <t>-1245372337</t>
  </si>
  <si>
    <t>(2,47+1,9)*0,66 "N6, N10</t>
  </si>
  <si>
    <t>(4,88+6*+1,87+5,98+6,13*6+6,16*2+6,2*2+6,06*3+6,27+6,36*2+6,54+7,02+7,07*2+6,97+7,16*2+7,14+7,19*3+7,18*2+7,22+7,14+5*3)*0,84 "N6-9, N11-28</t>
  </si>
  <si>
    <t>(1,84*2+1,79*2)*3,28 "2.08.2</t>
  </si>
  <si>
    <t>783901203</t>
  </si>
  <si>
    <t>Jemné broušení dřevěných podlah před provedením nátěru</t>
  </si>
  <si>
    <t>-1812623716</t>
  </si>
  <si>
    <t>30,7+5,12 "2.10 - ST</t>
  </si>
  <si>
    <t>783901403</t>
  </si>
  <si>
    <t>Vysátí dřevěných podlah před provedením nátěru</t>
  </si>
  <si>
    <t>-1174360984</t>
  </si>
  <si>
    <t>783963101</t>
  </si>
  <si>
    <t>Napouštěcí jednonásobný olejový nátěr dřevěných podlah</t>
  </si>
  <si>
    <t>1336302429</t>
  </si>
  <si>
    <t>783968211</t>
  </si>
  <si>
    <t>Ochranný dvojnásobný olejový transparentní nátěr dřevěné podlahy</t>
  </si>
  <si>
    <t>-738041880</t>
  </si>
  <si>
    <t>(0,15+1+2,51)*3,04*2 "2.12</t>
  </si>
  <si>
    <t>999-AR</t>
  </si>
  <si>
    <t>Restuarátorské práce v místě arkýře</t>
  </si>
  <si>
    <t>-358399521</t>
  </si>
  <si>
    <t>799948129</t>
  </si>
  <si>
    <t>30 - 3NP</t>
  </si>
  <si>
    <t>(1,8*2+1,8*2+0,3*2)*3,01</t>
  </si>
  <si>
    <t>21,278*9*1,62/1000*1,05</t>
  </si>
  <si>
    <t>612142001</t>
  </si>
  <si>
    <t>Pletivo sklovláknité vnitřních stěn vtlačené do tmelu</t>
  </si>
  <si>
    <t>1698649972</t>
  </si>
  <si>
    <t>33,2*2 "W1</t>
  </si>
  <si>
    <t>-521570597</t>
  </si>
  <si>
    <t>612311131</t>
  </si>
  <si>
    <t>Vápenný štuk vnitřních stěn tloušťky do 3 mm</t>
  </si>
  <si>
    <t>1800368131</t>
  </si>
  <si>
    <t>2,1*4*3,01</t>
  </si>
  <si>
    <t>612311191</t>
  </si>
  <si>
    <t>Příplatek k vápenné omítce vnitřních stěn za každých dalších 5 mm tloušťky ručně</t>
  </si>
  <si>
    <t>-280446037</t>
  </si>
  <si>
    <t>192 "3.01.5</t>
  </si>
  <si>
    <t>12,7 "3.01.10</t>
  </si>
  <si>
    <t>2,8 "3.02</t>
  </si>
  <si>
    <t>965041341</t>
  </si>
  <si>
    <t>Bourání mazanin škvárobetonových tl do 100 mm pl přes 4 m2</t>
  </si>
  <si>
    <t>1490691189</t>
  </si>
  <si>
    <t>192*0,1 "3.01.5 - P5.3</t>
  </si>
  <si>
    <t>12,7*0,1 "3.01.10 - P5.3</t>
  </si>
  <si>
    <t>978013191</t>
  </si>
  <si>
    <t>Otlučení (osekání) vnitřní vápenné nebo vápenocementové omítky stěn v rozsahu přes 50 do 100 %</t>
  </si>
  <si>
    <t>-68308766</t>
  </si>
  <si>
    <t>997013212</t>
  </si>
  <si>
    <t>Vnitrostaveništní doprava suti a vybouraných hmot pro budovy v přes 6 do 9 m ručně</t>
  </si>
  <si>
    <t>-449624364</t>
  </si>
  <si>
    <t>38,967*9 'Přepočtené koeficientem množství</t>
  </si>
  <si>
    <t>998018002</t>
  </si>
  <si>
    <t>Přesun hmot pro budovy ruční pro budovy v přes 6 do 12 m</t>
  </si>
  <si>
    <t>1658439493</t>
  </si>
  <si>
    <t>207,5*1,02 'Přepočtené koeficientem množství</t>
  </si>
  <si>
    <t>713131141</t>
  </si>
  <si>
    <t>Montáž izolace tepelné stěn lepením celoplošně rohoží, pásů, dílců, desek</t>
  </si>
  <si>
    <t>1823615923</t>
  </si>
  <si>
    <t>28376421</t>
  </si>
  <si>
    <t>deska XPS hrana polodrážková a hladký povrch 300kPA λ=0,035 tl 80mm</t>
  </si>
  <si>
    <t>422200626</t>
  </si>
  <si>
    <t>66,4*1,05 'Přepočtené koeficientem množství</t>
  </si>
  <si>
    <t>998713202</t>
  </si>
  <si>
    <t>Přesun hmot procentní pro izolace tepelné v objektech v přes 6 do 12 m</t>
  </si>
  <si>
    <t>-2111709821</t>
  </si>
  <si>
    <t>762-1</t>
  </si>
  <si>
    <t>Kontrola stavu stropních trámů a návrh opravy</t>
  </si>
  <si>
    <t>1051570613</t>
  </si>
  <si>
    <t>762-2</t>
  </si>
  <si>
    <t>Vyčištění dutiny mezi stropními trámy</t>
  </si>
  <si>
    <t>-1588248669</t>
  </si>
  <si>
    <t>762511173</t>
  </si>
  <si>
    <t>Podlahové kce podkladové dvouvrstvé z cementotřískových desek tl 2x12 mm na sraz šroubovaných</t>
  </si>
  <si>
    <t>914493178</t>
  </si>
  <si>
    <t>2,1*2,1 "3.01.6</t>
  </si>
  <si>
    <t>194,8*1,08 'Přepočtené koeficientem množství</t>
  </si>
  <si>
    <t>207,5*0,025</t>
  </si>
  <si>
    <t>5,188*1,1 'Přepočtené koeficientem množství</t>
  </si>
  <si>
    <t>998762202</t>
  </si>
  <si>
    <t>Přesun hmot procentní pro kce tesařské v objektech v přes 6 do 12 m</t>
  </si>
  <si>
    <t>-685503871</t>
  </si>
  <si>
    <t>757671319</t>
  </si>
  <si>
    <t>2,24*3,04 "3.01.10</t>
  </si>
  <si>
    <t>763111326</t>
  </si>
  <si>
    <t>SDK příčka tl 125 mm profil CW+UW 100 desky 1xDF 12,5 s izolací EI 45 Rw do 51 dB</t>
  </si>
  <si>
    <t>-1007630319</t>
  </si>
  <si>
    <t>(1,22+2,092+2,48+0,1)*3 "3.01.10</t>
  </si>
  <si>
    <t>-0,9*2</t>
  </si>
  <si>
    <t>52647003</t>
  </si>
  <si>
    <t>998763402</t>
  </si>
  <si>
    <t>Přesun hmot procentní pro konstrukce montované z desek v objektech v přes 6 do 12 m</t>
  </si>
  <si>
    <t>176986402</t>
  </si>
  <si>
    <t>766-42L</t>
  </si>
  <si>
    <t>Dveře vnitřní dřevěné 900x1970 EW30 DP3-C - 43/P</t>
  </si>
  <si>
    <t>1265434806</t>
  </si>
  <si>
    <t>766-14</t>
  </si>
  <si>
    <t>Okno dřevěné 600x600 - 14</t>
  </si>
  <si>
    <t>-1015676374</t>
  </si>
  <si>
    <t>766-14n</t>
  </si>
  <si>
    <t>Okno dřevěné 620x620 - 14n</t>
  </si>
  <si>
    <t>-1758422284</t>
  </si>
  <si>
    <t>766-15,15n</t>
  </si>
  <si>
    <t>Výlezové střešní okno 1000x600 - 15, 15n</t>
  </si>
  <si>
    <t>-775316439</t>
  </si>
  <si>
    <t>998766202</t>
  </si>
  <si>
    <t>Přesun hmot procentní pro kce truhlářské v objektech v přes 6 do 12 m</t>
  </si>
  <si>
    <t>1214755173</t>
  </si>
  <si>
    <t>767-LaSch</t>
  </si>
  <si>
    <t>M+D lávka se schodištěm - viz PD (1426,63 kg), vč.skleněných prvků (zábradlí, stupnice, pochozí tabule)</t>
  </si>
  <si>
    <t>-1909217387</t>
  </si>
  <si>
    <t>998767202</t>
  </si>
  <si>
    <t>Přesun hmot procentní pro zámečnické konstrukce v objektech v přes 6 do 12 m</t>
  </si>
  <si>
    <t>140101760</t>
  </si>
  <si>
    <t>895334142</t>
  </si>
  <si>
    <t>(1,22*2+2,092*2+2,48*2+2,24*2) "3.01.10</t>
  </si>
  <si>
    <t>-0,9</t>
  </si>
  <si>
    <t>-781922462</t>
  </si>
  <si>
    <t>15,164*1,1 'Přepočtené koeficientem množství</t>
  </si>
  <si>
    <t>1995054030</t>
  </si>
  <si>
    <t>405570161</t>
  </si>
  <si>
    <t>12,7*1,1 'Přepočtené koeficientem množství</t>
  </si>
  <si>
    <t>-161672841</t>
  </si>
  <si>
    <t>998771202</t>
  </si>
  <si>
    <t>Přesun hmot procentní pro podlahy z dlaždic v objektech v přes 6 do 12 m</t>
  </si>
  <si>
    <t>-656950733</t>
  </si>
  <si>
    <t>17,14+16,84+8,33*2+4,9*2</t>
  </si>
  <si>
    <t>60,44*1,08 'Přepočtené koeficientem množství</t>
  </si>
  <si>
    <t>775591191</t>
  </si>
  <si>
    <t>Montáž podložky vyrovnávací a tlumící pro plovoucí podlahy</t>
  </si>
  <si>
    <t>-397671837</t>
  </si>
  <si>
    <t>61155354</t>
  </si>
  <si>
    <t>podložka izolační z pěnového PE 5mm</t>
  </si>
  <si>
    <t>2138716485</t>
  </si>
  <si>
    <t>998775202</t>
  </si>
  <si>
    <t>Přesun hmot procentní pro podlahy skládané v objektech v přes 6 do 12 m</t>
  </si>
  <si>
    <t>-1011061241</t>
  </si>
  <si>
    <t>1,8*4*3,01</t>
  </si>
  <si>
    <t>6,81*2</t>
  </si>
  <si>
    <t>15,876*2</t>
  </si>
  <si>
    <t>(2,1*2+0,6)*3,04</t>
  </si>
  <si>
    <t>855806700</t>
  </si>
  <si>
    <t>40 - 4NP</t>
  </si>
  <si>
    <t>(1,8*2+2,1*2)*3</t>
  </si>
  <si>
    <t>21,2*9*1,62/1000*1,05</t>
  </si>
  <si>
    <t>411321515</t>
  </si>
  <si>
    <t>Stropy deskové ze ŽB tř. C 20/25</t>
  </si>
  <si>
    <t>-418670837</t>
  </si>
  <si>
    <t>2,1*2,1*0,15</t>
  </si>
  <si>
    <t>411351011</t>
  </si>
  <si>
    <t>Zřízení bednění stropů deskových tl přes 5 do 25 cm bez podpěrné kce</t>
  </si>
  <si>
    <t>639154901</t>
  </si>
  <si>
    <t>1,8*2+2,1*4*0,15</t>
  </si>
  <si>
    <t>411351012</t>
  </si>
  <si>
    <t>Odstranění bednění stropů deskových tl přes 5 do 25 cm bez podpěrné kce</t>
  </si>
  <si>
    <t>1095086196</t>
  </si>
  <si>
    <t>411354411</t>
  </si>
  <si>
    <t>Zřízení podpěrné konstrukce hlavic výšky do 4 m tl hlavic přes 5 do 25 cm</t>
  </si>
  <si>
    <t>1564618194</t>
  </si>
  <si>
    <t>1,8*1,8</t>
  </si>
  <si>
    <t>411354412</t>
  </si>
  <si>
    <t>Odstranění podpěrné konstrukce hlavic výšky do 4 m tl hlavic přes 5 do 25 cm</t>
  </si>
  <si>
    <t>388638231</t>
  </si>
  <si>
    <t>411362021</t>
  </si>
  <si>
    <t>Výztuž stropů svařovanými sítěmi Kari</t>
  </si>
  <si>
    <t>-788545431</t>
  </si>
  <si>
    <t>2,1*2,1*4,5*2*1,2/1000</t>
  </si>
  <si>
    <t>-503039715</t>
  </si>
  <si>
    <t>9,18*4,94 "W1</t>
  </si>
  <si>
    <t>1280752649</t>
  </si>
  <si>
    <t>-2022898322</t>
  </si>
  <si>
    <t>2,1*4*3,15</t>
  </si>
  <si>
    <t>700513412</t>
  </si>
  <si>
    <t>949101112</t>
  </si>
  <si>
    <t>Lešení pomocné pro objekty pozemních staveb s lešeňovou podlahou v přes 1,9 do 3,5 m zatížení do 150 kg/m2</t>
  </si>
  <si>
    <t>1621648516</t>
  </si>
  <si>
    <t>-388996578</t>
  </si>
  <si>
    <t>997013213</t>
  </si>
  <si>
    <t>Vnitrostaveništní doprava suti a vybouraných hmot pro budovy v přes 9 do 12 m ručně</t>
  </si>
  <si>
    <t>-1697763252</t>
  </si>
  <si>
    <t>2,086*9 'Přepočtené koeficientem množství</t>
  </si>
  <si>
    <t>1125740358</t>
  </si>
  <si>
    <t>-2084337212</t>
  </si>
  <si>
    <t>45,349*1,05 'Přepočtené koeficientem množství</t>
  </si>
  <si>
    <t>766 -T13n</t>
  </si>
  <si>
    <t>Dřevěné madlo zábradlí 1577+3170+1546 - T13n</t>
  </si>
  <si>
    <t>-2095732246</t>
  </si>
  <si>
    <t>1576325844</t>
  </si>
  <si>
    <t>1,8*4*3</t>
  </si>
  <si>
    <t>9,18*4,94</t>
  </si>
  <si>
    <t>22,675*2</t>
  </si>
  <si>
    <t>-130156283</t>
  </si>
  <si>
    <t>50 - Střecha</t>
  </si>
  <si>
    <t xml:space="preserve">    764 - Konstrukce klempířské</t>
  </si>
  <si>
    <t xml:space="preserve">    765 - Krytina skládaná</t>
  </si>
  <si>
    <t>997013214</t>
  </si>
  <si>
    <t>Vnitrostaveništní doprava suti a vybouraných hmot pro budovy v přes 12 do 15 m ručně</t>
  </si>
  <si>
    <t>785576876</t>
  </si>
  <si>
    <t>1953145880</t>
  </si>
  <si>
    <t>-92512021</t>
  </si>
  <si>
    <t>28,716*9 'Přepočtené koeficientem množství</t>
  </si>
  <si>
    <t>-1550995597</t>
  </si>
  <si>
    <t>713111121</t>
  </si>
  <si>
    <t>Montáž izolace tepelné spodem stropů s uchycením drátem rohoží, pásů, dílců, desek</t>
  </si>
  <si>
    <t>-1633347837</t>
  </si>
  <si>
    <t>17,4*(0,48*2+9,6+9,63)*2</t>
  </si>
  <si>
    <t>63152099</t>
  </si>
  <si>
    <t>pás tepelně izolační univerzální λ=0,032-0,033 tl 100mm</t>
  </si>
  <si>
    <t>1067769487</t>
  </si>
  <si>
    <t>351,306*1,05 'Přepočtené koeficientem množství</t>
  </si>
  <si>
    <t>63152102</t>
  </si>
  <si>
    <t>pás tepelně izolační univerzální λ=0,032-0,033 tl 140mm</t>
  </si>
  <si>
    <t>-1845165229</t>
  </si>
  <si>
    <t>713133111</t>
  </si>
  <si>
    <t>Tepelná izolace stěn lehkou stříkanou PUR pěnou</t>
  </si>
  <si>
    <t>-1982775397</t>
  </si>
  <si>
    <t>0,69*0,05*14 "K12 - W2</t>
  </si>
  <si>
    <t>713153111</t>
  </si>
  <si>
    <t>Tepelná izolace šikmých střech lehkou stříkanou PUR pěnou</t>
  </si>
  <si>
    <t>1180764090</t>
  </si>
  <si>
    <t>1,54*0,05*7 "K9</t>
  </si>
  <si>
    <t>998713203</t>
  </si>
  <si>
    <t>Přesun hmot procentní pro izolace tepelné v objektech v přes 12 do 24 m</t>
  </si>
  <si>
    <t>-461304098</t>
  </si>
  <si>
    <t>762331921</t>
  </si>
  <si>
    <t>Vyřezání části střešní vazby průřezové pl řeziva přes 120 do 224 cm2 dl do 3 m</t>
  </si>
  <si>
    <t>-213860563</t>
  </si>
  <si>
    <t>9,4*3 "A1</t>
  </si>
  <si>
    <t>5,62 "A2</t>
  </si>
  <si>
    <t>3,05 "A3</t>
  </si>
  <si>
    <t>3,42*2 "A4</t>
  </si>
  <si>
    <t>3,9*2 "A5</t>
  </si>
  <si>
    <t>762332120</t>
  </si>
  <si>
    <t>Montáž vázaných kcí krovů pravidelných pomocí ocelových spojek z hraněného řeziva pl do 50 cm2</t>
  </si>
  <si>
    <t>-575438621</t>
  </si>
  <si>
    <t>(10,36+10,72)*18 "falešná krokev</t>
  </si>
  <si>
    <t>1,78*4</t>
  </si>
  <si>
    <t>383114574</t>
  </si>
  <si>
    <t>386,056*0,06*0,08</t>
  </si>
  <si>
    <t>1,853*1,1 'Přepočtené koeficientem množství</t>
  </si>
  <si>
    <t>762332922</t>
  </si>
  <si>
    <t>Doplnění části střešní vazby hranoly průřezové pl přes 120 do 224 cm2 včetně materiálu</t>
  </si>
  <si>
    <t>768044537</t>
  </si>
  <si>
    <t>762341024</t>
  </si>
  <si>
    <t>Bednění střech rovných sklon do 60° z desek OSB tl 18 mm na pero a drážku šroubovaných na krokve</t>
  </si>
  <si>
    <t>-500060554</t>
  </si>
  <si>
    <t>1,54*7 "K9</t>
  </si>
  <si>
    <t>0,69*14 "K12</t>
  </si>
  <si>
    <t>762341210</t>
  </si>
  <si>
    <t>Montáž bednění střech rovných a šikmých sklonu do 60° z hrubých prken na sraz tl do 32 mm</t>
  </si>
  <si>
    <t>-28045330</t>
  </si>
  <si>
    <t>14,04 "K19</t>
  </si>
  <si>
    <t>15,95 "K18</t>
  </si>
  <si>
    <t>1235213545</t>
  </si>
  <si>
    <t>29,99*0,025</t>
  </si>
  <si>
    <t>0,75*1,1 'Přepočtené koeficientem množství</t>
  </si>
  <si>
    <t>762342211</t>
  </si>
  <si>
    <t>Montáž laťování na střechách jednoduchých sklonu do 60° osové vzdálenosti do 150 mm</t>
  </si>
  <si>
    <t>2059901042</t>
  </si>
  <si>
    <t>17,4*(10,36+10,72)</t>
  </si>
  <si>
    <t>1,78*1,23*2</t>
  </si>
  <si>
    <t>60514114</t>
  </si>
  <si>
    <t>řezivo jehličnaté lať impregnovaná dl 4 m</t>
  </si>
  <si>
    <t>-1189193121</t>
  </si>
  <si>
    <t>2500*0,04*0,06</t>
  </si>
  <si>
    <t>6*1,1 'Přepočtené koeficientem množství</t>
  </si>
  <si>
    <t>762342511</t>
  </si>
  <si>
    <t>Montáž kontralatí na podklad bez tepelné izolace</t>
  </si>
  <si>
    <t>-1097740366</t>
  </si>
  <si>
    <t xml:space="preserve">(10,36+10,72)*18 "kontralatě </t>
  </si>
  <si>
    <t>386,56*0,3 "stojina</t>
  </si>
  <si>
    <t>-1174035923</t>
  </si>
  <si>
    <t>502,528*0,04*0,06</t>
  </si>
  <si>
    <t>1,206*1,1 'Přepočtené koeficientem množství</t>
  </si>
  <si>
    <t>762342811</t>
  </si>
  <si>
    <t>Demontáž laťování střech z latí osové vzdálenosti do 0,22 m</t>
  </si>
  <si>
    <t>-1160637033</t>
  </si>
  <si>
    <t>762353210</t>
  </si>
  <si>
    <t>Montáž střešního vikýře pultového z hraněného řeziva pl do 100 cm2</t>
  </si>
  <si>
    <t>-1227225077</t>
  </si>
  <si>
    <t>1*8+0,76*16+0,78*8+0,62*8+1,34*16 "A10-15</t>
  </si>
  <si>
    <t>-364761070</t>
  </si>
  <si>
    <t>(1*8+0,76*16+0,78*8+0,62*8+1,34*16)*0,08*0,08 "A10-15</t>
  </si>
  <si>
    <t>0,338*1,1 'Přepočtené koeficientem množství</t>
  </si>
  <si>
    <t>762395000</t>
  </si>
  <si>
    <t>Spojovací prostředky krovů, bednění, laťování, nadstřešních konstrukcí</t>
  </si>
  <si>
    <t>1651942183</t>
  </si>
  <si>
    <t>2,038+0,825+6,6+1,327+0,372</t>
  </si>
  <si>
    <t>998762203</t>
  </si>
  <si>
    <t>Přesun hmot procentní pro kce tesařské v objektech v přes 12 do 24 m</t>
  </si>
  <si>
    <t>977616688</t>
  </si>
  <si>
    <t>763121421</t>
  </si>
  <si>
    <t>SDK stěna předsazená tl 62,5 mm profil CW+UW 50 deska 1xDF 12,5 s izolací EI 30</t>
  </si>
  <si>
    <t>386879623</t>
  </si>
  <si>
    <t>0,69*14 "K12 - W2</t>
  </si>
  <si>
    <t>763131751</t>
  </si>
  <si>
    <t>Montáž parotěsné zábrany do SDK podhledu</t>
  </si>
  <si>
    <t>-1721607668</t>
  </si>
  <si>
    <t>17,4*(0,48*2+9,6+9,63)</t>
  </si>
  <si>
    <t>28329233</t>
  </si>
  <si>
    <t>fólie univerzální pro parotěsnou vrstvu s proměnlivou difúzní tloušťkou a UV stabilizací</t>
  </si>
  <si>
    <t>544236827</t>
  </si>
  <si>
    <t>351,306*1,15 'Přepočtené koeficientem množství</t>
  </si>
  <si>
    <t>998763303</t>
  </si>
  <si>
    <t>Přesun hmot tonážní pro konstrukce montované z desek v objektech v přes 12 do 24 m</t>
  </si>
  <si>
    <t>1188752922</t>
  </si>
  <si>
    <t>764</t>
  </si>
  <si>
    <t>Konstrukce klempířské</t>
  </si>
  <si>
    <t>764001821</t>
  </si>
  <si>
    <t>Demontáž krytiny ze svitků nebo tabulí do suti</t>
  </si>
  <si>
    <t>63430428</t>
  </si>
  <si>
    <t>764001891</t>
  </si>
  <si>
    <t>Demontáž úžlabí do suti</t>
  </si>
  <si>
    <t>163857455</t>
  </si>
  <si>
    <t>764002414</t>
  </si>
  <si>
    <t>Montáž strukturované oddělovací rohože jakékoliv rš</t>
  </si>
  <si>
    <t>-64182096</t>
  </si>
  <si>
    <t>1,602 "K20</t>
  </si>
  <si>
    <t>28329223</t>
  </si>
  <si>
    <t>fólie difuzně propustné s nakašírovanou strukturovanou rohoží pod hladkou plechovou krytinu</t>
  </si>
  <si>
    <t>-605113081</t>
  </si>
  <si>
    <t>52,032*1,15 'Přepočtené koeficientem množství</t>
  </si>
  <si>
    <t>764002801</t>
  </si>
  <si>
    <t>Demontáž závětrné lišty do suti</t>
  </si>
  <si>
    <t>-472312974</t>
  </si>
  <si>
    <t>764002851</t>
  </si>
  <si>
    <t>Demontáž oplechování parapetů do suti</t>
  </si>
  <si>
    <t>-2048067006</t>
  </si>
  <si>
    <t>764002861</t>
  </si>
  <si>
    <t>Demontáž oplechování říms a ozdobných prvků do suti</t>
  </si>
  <si>
    <t>-2039902782</t>
  </si>
  <si>
    <t>764002871</t>
  </si>
  <si>
    <t>Demontáž lemování zdí do suti</t>
  </si>
  <si>
    <t>-611003412</t>
  </si>
  <si>
    <t>6,37+69,43</t>
  </si>
  <si>
    <t>764004801</t>
  </si>
  <si>
    <t>Demontáž podokapního žlabu do suti</t>
  </si>
  <si>
    <t>2000712325</t>
  </si>
  <si>
    <t>764111641</t>
  </si>
  <si>
    <t>Krytina střechy rovné drážkováním ze svitků z Pz plechu s povrchovou úpravou do rš 670 mm sklonu do 30°</t>
  </si>
  <si>
    <t>990004125</t>
  </si>
  <si>
    <t>764212607</t>
  </si>
  <si>
    <t>Oplechování úžlabí z Pz s povrchovou úpravou rš 670 mm</t>
  </si>
  <si>
    <t>1527623174</t>
  </si>
  <si>
    <t>3*2 "K30</t>
  </si>
  <si>
    <t>764212634</t>
  </si>
  <si>
    <t>Oplechování štítu závětrnou lištou z Pz s povrchovou úpravou rš 330 mm</t>
  </si>
  <si>
    <t>383912693</t>
  </si>
  <si>
    <t>4,67 "K25</t>
  </si>
  <si>
    <t>5,39 "K28</t>
  </si>
  <si>
    <t>12 "K29</t>
  </si>
  <si>
    <t>764213652</t>
  </si>
  <si>
    <t>Střešní výlez pro krytinu skládanou nebo plechovou z Pz s povrchovou úpravou</t>
  </si>
  <si>
    <t>207119261</t>
  </si>
  <si>
    <t>3 "K21</t>
  </si>
  <si>
    <t>764216601</t>
  </si>
  <si>
    <t>Oplechování rovných parapetů mechanicky kotvené z Pz s povrchovou úpravou rš 150 mm</t>
  </si>
  <si>
    <t>1455049450</t>
  </si>
  <si>
    <t>0,91*7 "K13</t>
  </si>
  <si>
    <t>764218604</t>
  </si>
  <si>
    <t>Oplechování rovné římsy mechanicky kotvené z Pz s upraveným povrchem rš 250 mm</t>
  </si>
  <si>
    <t>-472245158</t>
  </si>
  <si>
    <t>2,85 "K26</t>
  </si>
  <si>
    <t>764311604</t>
  </si>
  <si>
    <t>Lemování rovných zdí střech s krytinou prejzovou nebo vlnitou z Pz s povrchovou úpravou rš 330 mm</t>
  </si>
  <si>
    <t>-716302147</t>
  </si>
  <si>
    <t>0,91*7 "K11</t>
  </si>
  <si>
    <t>764311605</t>
  </si>
  <si>
    <t>Lemování rovných zdí střech s krytinou prejzovou nebo vlnitou z Pz s povrchovou úpravou rš 400 mm</t>
  </si>
  <si>
    <t>594247055</t>
  </si>
  <si>
    <t>7,58 "K27</t>
  </si>
  <si>
    <t>12 "K31</t>
  </si>
  <si>
    <t>12 "K32</t>
  </si>
  <si>
    <t>0,45*2+0,72*2 "K22</t>
  </si>
  <si>
    <t>0,43*2+0,45*2 "K23</t>
  </si>
  <si>
    <t>0,43*2+0,73*2 "K24</t>
  </si>
  <si>
    <t>0,91*7 "K10</t>
  </si>
  <si>
    <t>1,79*14 "K14</t>
  </si>
  <si>
    <t>764513409</t>
  </si>
  <si>
    <t>Žlaby nadokapní (nástřešní ) oblého tvaru včetně háků, čel a hrdel z Pz plechu rš 800 mm</t>
  </si>
  <si>
    <t>-1005867046</t>
  </si>
  <si>
    <t>15,61 "K16</t>
  </si>
  <si>
    <t>1,78 "K17</t>
  </si>
  <si>
    <t>17,72 "K15</t>
  </si>
  <si>
    <t>998764203</t>
  </si>
  <si>
    <t>Přesun hmot procentní pro konstrukce klempířské v objektech v přes 12 do 24 m</t>
  </si>
  <si>
    <t>-263351222</t>
  </si>
  <si>
    <t>765</t>
  </si>
  <si>
    <t>Krytina skládaná</t>
  </si>
  <si>
    <t>765111821</t>
  </si>
  <si>
    <t>Demontáž krytiny keramické hladké sklonu do 30° na sucho do suti</t>
  </si>
  <si>
    <t>150376518</t>
  </si>
  <si>
    <t>765111831</t>
  </si>
  <si>
    <t>Příplatek k demontáži krytiny keramické hladké do suti za sklon přes 30°</t>
  </si>
  <si>
    <t>908317964</t>
  </si>
  <si>
    <t>765111861</t>
  </si>
  <si>
    <t>Demontáž krytiny keramické hřebenů a nároží sklonu do 30° na sucho do suti</t>
  </si>
  <si>
    <t>-85182233</t>
  </si>
  <si>
    <t>765113112</t>
  </si>
  <si>
    <t>Krytina keramická okapová hrana s větracím pásem kovovým</t>
  </si>
  <si>
    <t>1853270839</t>
  </si>
  <si>
    <t>765114011</t>
  </si>
  <si>
    <t>Krytina keramická bobrovka režná korunové krytí sklonu do 30° na sucho</t>
  </si>
  <si>
    <t>-931180139</t>
  </si>
  <si>
    <t>765114311</t>
  </si>
  <si>
    <t>Krytina keramická bobrovka hřeben z hřebenáčů režných na sucho s větracím pásem olověným</t>
  </si>
  <si>
    <t>-1549137564</t>
  </si>
  <si>
    <t>17,49+2,5</t>
  </si>
  <si>
    <t>765114585</t>
  </si>
  <si>
    <t>Příplatek ke krytině keramické hladké za sklon přes 40° do 50°</t>
  </si>
  <si>
    <t>-1128978470</t>
  </si>
  <si>
    <t>765191023</t>
  </si>
  <si>
    <t>Montáž pojistné hydroizolační nebo parotěsné kladené ve sklonu přes 20° s lepenými spoji na bednění</t>
  </si>
  <si>
    <t>-2103010830</t>
  </si>
  <si>
    <t>28329037</t>
  </si>
  <si>
    <t>fólie kontaktní difuzně propustná pro doplňkovou hydroizolační vrstvu, čtyřvrstvá mikroporézní PP 210g/m2</t>
  </si>
  <si>
    <t>-1501020073</t>
  </si>
  <si>
    <t>371,171*1,2 'Přepočtené koeficientem množství</t>
  </si>
  <si>
    <t>765191031</t>
  </si>
  <si>
    <t>Lepení těsnících pásků pod kontralatě</t>
  </si>
  <si>
    <t>-591483561</t>
  </si>
  <si>
    <t>28329303</t>
  </si>
  <si>
    <t>páska těsnící jednostranně lepící butylkaučuková pod kontralatě š 50mm</t>
  </si>
  <si>
    <t>1058358801</t>
  </si>
  <si>
    <t>386,56*1,1 'Přepočtené koeficientem množství</t>
  </si>
  <si>
    <t>998765203</t>
  </si>
  <si>
    <t>Přesun hmot procentní pro krytiny skládané v objektech v přes 12 do 24 m</t>
  </si>
  <si>
    <t>-1664803772</t>
  </si>
  <si>
    <t>766421213</t>
  </si>
  <si>
    <t>Montáž obložení podhledů jednoduchých palubkami z měkkého dřeva š přes 80 do 100 mm</t>
  </si>
  <si>
    <t>-254687619</t>
  </si>
  <si>
    <t>17,4*(0,48*2+9,6+9,63) "S1</t>
  </si>
  <si>
    <t>61191155</t>
  </si>
  <si>
    <t>palubky obkladové smrk profil klasický 19x116mm jakost A/B</t>
  </si>
  <si>
    <t>1896982945</t>
  </si>
  <si>
    <t>351,306*1,1 'Přepočtené koeficientem množství</t>
  </si>
  <si>
    <t>998766313</t>
  </si>
  <si>
    <t>Přesun hmot procentní pro kce truhlářské ruční v objektech v přes 12 do 24 m</t>
  </si>
  <si>
    <t>-518073982</t>
  </si>
  <si>
    <t>767-Q1-8</t>
  </si>
  <si>
    <t>M+D oc.prvků krovu Q1-8</t>
  </si>
  <si>
    <t>1472986351</t>
  </si>
  <si>
    <t>998767203</t>
  </si>
  <si>
    <t>Přesun hmot procentní pro zámečnické konstrukce v objektech v přes 12 do 24 m</t>
  </si>
  <si>
    <t>-1535761258</t>
  </si>
  <si>
    <t>783128101</t>
  </si>
  <si>
    <t>Lazurovací jednonásobný akrylátový nátěr truhlářských konstrukcí</t>
  </si>
  <si>
    <t>-172324999</t>
  </si>
  <si>
    <t>17,4*(0,48*2+9,6+9,63)*2 "S1</t>
  </si>
  <si>
    <t>-528128668</t>
  </si>
  <si>
    <t>51,51*(0,1*2+0,2*2) "A1-5</t>
  </si>
  <si>
    <t>(1*8+0,76*16+0,78*8+0,62*8+1,34*16)*0,08*4 "A10-15</t>
  </si>
  <si>
    <t>1,24*8*2,5 "vikýře</t>
  </si>
  <si>
    <t>10,7*18*0,44*2 "stávající krov</t>
  </si>
  <si>
    <t>9,4*0,6*8</t>
  </si>
  <si>
    <t>17,4*0,7*6</t>
  </si>
  <si>
    <t>3*0,6*12</t>
  </si>
  <si>
    <t>13*0,64*4</t>
  </si>
  <si>
    <t>17,4*(10,36+10,72)*2 "bednění</t>
  </si>
  <si>
    <t>2500*0,2 "stávající laťování</t>
  </si>
  <si>
    <t>60 - Fasáda uliční</t>
  </si>
  <si>
    <t>622316121</t>
  </si>
  <si>
    <t>Sanační vápenná jednovrstvá omítka vnějších stěn nanášená ručně</t>
  </si>
  <si>
    <t>-1334568409</t>
  </si>
  <si>
    <t>4,5+7,1 "sokl</t>
  </si>
  <si>
    <t>622324411</t>
  </si>
  <si>
    <t>Sanační podkladní omítka vnějších stěn nanášená ručně</t>
  </si>
  <si>
    <t>-1400663479</t>
  </si>
  <si>
    <t>622325113</t>
  </si>
  <si>
    <t>Oprava vnější vápenné hladké omítky členitosti 1 stěn v rozsahu přes 30 do 50 %</t>
  </si>
  <si>
    <t>776298610</t>
  </si>
  <si>
    <t>106,3 "fasáda uliční (oprava vč.římsy a šambrán) - 1.2, 1.3, 1.4</t>
  </si>
  <si>
    <t>-1,12*1,1</t>
  </si>
  <si>
    <t>-1,1*1,93*3</t>
  </si>
  <si>
    <t>-1,04*1,68*5</t>
  </si>
  <si>
    <t>-1,27*1,32</t>
  </si>
  <si>
    <t>-0,835*1,32*2</t>
  </si>
  <si>
    <t>(0,83+0,19+0,19+0,835+0,15)*3,1+1,5 "arkýř</t>
  </si>
  <si>
    <t>622328231</t>
  </si>
  <si>
    <t>Sanační štuk vnějších stěn tloušťky do 3 mm</t>
  </si>
  <si>
    <t>706913215</t>
  </si>
  <si>
    <t>-76192626</t>
  </si>
  <si>
    <t>0,835*1,32*2</t>
  </si>
  <si>
    <t>941211111</t>
  </si>
  <si>
    <t>Montáž lešení řadového rámového lehkého zatížení do 200 kg/m2 š od 0,6 do 0,9 m v do 10 m</t>
  </si>
  <si>
    <t>-1614340224</t>
  </si>
  <si>
    <t>17,33*6,4</t>
  </si>
  <si>
    <t>941211211</t>
  </si>
  <si>
    <t>Příplatek k lešení řadovému rámovému lehkému do 200 kg/m2 š od 0,6 do 0,9 m v do 10 m za každý den použití</t>
  </si>
  <si>
    <t>-145463629</t>
  </si>
  <si>
    <t>110,912*90 'Přepočtené koeficientem množství</t>
  </si>
  <si>
    <t>941211811</t>
  </si>
  <si>
    <t>Demontáž lešení řadového rámového lehkého zatížení do 200 kg/m2 š od 0,6 do 0,9 m v do 10 m</t>
  </si>
  <si>
    <t>826510213</t>
  </si>
  <si>
    <t>944611111</t>
  </si>
  <si>
    <t>Montáž ochranné plachty z textilie z umělých vláken</t>
  </si>
  <si>
    <t>-427317547</t>
  </si>
  <si>
    <t>944611211</t>
  </si>
  <si>
    <t>Příplatek k ochranné plachtě za každý den použití</t>
  </si>
  <si>
    <t>-647911219</t>
  </si>
  <si>
    <t>944611811</t>
  </si>
  <si>
    <t>Demontáž ochranné plachty z textilie z umělých vláken</t>
  </si>
  <si>
    <t>2142051731</t>
  </si>
  <si>
    <t>944711111</t>
  </si>
  <si>
    <t>Montáž záchytné stříšky š do 1,5 m</t>
  </si>
  <si>
    <t>-1257306359</t>
  </si>
  <si>
    <t>944711211</t>
  </si>
  <si>
    <t>Příplatek k záchytné stříšce š přes do 1,5 m za každý den použití</t>
  </si>
  <si>
    <t>1699121266</t>
  </si>
  <si>
    <t>3*90 'Přepočtené koeficientem množství</t>
  </si>
  <si>
    <t>944711811</t>
  </si>
  <si>
    <t>Demontáž záchytné stříšky š přes do 1,5 m</t>
  </si>
  <si>
    <t>-380160750</t>
  </si>
  <si>
    <t>978015361</t>
  </si>
  <si>
    <t>Otlučení (osekání) vnější vápenné nebo vápenocementové omítky stupně členitosti 1 a 2 v rozsahu přes 40 do 50 %</t>
  </si>
  <si>
    <t>-686643766</t>
  </si>
  <si>
    <t>106,3 "fasáda uliční</t>
  </si>
  <si>
    <t>978015391</t>
  </si>
  <si>
    <t>Otlučení (osekání) vnější vápenné nebo vápenocementové omítky stupně členitosti 1 a 2 v rozsahu přes 80 do 100 %</t>
  </si>
  <si>
    <t>104594922</t>
  </si>
  <si>
    <t>-1951498724</t>
  </si>
  <si>
    <t>-68844735</t>
  </si>
  <si>
    <t>3,471*9 'Přepočtené koeficientem množství</t>
  </si>
  <si>
    <t>-1333751301</t>
  </si>
  <si>
    <t>975245495</t>
  </si>
  <si>
    <t>-1159843102</t>
  </si>
  <si>
    <t>10,58+1,8</t>
  </si>
  <si>
    <t>764004861</t>
  </si>
  <si>
    <t>Demontáž svodu do suti</t>
  </si>
  <si>
    <t>70458441</t>
  </si>
  <si>
    <t>Oplechování rovných parapetů mechanicky kotvené z Pz s povrchovou úpravou rš 160 mm</t>
  </si>
  <si>
    <t>1909243585</t>
  </si>
  <si>
    <t>1,14*3 "K1</t>
  </si>
  <si>
    <t>1,08*5 "K6</t>
  </si>
  <si>
    <t>0,88*2 "K7</t>
  </si>
  <si>
    <t>764216603</t>
  </si>
  <si>
    <t>Oplechování rovných parapetů mechanicky kotvené z Pz s povrchovou úpravou rš 250 mm</t>
  </si>
  <si>
    <t>-634039600</t>
  </si>
  <si>
    <t>1,8 "K8</t>
  </si>
  <si>
    <t>764518622</t>
  </si>
  <si>
    <t>Svody kruhové včetně objímek, kolen, odskoků z Pz s povrchovou úpravou průměru 100 mm</t>
  </si>
  <si>
    <t>1410071881</t>
  </si>
  <si>
    <t>7,15 "6.1</t>
  </si>
  <si>
    <t>998764202</t>
  </si>
  <si>
    <t>Přesun hmot procentní pro konstrukce klempířské v objektech v přes 6 do 12 m</t>
  </si>
  <si>
    <t>1000427543</t>
  </si>
  <si>
    <t>783801401</t>
  </si>
  <si>
    <t>Ometení omítek před provedením nátěru</t>
  </si>
  <si>
    <t>1076550544</t>
  </si>
  <si>
    <t>94,388</t>
  </si>
  <si>
    <t>11,6</t>
  </si>
  <si>
    <t>783823137</t>
  </si>
  <si>
    <t>Penetrační vápenný nátěr hladkých nebo štukových omítek</t>
  </si>
  <si>
    <t>-1030197447</t>
  </si>
  <si>
    <t>783827427</t>
  </si>
  <si>
    <t>Krycí dvojnásobný vápenný nátěr omítek stupně členitosti 1 a 2</t>
  </si>
  <si>
    <t>2003720292</t>
  </si>
  <si>
    <t>783897611</t>
  </si>
  <si>
    <t>Příplatek k cenám dvojnásobného krycího nátěru omítek za barevné provedení v odstínu středně sytém</t>
  </si>
  <si>
    <t>-275861733</t>
  </si>
  <si>
    <t>783-2.1</t>
  </si>
  <si>
    <t>Nátěr kamenných prvků - 2.1</t>
  </si>
  <si>
    <t>1373785234</t>
  </si>
  <si>
    <t>783-4.1</t>
  </si>
  <si>
    <t>Nátěr dřevěného hrázdění - 4.1</t>
  </si>
  <si>
    <t>82842930</t>
  </si>
  <si>
    <t>70 - Fasáda dvorní</t>
  </si>
  <si>
    <t>-1643649897</t>
  </si>
  <si>
    <t>3,43+5,2+1,32 "sokl</t>
  </si>
  <si>
    <t>1382934835</t>
  </si>
  <si>
    <t>-1982661877</t>
  </si>
  <si>
    <t>100 "fasáda uliční (oprava vč.římsy) - 1.2, 1.3</t>
  </si>
  <si>
    <t>-0,98*1,43</t>
  </si>
  <si>
    <t>-1,13*1,485</t>
  </si>
  <si>
    <t>-1,03*1,48*5</t>
  </si>
  <si>
    <t>-1828941041</t>
  </si>
  <si>
    <t>-1358304118</t>
  </si>
  <si>
    <t>1,03*1,48*5</t>
  </si>
  <si>
    <t>1486197507</t>
  </si>
  <si>
    <t>17,76*6,6-13</t>
  </si>
  <si>
    <t>776970215</t>
  </si>
  <si>
    <t>104,216*90 'Přepočtené koeficientem množství</t>
  </si>
  <si>
    <t>-2144007749</t>
  </si>
  <si>
    <t>1645021120</t>
  </si>
  <si>
    <t>1095576530</t>
  </si>
  <si>
    <t>2062263139</t>
  </si>
  <si>
    <t>-1769815146</t>
  </si>
  <si>
    <t>-541175567</t>
  </si>
  <si>
    <t>1490141413</t>
  </si>
  <si>
    <t>-1597951524</t>
  </si>
  <si>
    <t>1200387449</t>
  </si>
  <si>
    <t>1494254286</t>
  </si>
  <si>
    <t>-1681334671</t>
  </si>
  <si>
    <t>3,219*9 'Přepočtené koeficientem množství</t>
  </si>
  <si>
    <t>307913630</t>
  </si>
  <si>
    <t>1605932097</t>
  </si>
  <si>
    <t>791305803</t>
  </si>
  <si>
    <t>6,57+1,17</t>
  </si>
  <si>
    <t>-2053227813</t>
  </si>
  <si>
    <t>-746610744</t>
  </si>
  <si>
    <t>1,02 "K2</t>
  </si>
  <si>
    <t>1,11*5 "K5</t>
  </si>
  <si>
    <t>764216604</t>
  </si>
  <si>
    <t>Oplechování rovných parapetů mechanicky kotvené z Pz s povrchovou úpravou rš 330 mm</t>
  </si>
  <si>
    <t>-1640287724</t>
  </si>
  <si>
    <t>1,17 "K3</t>
  </si>
  <si>
    <t>1221991970</t>
  </si>
  <si>
    <t>7,3 "6.1</t>
  </si>
  <si>
    <t>-1824415921</t>
  </si>
  <si>
    <t>767-Z3n</t>
  </si>
  <si>
    <t>M+D kovaná mříž 1130x1485 - Z3n vč.povrchové úpravy</t>
  </si>
  <si>
    <t>1834633237</t>
  </si>
  <si>
    <t>767-Z4n</t>
  </si>
  <si>
    <t>M+D kovaná mříž 980x1430 - Z4n vč.povrchové úpravy</t>
  </si>
  <si>
    <t>-2038357661</t>
  </si>
  <si>
    <t>-170324315</t>
  </si>
  <si>
    <t>-1551615486</t>
  </si>
  <si>
    <t>-587136578</t>
  </si>
  <si>
    <t>89,299</t>
  </si>
  <si>
    <t>9,95</t>
  </si>
  <si>
    <t>1591731836</t>
  </si>
  <si>
    <t>1866708493</t>
  </si>
  <si>
    <t>-70184221</t>
  </si>
  <si>
    <t>80 - ZTI</t>
  </si>
  <si>
    <t xml:space="preserve">    8 - Trubní vedení</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</si>
  <si>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</si>
  <si>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</si>
  <si>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</si>
  <si>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</si>
  <si>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113106122</t>
  </si>
  <si>
    <t>Rozebrání dlažeb z kamenných dlaždic komunikací pro pěší ručně</t>
  </si>
  <si>
    <t>1918702118</t>
  </si>
  <si>
    <t>2*1,5</t>
  </si>
  <si>
    <t>113107043</t>
  </si>
  <si>
    <t>Odstranění podkladu živičných tl přes 100 do 150 mm při překopech ručně</t>
  </si>
  <si>
    <t>-668911254</t>
  </si>
  <si>
    <t>5,4*1,2</t>
  </si>
  <si>
    <t>113201111</t>
  </si>
  <si>
    <t>Vytrhání obrub chodníkových ležatých</t>
  </si>
  <si>
    <t>48047335</t>
  </si>
  <si>
    <t>131251100</t>
  </si>
  <si>
    <t>Hloubení jam nezapažených v hornině třídy těžitelnosti I skupiny 3 objem do 20 m3 strojně</t>
  </si>
  <si>
    <t>1826019797</t>
  </si>
  <si>
    <t>132212121</t>
  </si>
  <si>
    <t>Hloubení zapažených rýh šířky do 800 mm v soudržných horninách třídy těžitelnosti I skupiny 3 ručně</t>
  </si>
  <si>
    <t>276347231</t>
  </si>
  <si>
    <t>60,9*0,6*0,7</t>
  </si>
  <si>
    <t>132251251</t>
  </si>
  <si>
    <t>Hloubení rýh nezapažených š do 2000 mm v hornině třídy těžitelnosti I skupiny 3 objem do 20 m3 strojně</t>
  </si>
  <si>
    <t>971601705</t>
  </si>
  <si>
    <t>7,4*1*2,6</t>
  </si>
  <si>
    <t>-1505488272</t>
  </si>
  <si>
    <t>1085092926</t>
  </si>
  <si>
    <t>20,8+25,624</t>
  </si>
  <si>
    <t>-1174850886</t>
  </si>
  <si>
    <t>46,424*2 'Přepočtené koeficientem množství</t>
  </si>
  <si>
    <t>239060207</t>
  </si>
  <si>
    <t>174111101</t>
  </si>
  <si>
    <t>Zásyp jam, šachet rýh nebo kolem objektů sypaninou se zhutněním ručně</t>
  </si>
  <si>
    <t>-2143054648</t>
  </si>
  <si>
    <t>7,4*1*(2,6-0,5-0,1)</t>
  </si>
  <si>
    <t>12-6</t>
  </si>
  <si>
    <t>58331200</t>
  </si>
  <si>
    <t>štěrkopísek netříděný</t>
  </si>
  <si>
    <t>616959839</t>
  </si>
  <si>
    <t>20,8*2 'Přepočtené koeficientem množství</t>
  </si>
  <si>
    <t>175111101</t>
  </si>
  <si>
    <t>Obsypání potrubí ručně sypaninou bez prohození, uloženou do 3 m</t>
  </si>
  <si>
    <t>-1893903001</t>
  </si>
  <si>
    <t>7,4*1*0,5</t>
  </si>
  <si>
    <t>60,9*0,6*0,6</t>
  </si>
  <si>
    <t>-1866382785</t>
  </si>
  <si>
    <t>25,624*2 'Přepočtené koeficientem množství</t>
  </si>
  <si>
    <t>-372848147</t>
  </si>
  <si>
    <t>7,4*1</t>
  </si>
  <si>
    <t>346244361</t>
  </si>
  <si>
    <t>Zazdívka o tl 65 mm rýh, nik nebo kapes z cihel pálených</t>
  </si>
  <si>
    <t>1526463157</t>
  </si>
  <si>
    <t>20*0,15</t>
  </si>
  <si>
    <t>382411114</t>
  </si>
  <si>
    <t>Zemní nádrž objemu 4500 l z PE na dešťovou a splaškovou vodu samonosná pro běžné zatížení</t>
  </si>
  <si>
    <t>-685427405</t>
  </si>
  <si>
    <t>382-1</t>
  </si>
  <si>
    <t>Samostatné ponorné čerpadlo s napojením zahradní hadice</t>
  </si>
  <si>
    <t>-1101837134</t>
  </si>
  <si>
    <t>451573111</t>
  </si>
  <si>
    <t>Lože pod potrubí otevřený výkop ze štěrkopísku</t>
  </si>
  <si>
    <t>-115479951</t>
  </si>
  <si>
    <t>7,4*1*0,1</t>
  </si>
  <si>
    <t>60,9*0,6*0,1</t>
  </si>
  <si>
    <t>-323823952</t>
  </si>
  <si>
    <t>565175101</t>
  </si>
  <si>
    <t>Asfaltový beton vrstva podkladní ACP 16 S tl 100 mm š do 1,5 m z nemodifikovaného asfaltu</t>
  </si>
  <si>
    <t>-1599721482</t>
  </si>
  <si>
    <t>572340112</t>
  </si>
  <si>
    <t>Vyspravení krytu komunikací po překopech pl do 15 m2 asfaltovým betonem ACO tl přes 50 do 70 mm</t>
  </si>
  <si>
    <t>1546426614</t>
  </si>
  <si>
    <t>573111113</t>
  </si>
  <si>
    <t>Postřik živičný infiltrační s posypem z asfaltu množství 1,5 kg/m2</t>
  </si>
  <si>
    <t>1554727351</t>
  </si>
  <si>
    <t>573211112</t>
  </si>
  <si>
    <t>Postřik živičný spojovací z asfaltu v množství 0,70 kg/m2</t>
  </si>
  <si>
    <t>-1254574832</t>
  </si>
  <si>
    <t>591411111</t>
  </si>
  <si>
    <t>Kladení dlažby z mozaiky jednobarevné komunikací pro pěší lože z kameniva</t>
  </si>
  <si>
    <t>-1613056708</t>
  </si>
  <si>
    <t>612135101</t>
  </si>
  <si>
    <t>Hrubá výplň rýh ve stěnách maltou jakékoli šířky rýhy</t>
  </si>
  <si>
    <t>-314839351</t>
  </si>
  <si>
    <t>160*0,07</t>
  </si>
  <si>
    <t>Trubní vedení</t>
  </si>
  <si>
    <t>871-1</t>
  </si>
  <si>
    <t>Napojení do stávající šachty</t>
  </si>
  <si>
    <t>-976522447</t>
  </si>
  <si>
    <t>871350410</t>
  </si>
  <si>
    <t>Montáž kanalizačního potrubí korugovaného SN 10 z polypropylenu DN 200</t>
  </si>
  <si>
    <t>-1429493564</t>
  </si>
  <si>
    <t>28617043</t>
  </si>
  <si>
    <t>trubka kanalizační PP korugovaná DN 150x6000mm SN10</t>
  </si>
  <si>
    <t>558393937</t>
  </si>
  <si>
    <t>7,4*1,015 'Přepočtené koeficientem množství</t>
  </si>
  <si>
    <t>893215121</t>
  </si>
  <si>
    <t>Šachtice domovní vodovodní obestavěný prostor do 0,75 m3 se stěnami z betonu s poklopem</t>
  </si>
  <si>
    <t>707381562</t>
  </si>
  <si>
    <t>894812311</t>
  </si>
  <si>
    <t>Revizní a čistící šachta z PP typ DN 600/160 šachtové dno průtočné</t>
  </si>
  <si>
    <t>-122932190</t>
  </si>
  <si>
    <t>894812331</t>
  </si>
  <si>
    <t>Revizní a čistící šachta z PP DN 600 šachtová roura korugovaná světlé hloubky 1000 mm</t>
  </si>
  <si>
    <t>-1474814674</t>
  </si>
  <si>
    <t>894812339</t>
  </si>
  <si>
    <t>Příplatek k rourám revizní a čistící šachty z PP DN 600 za uříznutí šachtové roury</t>
  </si>
  <si>
    <t>238420347</t>
  </si>
  <si>
    <t>894812377</t>
  </si>
  <si>
    <t>Revizní a čistící šachta z PP DN 600 poklop litinový pro třídu zatížení D400 s teleskopickým adaptérem</t>
  </si>
  <si>
    <t>668732907</t>
  </si>
  <si>
    <t>1 "poklop uzamykatelný</t>
  </si>
  <si>
    <t>919121111</t>
  </si>
  <si>
    <t>Těsnění spár zálivkou za studena pro komůrky š 10 mm hl 20 mm s těsnicím profilem</t>
  </si>
  <si>
    <t>-1382533405</t>
  </si>
  <si>
    <t>5,4*2+1,2</t>
  </si>
  <si>
    <t>919735112</t>
  </si>
  <si>
    <t>Řezání stávajícího živičného krytu hl přes 50 do 100 mm</t>
  </si>
  <si>
    <t>-1694339774</t>
  </si>
  <si>
    <t>974031142</t>
  </si>
  <si>
    <t>Vysekání rýh ve zdivu cihelném hl do 70 mm š do 70 mm</t>
  </si>
  <si>
    <t>-1802996733</t>
  </si>
  <si>
    <t>974031164</t>
  </si>
  <si>
    <t>Vysekání rýh ve zdivu cihelném hl do 150 mm š do 150 mm</t>
  </si>
  <si>
    <t>1440550130</t>
  </si>
  <si>
    <t>997221551</t>
  </si>
  <si>
    <t>Vodorovná doprava suti ze sypkých materiálů do 1 km</t>
  </si>
  <si>
    <t>-1962467942</t>
  </si>
  <si>
    <t>997221559</t>
  </si>
  <si>
    <t>Příplatek ZKD 1 km u vodorovné dopravy suti ze sypkých materiálů</t>
  </si>
  <si>
    <t>712050268</t>
  </si>
  <si>
    <t>5,453*9 'Přepočtené koeficientem množství</t>
  </si>
  <si>
    <t>997221875</t>
  </si>
  <si>
    <t>Poplatek za uložení na recyklační skládce (skládkovné) stavebního odpadu asfaltového bez obsahu dehtu zatříděného do Katalogu odpadů pod kódem 17 03 02</t>
  </si>
  <si>
    <t>1237768084</t>
  </si>
  <si>
    <t>998225111</t>
  </si>
  <si>
    <t>Přesun hmot pro pozemní komunikace s krytem z kamene, monolitickým betonovým nebo živičným</t>
  </si>
  <si>
    <t>2000190698</t>
  </si>
  <si>
    <t>721</t>
  </si>
  <si>
    <t>Zdravotechnika - vnitřní kanalizace</t>
  </si>
  <si>
    <t>721173401</t>
  </si>
  <si>
    <t>Potrubí kanalizační z PVC SN 4 svodné DN 110</t>
  </si>
  <si>
    <t>-564461750</t>
  </si>
  <si>
    <t>721173402</t>
  </si>
  <si>
    <t>Potrubí kanalizační z PVC SN 4 svodné DN 125</t>
  </si>
  <si>
    <t>246955320</t>
  </si>
  <si>
    <t>721173403</t>
  </si>
  <si>
    <t>Potrubí kanalizační z PVC SN 4 svodné DN 160</t>
  </si>
  <si>
    <t>745211931</t>
  </si>
  <si>
    <t>721173738</t>
  </si>
  <si>
    <t>Potrubí kanalizační z PE dešťové DN 150</t>
  </si>
  <si>
    <t>407780881</t>
  </si>
  <si>
    <t>721174041</t>
  </si>
  <si>
    <t>Potrubí kanalizační z PP připojovací DN 32</t>
  </si>
  <si>
    <t>-2132823379</t>
  </si>
  <si>
    <t>721174042</t>
  </si>
  <si>
    <t>Potrubí kanalizační z PP připojovací DN 40</t>
  </si>
  <si>
    <t>-1345809837</t>
  </si>
  <si>
    <t>721174043</t>
  </si>
  <si>
    <t>Potrubí kanalizační z PP připojovací DN 50</t>
  </si>
  <si>
    <t>1035249256</t>
  </si>
  <si>
    <t>721174045</t>
  </si>
  <si>
    <t>Potrubí kanalizační z PP připojovací DN 110</t>
  </si>
  <si>
    <t>-1012249499</t>
  </si>
  <si>
    <t>721175012</t>
  </si>
  <si>
    <t>Potrubí kanalizační plastové odpadní odhlučněné dvouvrstvé DN 100</t>
  </si>
  <si>
    <t>-1987689273</t>
  </si>
  <si>
    <t>721175013</t>
  </si>
  <si>
    <t>Potrubí kanalizační plastové odpadní odhlučněné dvouvrstvé DN 125</t>
  </si>
  <si>
    <t>1047492492</t>
  </si>
  <si>
    <t>721175014</t>
  </si>
  <si>
    <t>Potrubí kanalizační plastové odpadní odhlučněné dvouvrstvé DN 150</t>
  </si>
  <si>
    <t>-770254796</t>
  </si>
  <si>
    <t>721194104</t>
  </si>
  <si>
    <t>Vyvedení a upevnění odpadních výpustek DN 40</t>
  </si>
  <si>
    <t>777543353</t>
  </si>
  <si>
    <t>721194105</t>
  </si>
  <si>
    <t>Vyvedení a upevnění odpadních výpustek DN 50</t>
  </si>
  <si>
    <t>-628720272</t>
  </si>
  <si>
    <t>721194109</t>
  </si>
  <si>
    <t>Vyvedení a upevnění odpadních výpustek DN 110</t>
  </si>
  <si>
    <t>-1254226731</t>
  </si>
  <si>
    <t>721242105</t>
  </si>
  <si>
    <t>Lapač střešních splavenin z PP se zápachovou klapkou a lapacím košem DN 110</t>
  </si>
  <si>
    <t>1913206728</t>
  </si>
  <si>
    <t>721263103</t>
  </si>
  <si>
    <t>Klapka zpětná polypropylen PP s automatickým uzávěrem DN 160</t>
  </si>
  <si>
    <t>256392973</t>
  </si>
  <si>
    <t>721273153</t>
  </si>
  <si>
    <t>Hlavice ventilační polypropylen PP DN 110</t>
  </si>
  <si>
    <t>728362391</t>
  </si>
  <si>
    <t>721290111</t>
  </si>
  <si>
    <t>Zkouška těsnosti potrubí kanalizace vodou DN do 125</t>
  </si>
  <si>
    <t>1798492813</t>
  </si>
  <si>
    <t>721290112</t>
  </si>
  <si>
    <t>Zkouška těsnosti potrubí kanalizace vodou DN 150/DN 200</t>
  </si>
  <si>
    <t>-918365252</t>
  </si>
  <si>
    <t>998721202</t>
  </si>
  <si>
    <t>Přesun hmot procentní pro vnitřní kanalizaci v objektech v přes 6 do 12 m</t>
  </si>
  <si>
    <t>-969293030</t>
  </si>
  <si>
    <t>722</t>
  </si>
  <si>
    <t>Zdravotechnika - vnitřní vodovod</t>
  </si>
  <si>
    <t>722130143</t>
  </si>
  <si>
    <t>Potrubí pro požární systém ocelové hladké pozinkované silnostěnné spojované lisováním DN 25</t>
  </si>
  <si>
    <t>-1907076661</t>
  </si>
  <si>
    <t>722130144</t>
  </si>
  <si>
    <t>Potrubí pro požární systém ocelové hladké pozinkované silnostěnné spojované lisováním DN 32</t>
  </si>
  <si>
    <t>1541946661</t>
  </si>
  <si>
    <t>722130145</t>
  </si>
  <si>
    <t>Potrubí pro požární systém ocelové hladké pozinkované silnostěnné spojované lisováním DN 40</t>
  </si>
  <si>
    <t>599382868</t>
  </si>
  <si>
    <t>722174002</t>
  </si>
  <si>
    <t>Potrubí vodovodní plastové PPR S3,2 spojované svařováním D 20x2,8 mm</t>
  </si>
  <si>
    <t>-1813443998</t>
  </si>
  <si>
    <t>722174003</t>
  </si>
  <si>
    <t>Potrubí vodovodní plastové PPR S3,2 spojované svařováním D 25x3,5 mm</t>
  </si>
  <si>
    <t>446318020</t>
  </si>
  <si>
    <t>722174005</t>
  </si>
  <si>
    <t>Potrubí vodovodní plastové PPR S3,2 spojované svařováním D 40x5,5 mm</t>
  </si>
  <si>
    <t>-199459197</t>
  </si>
  <si>
    <t>722174022</t>
  </si>
  <si>
    <t>Potrubí vodovodní plastové PPR S2,5 spojované svařováním D 20x3,4 mm</t>
  </si>
  <si>
    <t>1078454484</t>
  </si>
  <si>
    <t>722174023</t>
  </si>
  <si>
    <t>Potrubí vodovodní plastové PPR S2,5 spojované svařováním D 25x4,2 mm</t>
  </si>
  <si>
    <t>319600020</t>
  </si>
  <si>
    <t>722174024</t>
  </si>
  <si>
    <t>Potrubí vodovodní plastové PPR S2,5 spojované svařováním D 32x5,4 mm</t>
  </si>
  <si>
    <t>-1001438410</t>
  </si>
  <si>
    <t>722181231</t>
  </si>
  <si>
    <t>Ochrana vodovodního potrubí přilepenými termoizolačními trubicemi z PE tl přes 9 do 13 mm DN do 22 mm</t>
  </si>
  <si>
    <t>-179989077</t>
  </si>
  <si>
    <t>722181232</t>
  </si>
  <si>
    <t>Ochrana vodovodního potrubí přilepenými termoizolačními trubicemi z PE tl přes 9 do 13 mm DN přes 22 do 45 mm</t>
  </si>
  <si>
    <t>1736901155</t>
  </si>
  <si>
    <t>722190401</t>
  </si>
  <si>
    <t>Vyvedení a upevnění výpustku DN do 25</t>
  </si>
  <si>
    <t>-109156861</t>
  </si>
  <si>
    <t>722224115</t>
  </si>
  <si>
    <t>Kohout plnicí nebo vypouštěcí G 1/2" PN 10 s jedním závitem</t>
  </si>
  <si>
    <t>-1928354480</t>
  </si>
  <si>
    <t>722231073</t>
  </si>
  <si>
    <t>Ventil zpětný mosazný G 3/4" PN 10 do 110°C se dvěma závity</t>
  </si>
  <si>
    <t>-514831018</t>
  </si>
  <si>
    <t>722231143</t>
  </si>
  <si>
    <t>Ventil závitový pojistný rohový G 1"</t>
  </si>
  <si>
    <t>-622060722</t>
  </si>
  <si>
    <t>722232044</t>
  </si>
  <si>
    <t>Kohout kulový přímý G 3/4" PN 42 do 185°C vnitřní závit</t>
  </si>
  <si>
    <t>2119260845</t>
  </si>
  <si>
    <t>722232045</t>
  </si>
  <si>
    <t>Kohout kulový přímý G 1" PN 42 do 185°C vnitřní závit</t>
  </si>
  <si>
    <t>-1603189869</t>
  </si>
  <si>
    <t>722232046</t>
  </si>
  <si>
    <t>Kohout kulový přímý G 5/4" PN 42 do 185°C vnitřní závit</t>
  </si>
  <si>
    <t>373224171</t>
  </si>
  <si>
    <t>722250132</t>
  </si>
  <si>
    <t>Hydrantový systém s tvarově stálou hadicí D 25 x 20 m celoplechový</t>
  </si>
  <si>
    <t>soubor</t>
  </si>
  <si>
    <t>1966574700</t>
  </si>
  <si>
    <t>722270104</t>
  </si>
  <si>
    <t>Sestava vodoměrová závitová G 6/4"</t>
  </si>
  <si>
    <t>-1168156259</t>
  </si>
  <si>
    <t>722290226</t>
  </si>
  <si>
    <t>Zkouška těsnosti vodovodního potrubí závitového DN do 50</t>
  </si>
  <si>
    <t>598721143</t>
  </si>
  <si>
    <t>722290234</t>
  </si>
  <si>
    <t>Proplach a dezinfekce vodovodního potrubí DN do 80</t>
  </si>
  <si>
    <t>-923522149</t>
  </si>
  <si>
    <t>998722202</t>
  </si>
  <si>
    <t>Přesun hmot procentní pro vnitřní vodovod v objektech v přes 6 do 12 m</t>
  </si>
  <si>
    <t>1587623349</t>
  </si>
  <si>
    <t>725</t>
  </si>
  <si>
    <t>Zdravotechnika - zařizovací předměty</t>
  </si>
  <si>
    <t>725112022</t>
  </si>
  <si>
    <t>Klozet keramický závěsný na nosné stěny odpad vodorovný</t>
  </si>
  <si>
    <t>1821892316</t>
  </si>
  <si>
    <t>725211602</t>
  </si>
  <si>
    <t>Umyvadlo keramické bílé šířky 550 mm bez krytu na sifon připevněné na stěnu šrouby</t>
  </si>
  <si>
    <t>397456271</t>
  </si>
  <si>
    <t>725311121</t>
  </si>
  <si>
    <t>Dřez jednoduchý nerezový se zápachovou uzávěrkou s odkapávací plochou 560x480 mm a miskou</t>
  </si>
  <si>
    <t>-1153260965</t>
  </si>
  <si>
    <t>725331111</t>
  </si>
  <si>
    <t>Výlevka bez výtokových armatur keramická se sklopnou plastovou mřížkou stojící výšky 425 mm</t>
  </si>
  <si>
    <t>1768512126</t>
  </si>
  <si>
    <t>725532126</t>
  </si>
  <si>
    <t>Elektrický ohřívač zásobníkový akumulační závěsný svislý 200 l / 2,2 kW</t>
  </si>
  <si>
    <t>1579488259</t>
  </si>
  <si>
    <t>725813111</t>
  </si>
  <si>
    <t>Ventil rohový bez připojovací trubičky nebo flexi hadičky G 1/2"</t>
  </si>
  <si>
    <t>-821207234</t>
  </si>
  <si>
    <t>725821312</t>
  </si>
  <si>
    <t>Baterie dřezová nástěnná páková s otáčivým kulatým ústím a délkou ramínka 300 mm</t>
  </si>
  <si>
    <t>2001103903</t>
  </si>
  <si>
    <t>725821325</t>
  </si>
  <si>
    <t>Baterie dřezová stojánková páková s otáčivým kulatým ústím a délkou ramínka 220 mm</t>
  </si>
  <si>
    <t>688744533</t>
  </si>
  <si>
    <t>725822611</t>
  </si>
  <si>
    <t>Baterie umyvadlová stojánková páková bez výpusti</t>
  </si>
  <si>
    <t>1532746209</t>
  </si>
  <si>
    <t>998725202</t>
  </si>
  <si>
    <t>Přesun hmot procentní pro zařizovací předměty v objektech v přes 6 do 12 m</t>
  </si>
  <si>
    <t>-277148613</t>
  </si>
  <si>
    <t>726</t>
  </si>
  <si>
    <t>Zdravotechnika - předstěnové instalace</t>
  </si>
  <si>
    <t>726131041</t>
  </si>
  <si>
    <t>Instalační předstěna pro klozet závěsný v 1120 mm s ovládáním zepředu do lehkých stěn s kovovou kcí</t>
  </si>
  <si>
    <t>-1492448583</t>
  </si>
  <si>
    <t>998726212</t>
  </si>
  <si>
    <t>Přesun hmot procentní pro instalační prefabrikáty v objektech v přes 6 do 12 m</t>
  </si>
  <si>
    <t>234859083</t>
  </si>
  <si>
    <t>999-D</t>
  </si>
  <si>
    <t>Demontáže</t>
  </si>
  <si>
    <t>-339763169</t>
  </si>
  <si>
    <t>90 - Větrání</t>
  </si>
  <si>
    <t xml:space="preserve">    751 - Vzduchotechnika</t>
  </si>
  <si>
    <t>751</t>
  </si>
  <si>
    <t>Vzduchotechnika</t>
  </si>
  <si>
    <t>751111011</t>
  </si>
  <si>
    <t>Montáž ventilátoru axiálního nízkotlakého nástěnného základního D do 100 mm</t>
  </si>
  <si>
    <t>1513609390</t>
  </si>
  <si>
    <t>42914127</t>
  </si>
  <si>
    <t>ventilátor axiální stěnový skříň z plastu zpětná klapka a nastavitelný doběh IP44 13W D 100mm</t>
  </si>
  <si>
    <t>-950163938</t>
  </si>
  <si>
    <t>42914524</t>
  </si>
  <si>
    <t>ventilátor axiální diagonální potrubní dvouotáčkový plastový IP44 připojení D 100mm</t>
  </si>
  <si>
    <t>-354840437</t>
  </si>
  <si>
    <t>751111012</t>
  </si>
  <si>
    <t>Montáž ventilátoru axiálního nízkotlakého nástěnného základního D přes 100 do 200 mm</t>
  </si>
  <si>
    <t>11346554</t>
  </si>
  <si>
    <t>42914135</t>
  </si>
  <si>
    <t>ventilátor axiální stěnový skříň z plastu zpětná klapka a nastavitelný doběh IP44 25W D 125mm</t>
  </si>
  <si>
    <t>-1882495355</t>
  </si>
  <si>
    <t>751398011</t>
  </si>
  <si>
    <t>Montáž větrací mřížky na kruhové potrubí D do 100 mm</t>
  </si>
  <si>
    <t>-1207487411</t>
  </si>
  <si>
    <t>42972886</t>
  </si>
  <si>
    <t>regulační žaluzie vnitřní d 100</t>
  </si>
  <si>
    <t>-99218822</t>
  </si>
  <si>
    <t>751398021</t>
  </si>
  <si>
    <t>Montáž větrací mřížky stěnové do 0,040 m2</t>
  </si>
  <si>
    <t>680749785</t>
  </si>
  <si>
    <t>42972301</t>
  </si>
  <si>
    <t>mřížka stěnová otevřená jednořadá kovová úhel lamel 0° 150x100mm</t>
  </si>
  <si>
    <t>-745267113</t>
  </si>
  <si>
    <t>751510041</t>
  </si>
  <si>
    <t>Vzduchotechnické potrubí z pozinkovaného plechu kruhové spirálně vinutá trouba bez příruby D do 100 mm</t>
  </si>
  <si>
    <t>466274754</t>
  </si>
  <si>
    <t>751510042</t>
  </si>
  <si>
    <t>Vzduchotechnické potrubí z pozinkovaného plechu kruhové spirálně vinutá trouba bez příruby D přes 100 do 200 mm</t>
  </si>
  <si>
    <t>-367560773</t>
  </si>
  <si>
    <t>751514776</t>
  </si>
  <si>
    <t>Montáž protidešťové stříšky nebo výfukové hlavice do plechového potrubí kruhové bez příruby D přes 100 do 200 mm</t>
  </si>
  <si>
    <t>2099775256</t>
  </si>
  <si>
    <t>42974002</t>
  </si>
  <si>
    <t>stříška protidešťová s lemem Pz D 100mm</t>
  </si>
  <si>
    <t>1734889903</t>
  </si>
  <si>
    <t>42974004</t>
  </si>
  <si>
    <t>stříška protidešťová s lemem Pz D 150mm</t>
  </si>
  <si>
    <t>1060263349</t>
  </si>
  <si>
    <t>751613114</t>
  </si>
  <si>
    <t>Montáž dodatečné izolovaného potrubí samolepicí izolací</t>
  </si>
  <si>
    <t>-244656061</t>
  </si>
  <si>
    <t>27127203</t>
  </si>
  <si>
    <t>izolace plošná kaučuková samolepící tl 19mm</t>
  </si>
  <si>
    <t>-1529064613</t>
  </si>
  <si>
    <t>3,1*1,1 'Přepočtené koeficientem množství</t>
  </si>
  <si>
    <t>751-DV</t>
  </si>
  <si>
    <t>Podříznutí dveří</t>
  </si>
  <si>
    <t>-1976368729</t>
  </si>
  <si>
    <t>752-ODV</t>
  </si>
  <si>
    <t>Odvodnění stoupačky</t>
  </si>
  <si>
    <t>-1871921642</t>
  </si>
  <si>
    <t>751-OV1</t>
  </si>
  <si>
    <t>Mobilní odvlhčovač vzduchu pro 20-25m2 100 m3/h</t>
  </si>
  <si>
    <t>2137287539</t>
  </si>
  <si>
    <t>751-OV2</t>
  </si>
  <si>
    <t>Mobilní odvlhčovač vzduchu pro 40-45m2 150 m3/h</t>
  </si>
  <si>
    <t>-930262560</t>
  </si>
  <si>
    <t>751-OV3</t>
  </si>
  <si>
    <t>Mobilní odvlhčovač vzduchu pro 70-120m2</t>
  </si>
  <si>
    <t>-2087415655</t>
  </si>
  <si>
    <t>752-SV</t>
  </si>
  <si>
    <t>Stavební výpomoce</t>
  </si>
  <si>
    <t>2036657675</t>
  </si>
  <si>
    <t>751-R</t>
  </si>
  <si>
    <t>Revize</t>
  </si>
  <si>
    <t>-607124619</t>
  </si>
  <si>
    <t>751-Zk</t>
  </si>
  <si>
    <t>Zkoušky VZT rozvodů</t>
  </si>
  <si>
    <t>329804273</t>
  </si>
  <si>
    <t>100 - Elektroinstalace - silnoproud a slaboproud</t>
  </si>
  <si>
    <t>D1 - ELEKTROINSTALACE SILNOPROUD - ESL</t>
  </si>
  <si>
    <t xml:space="preserve">    D2 - A - MATERIÁL</t>
  </si>
  <si>
    <t xml:space="preserve">      D3 - Přístroje - spínače, zásuvky, ovladače (Design ABB, …....viz. architekt)</t>
  </si>
  <si>
    <t xml:space="preserve">      D4 - Přístroje - ostatní</t>
  </si>
  <si>
    <t xml:space="preserve">      D5 - Montážní materiál - trubky</t>
  </si>
  <si>
    <t xml:space="preserve">      D6 - Montážní materiál - krabice</t>
  </si>
  <si>
    <t xml:space="preserve">      D7 - Montážní materiál - ostatní</t>
  </si>
  <si>
    <t xml:space="preserve">      D8 - Kabelové kanály, žlaby, krabice</t>
  </si>
  <si>
    <t xml:space="preserve">      D9 - Jímací soustava, zemnící soustava</t>
  </si>
  <si>
    <t xml:space="preserve">      D10 - Zemnící soustava</t>
  </si>
  <si>
    <t xml:space="preserve">      D11 - Osvětlení</t>
  </si>
  <si>
    <t xml:space="preserve">      D12 - Kabely a vodiče</t>
  </si>
  <si>
    <t xml:space="preserve">    D13 - Rozváděče </t>
  </si>
  <si>
    <t xml:space="preserve">      D14 - HDS</t>
  </si>
  <si>
    <t xml:space="preserve">      D15 - Elektroměrové rozváděče</t>
  </si>
  <si>
    <t xml:space="preserve">      D16 - Rozváděč RP01.1</t>
  </si>
  <si>
    <t xml:space="preserve">      D17 - Rozváděč RP01.2</t>
  </si>
  <si>
    <t xml:space="preserve">      D18 - Rozváděč RP01.3</t>
  </si>
  <si>
    <t xml:space="preserve">    D19 - B - STAVEBNÍ VÝKOPOVÉ PRÁCE</t>
  </si>
  <si>
    <t xml:space="preserve">      D20 - Stavební práce - výseky, kapsy, rýhy</t>
  </si>
  <si>
    <t xml:space="preserve">    D-IP - Infrapanely</t>
  </si>
  <si>
    <t xml:space="preserve">    D21 - C - MONTÁŽNÍ A DEMONTÁŽNÍ PRÁCE</t>
  </si>
  <si>
    <t xml:space="preserve">      D22 - Montážní a instalační práce</t>
  </si>
  <si>
    <t>D23 - ELEKTROINSTALACE SLABOPROUD - ESL</t>
  </si>
  <si>
    <t xml:space="preserve">    D24 - D - STRUKTUROVANÁ KABELÁŽ /data, telefony/</t>
  </si>
  <si>
    <t xml:space="preserve">      D25 - Datový rozváděč  DR1</t>
  </si>
  <si>
    <t xml:space="preserve">      D26 - Access Point</t>
  </si>
  <si>
    <t xml:space="preserve">      D27 - Přístroje - zásuvky ESL</t>
  </si>
  <si>
    <t xml:space="preserve">      D28 - Montážní materiál - svorky, trubky, žlaby</t>
  </si>
  <si>
    <t xml:space="preserve">      D29 - Kabely  -  ESL</t>
  </si>
  <si>
    <t xml:space="preserve">    D30 - E - Interkom IP</t>
  </si>
  <si>
    <t xml:space="preserve">    D31 - G - PZTS</t>
  </si>
  <si>
    <t xml:space="preserve">    D32 - H - CCTV</t>
  </si>
  <si>
    <t>D1</t>
  </si>
  <si>
    <t>ELEKTROINSTALACE SILNOPROUD - ESL</t>
  </si>
  <si>
    <t>D2</t>
  </si>
  <si>
    <t>A - MATERIÁL</t>
  </si>
  <si>
    <t>D3</t>
  </si>
  <si>
    <t>Přístroje - spínače, zásuvky, ovladače (Design ABB, …....viz. architekt)</t>
  </si>
  <si>
    <t>Pol21</t>
  </si>
  <si>
    <t>Zásuvka IP44, 400V/50Hz - 16A, 2P+T</t>
  </si>
  <si>
    <t>ks</t>
  </si>
  <si>
    <t>Pol22</t>
  </si>
  <si>
    <t>Zásuvka IP44, 230V/50Hz - 16A, 2P+T</t>
  </si>
  <si>
    <t>1.3</t>
  </si>
  <si>
    <t>Zásuvka jednoduchá 230V/50Hz - 16A, 2P+T, clonky</t>
  </si>
  <si>
    <t>Pol23</t>
  </si>
  <si>
    <t>Zásuvka dvojitá 230V/50Hz - 16A, 2x 2P+T, clonky</t>
  </si>
  <si>
    <t>1.5</t>
  </si>
  <si>
    <t>Spínač jednopólový ř.1, 230V/50Hz, 10A</t>
  </si>
  <si>
    <t>1.6</t>
  </si>
  <si>
    <t>Spínač seriový ř.5, 230V/50Hz, 10A</t>
  </si>
  <si>
    <t>Pol24</t>
  </si>
  <si>
    <t>Spínač seriový ř.5, 230V/50Hz, 10A, IP44</t>
  </si>
  <si>
    <t>Pol25</t>
  </si>
  <si>
    <t>Spínač střídavý ř.6, 230V/50Hz, 10A</t>
  </si>
  <si>
    <t>Pol26</t>
  </si>
  <si>
    <t>Spínač střídavý dvojitý ř.6+6, 230V/50Hz, 10A</t>
  </si>
  <si>
    <t>Pol27</t>
  </si>
  <si>
    <t>Spínač tlačítkový  ř.1/0, 230V/50Hz, 10A</t>
  </si>
  <si>
    <t>Pol28</t>
  </si>
  <si>
    <t>Automatický spínač pohybu - relé, 230V, 180st.</t>
  </si>
  <si>
    <t>Pol29</t>
  </si>
  <si>
    <t>Automatický spínač pohybu - relé, 230V, 360st.</t>
  </si>
  <si>
    <t>D4</t>
  </si>
  <si>
    <t>Přístroje - ostatní</t>
  </si>
  <si>
    <t>Pol30</t>
  </si>
  <si>
    <t>Tlačítko TOTAL STOP, červené nástěnné, 230V, pod sklem</t>
  </si>
  <si>
    <t>Pol31</t>
  </si>
  <si>
    <t>Doběhové relé VZT odtah koupelny DT-4</t>
  </si>
  <si>
    <t>Pol32</t>
  </si>
  <si>
    <t>Protipožární ucpávky - dle P.Ú. PBŘ</t>
  </si>
  <si>
    <t>kpl</t>
  </si>
  <si>
    <t>D5</t>
  </si>
  <si>
    <t>Montážní materiál - trubky</t>
  </si>
  <si>
    <t>Pol33</t>
  </si>
  <si>
    <t>Instalační ohebná PVC trubka DN 63 (KOPOFLEX)</t>
  </si>
  <si>
    <t>3.2</t>
  </si>
  <si>
    <t>Instalační ohebná PVC trubka DN 50 (KOPOFLEX)</t>
  </si>
  <si>
    <t>3.3</t>
  </si>
  <si>
    <t>Instalační ohebná PVC trubka DN 40 (KOPOFLEX)</t>
  </si>
  <si>
    <t>3.4</t>
  </si>
  <si>
    <t>Příslušenství pro PVC trubky (tvarovky, koncové díly, PVC spojky)</t>
  </si>
  <si>
    <t>Pol34</t>
  </si>
  <si>
    <t>Instalační ohebná PVC trubka DN 50, hodnota zatížení 320N/5cm,-25stC +60stC</t>
  </si>
  <si>
    <t>Pol35</t>
  </si>
  <si>
    <t>Instalační ohebná PVC trubka DN 32, hodnota zatížení 320N/5cm,-25stC +60stC</t>
  </si>
  <si>
    <t>4.1.1</t>
  </si>
  <si>
    <t>Instalační ohebná PVC trubka DN 20, hodnota zatížení 320N/5cm,-25stC +60stC</t>
  </si>
  <si>
    <t>4.2.1</t>
  </si>
  <si>
    <t>Instalační ohebná PVC trubka DN 16, hodnota zatížení 320N/5cm,-25stC +60stC</t>
  </si>
  <si>
    <t>3.9</t>
  </si>
  <si>
    <t>3.10</t>
  </si>
  <si>
    <t>Instalační PVC trubka DN 20, hodnota zatížení 320N/5cm,-25stC +60stC</t>
  </si>
  <si>
    <t>3.11</t>
  </si>
  <si>
    <t>Instalační PVC trubka DN 40, hodnota zatížení 320N/5cm,-25stC +60stC</t>
  </si>
  <si>
    <t>3.12</t>
  </si>
  <si>
    <t>D6</t>
  </si>
  <si>
    <t>Montážní materiál - krabice</t>
  </si>
  <si>
    <t>4.1</t>
  </si>
  <si>
    <t>Instalační přístrojová krabice  KP67/3</t>
  </si>
  <si>
    <t>4.2</t>
  </si>
  <si>
    <t>Instalační přístrojová krabice KPR68</t>
  </si>
  <si>
    <t>D7</t>
  </si>
  <si>
    <t>Montážní materiál - ostatní</t>
  </si>
  <si>
    <t>5.1</t>
  </si>
  <si>
    <t>Univerzální rozvodná inst. krabice prům. 73x30, vč. víčka, násuvné svorky</t>
  </si>
  <si>
    <t>5.2</t>
  </si>
  <si>
    <t>Instalační krabice 105x105x55, IP55</t>
  </si>
  <si>
    <t>5.3</t>
  </si>
  <si>
    <t>Svorkovnice pětipólová s krytem , IP44</t>
  </si>
  <si>
    <t>Pol36</t>
  </si>
  <si>
    <t>Instalační ráměčky</t>
  </si>
  <si>
    <t>Pol37</t>
  </si>
  <si>
    <t>Montážní a instalační materiál (hmoždenky, šroubky, příchytky, sádra, atd.)</t>
  </si>
  <si>
    <t>D8</t>
  </si>
  <si>
    <t>Kabelové kanály, žlaby, krabice</t>
  </si>
  <si>
    <t>6.1</t>
  </si>
  <si>
    <t>PVC lišta 80/40, vč. víka, montážní materiál, tvarovky</t>
  </si>
  <si>
    <t>6.2</t>
  </si>
  <si>
    <t>PVC lišta 20/20, vč. víka, montážní materiál, tvarovky</t>
  </si>
  <si>
    <t>6.3</t>
  </si>
  <si>
    <t>Příslušenství pro PVC lišty</t>
  </si>
  <si>
    <t>6.4</t>
  </si>
  <si>
    <t>Montážní a instalační materiál</t>
  </si>
  <si>
    <t>D9</t>
  </si>
  <si>
    <t>Jímací soustava, zemnící soustava</t>
  </si>
  <si>
    <t>Pol38</t>
  </si>
  <si>
    <t>Drát AlMgSi pr. 8mm    1kg=7,41m /85m/</t>
  </si>
  <si>
    <t>Pol39</t>
  </si>
  <si>
    <t>Drát FeZn pr.10mm    1kg=1,6m /20/</t>
  </si>
  <si>
    <t>7.3</t>
  </si>
  <si>
    <t>Svorka spojovací SS</t>
  </si>
  <si>
    <t>7.4</t>
  </si>
  <si>
    <t>Svorka křížová SK</t>
  </si>
  <si>
    <t>7.5</t>
  </si>
  <si>
    <t>Svorka připojovací SP</t>
  </si>
  <si>
    <t>7.6</t>
  </si>
  <si>
    <t>Svorka okapová SO</t>
  </si>
  <si>
    <t>7.7</t>
  </si>
  <si>
    <t>Svorka zkušební SZ</t>
  </si>
  <si>
    <t>Pol40</t>
  </si>
  <si>
    <t>Podpěra vedení PV15</t>
  </si>
  <si>
    <t>Pol41</t>
  </si>
  <si>
    <t>Podpěra vedení PV21</t>
  </si>
  <si>
    <t>Pol42</t>
  </si>
  <si>
    <t>JT 2,0-M16 AlMgSi</t>
  </si>
  <si>
    <t>7.11</t>
  </si>
  <si>
    <t>JP 0,5-M16 AlMgSi</t>
  </si>
  <si>
    <t>7.12</t>
  </si>
  <si>
    <t>Svorka k jímací tyči</t>
  </si>
  <si>
    <t>7.13</t>
  </si>
  <si>
    <t>Číselný štítek</t>
  </si>
  <si>
    <t>7.14</t>
  </si>
  <si>
    <t>D10</t>
  </si>
  <si>
    <t>Zemnící soustava</t>
  </si>
  <si>
    <t>8.1</t>
  </si>
  <si>
    <t>Pásek FeZn 30x4</t>
  </si>
  <si>
    <t>8.2</t>
  </si>
  <si>
    <t>Svorka Sr3b</t>
  </si>
  <si>
    <t>Pol43</t>
  </si>
  <si>
    <t>Svorka Sr2b</t>
  </si>
  <si>
    <t>8.4</t>
  </si>
  <si>
    <t>Ocelové konstrukce vč. nátěrových hmot</t>
  </si>
  <si>
    <t>8.5</t>
  </si>
  <si>
    <t>Ekvipotenciální svorkovnice K12</t>
  </si>
  <si>
    <t>8.6</t>
  </si>
  <si>
    <t>Hlavní ochranná přípojnice vstup-1x třmen  10-95mm,</t>
  </si>
  <si>
    <t>D11</t>
  </si>
  <si>
    <t>Osvětlení</t>
  </si>
  <si>
    <t>9.1</t>
  </si>
  <si>
    <t>A1 - STROPNÍ SVÍTIDLO KULATÉ 230V, 1x E27 12W, IP20, K3000</t>
  </si>
  <si>
    <t>Pol44</t>
  </si>
  <si>
    <t>B1 - NÁSTĚNNÉ SVÍTIDLO KULATÉ 230V, 1x E27 12W, IP20, K3000</t>
  </si>
  <si>
    <t>9.3</t>
  </si>
  <si>
    <t>D1 - NÁSTĚNNÉ SVÍTIDLO KULATÉ 230V, 1x E27 12W, IP44, K3000</t>
  </si>
  <si>
    <t>Pol45</t>
  </si>
  <si>
    <t>H1 - SPUŠTĚNÉ SVÍTIDLO KULATÉ 230V, 2x E27 10W, IP20, K3000</t>
  </si>
  <si>
    <t>Pol46</t>
  </si>
  <si>
    <t>Pol47</t>
  </si>
  <si>
    <t>G1 - STROPNÍ/SPUŠTĚNÉ SVÍTIDLO KULATÉ 230V, 1x E27 10W, IP20, K3000</t>
  </si>
  <si>
    <t>Pol48</t>
  </si>
  <si>
    <t>G2 - SPUŠTĚNÉ VÁLCOVÉ SVÍTIDLO, SKLO, 230V, 1x E27 10W, IP20, K3000</t>
  </si>
  <si>
    <t>Pol49</t>
  </si>
  <si>
    <t>NO1 - NOUZOVÉ SVÍTIDLO S PIKTOGRAMEM 230V/3W, IP20</t>
  </si>
  <si>
    <t>Pol50</t>
  </si>
  <si>
    <t>NO2 - NOUZOVÉ SVÍTIDLO S PIKTOGRAMEM 230V/3W, IP44</t>
  </si>
  <si>
    <t>Pol51</t>
  </si>
  <si>
    <t>NO3 - NOUZOVÉ PANIKOVÉ SVÍTIDLO 230V/3W</t>
  </si>
  <si>
    <t>Pol52</t>
  </si>
  <si>
    <t>NO4 - NOUZOVÉ SVÍTIDLO S PIKTOGRAMEM - HYDRANT, 230V/3W, IP20</t>
  </si>
  <si>
    <t>9.12</t>
  </si>
  <si>
    <t>Světelně technický výpočet na základě sestavené knihy svítidel</t>
  </si>
  <si>
    <t>D12</t>
  </si>
  <si>
    <t>Kabely a vodiče</t>
  </si>
  <si>
    <t>Pol53</t>
  </si>
  <si>
    <t>Kabel CYKY-J 4x25</t>
  </si>
  <si>
    <t>Pol54</t>
  </si>
  <si>
    <t>Kabel CYKY-J 5x10</t>
  </si>
  <si>
    <t>10.3</t>
  </si>
  <si>
    <t>Kabel CYKY-J 5x6</t>
  </si>
  <si>
    <t>Pol55</t>
  </si>
  <si>
    <t>Kabel CYKY-J 5x4</t>
  </si>
  <si>
    <t>10.5</t>
  </si>
  <si>
    <t>Kabel CYKY-J 5x2,5</t>
  </si>
  <si>
    <t>Pol56</t>
  </si>
  <si>
    <t>Kabel CYKY-J 5x1,5</t>
  </si>
  <si>
    <t>10.7</t>
  </si>
  <si>
    <t>Kabel CYKY-J 3x2,5</t>
  </si>
  <si>
    <t>10.8</t>
  </si>
  <si>
    <t>Kabel CYKY-J 3x1,5</t>
  </si>
  <si>
    <t>10.9</t>
  </si>
  <si>
    <t>Kabel CYKY-O 3x1,5</t>
  </si>
  <si>
    <t>Pol57</t>
  </si>
  <si>
    <t>Kabel CYKY-O 2x1,5</t>
  </si>
  <si>
    <t>10.11</t>
  </si>
  <si>
    <t>Kabel CYKY-J 4x1,5</t>
  </si>
  <si>
    <t>Pol58</t>
  </si>
  <si>
    <t>Kabel CYKY-O 4x1,5</t>
  </si>
  <si>
    <t>Pol59</t>
  </si>
  <si>
    <t>Kabel CYKY-J 7x1,5</t>
  </si>
  <si>
    <t>Pol60</t>
  </si>
  <si>
    <t>Kabel H03V2V2-F, 3x 2,5</t>
  </si>
  <si>
    <t>Pol61</t>
  </si>
  <si>
    <t>Kabel H03V2V2-F, 5x 2,5</t>
  </si>
  <si>
    <t>Pol62</t>
  </si>
  <si>
    <t>Kabel JYTY 4x1</t>
  </si>
  <si>
    <t>Pol63</t>
  </si>
  <si>
    <t>Kabel JYTY 7x1</t>
  </si>
  <si>
    <t>174</t>
  </si>
  <si>
    <t>Pol64</t>
  </si>
  <si>
    <t>Kabel CXKH-V 7x1,5</t>
  </si>
  <si>
    <t>176</t>
  </si>
  <si>
    <t>Pol65</t>
  </si>
  <si>
    <t>Kabel CXKH-V 3x1,5</t>
  </si>
  <si>
    <t>178</t>
  </si>
  <si>
    <t>Pol66</t>
  </si>
  <si>
    <t>Vodič CY16</t>
  </si>
  <si>
    <t>180</t>
  </si>
  <si>
    <t>Pol67</t>
  </si>
  <si>
    <t>Vodič CY10</t>
  </si>
  <si>
    <t>182</t>
  </si>
  <si>
    <t>10.22</t>
  </si>
  <si>
    <t>Vodič CY 6</t>
  </si>
  <si>
    <t>184</t>
  </si>
  <si>
    <t>10.23</t>
  </si>
  <si>
    <t>Vodič CY 4</t>
  </si>
  <si>
    <t>186</t>
  </si>
  <si>
    <t>D13</t>
  </si>
  <si>
    <t xml:space="preserve">Rozváděče </t>
  </si>
  <si>
    <t>D14</t>
  </si>
  <si>
    <t>HDS</t>
  </si>
  <si>
    <t>Pol68</t>
  </si>
  <si>
    <t>Pojistková kabelová skříň SS201</t>
  </si>
  <si>
    <t>188</t>
  </si>
  <si>
    <t>D15</t>
  </si>
  <si>
    <t>Elektroměrové rozváděče</t>
  </si>
  <si>
    <t>Pol69</t>
  </si>
  <si>
    <t>Elektroměrový rozváděč - měření přímé, vč. hlavní jistič, příslušenství, ČEZ a.s.</t>
  </si>
  <si>
    <t>190</t>
  </si>
  <si>
    <t>D16</t>
  </si>
  <si>
    <t>Rozváděč RP01.1</t>
  </si>
  <si>
    <t>Pol70</t>
  </si>
  <si>
    <t>Skříňový oceloplechový rozváděč,  Velikost š.v.h. 635x1560x187, vč. příslušenství, krytí: IP20,  Ikm=10kA, napěťová soustava: 3+PE+N, 50Hz, 230/400V, TN-C-S, DIN, montážní materiál</t>
  </si>
  <si>
    <t>192</t>
  </si>
  <si>
    <t>D17</t>
  </si>
  <si>
    <t>Rozváděč RP01.2</t>
  </si>
  <si>
    <t>Pol71</t>
  </si>
  <si>
    <t>Skříňový oceloplechový rozváděč,  Velikost š.v.h. 660x1070x127, vč. příslušenství, krytí: IP20,  Ikm=10kA, napěťová soustava: 3+PE+N, 50Hz, 230/400V, TN-C-S, DIN, montážní materiál</t>
  </si>
  <si>
    <t>194</t>
  </si>
  <si>
    <t>D18</t>
  </si>
  <si>
    <t>Rozváděč RP01.3</t>
  </si>
  <si>
    <t>Pol72</t>
  </si>
  <si>
    <t>196</t>
  </si>
  <si>
    <t>D19</t>
  </si>
  <si>
    <t>B - STAVEBNÍ VÝKOPOVÉ PRÁCE</t>
  </si>
  <si>
    <t>D20</t>
  </si>
  <si>
    <t>Stavební práce - výseky, kapsy, rýhy</t>
  </si>
  <si>
    <t>1.1</t>
  </si>
  <si>
    <t>vysek.rýh cihla do hl.30mm š.do 30mm</t>
  </si>
  <si>
    <t>198</t>
  </si>
  <si>
    <t>1.2</t>
  </si>
  <si>
    <t>vysek.rýh cihla do hl.50mm š.do 70mm</t>
  </si>
  <si>
    <t>200</t>
  </si>
  <si>
    <t>vybourání otvorů v cihelném zdivu - plochy do 0,09m2 a tl. 15cm</t>
  </si>
  <si>
    <t>202</t>
  </si>
  <si>
    <t>1.4</t>
  </si>
  <si>
    <t>vybourání otvorů v cihelném zdivu - plochy do 0,09m2 a tl. do80 cm</t>
  </si>
  <si>
    <t>204</t>
  </si>
  <si>
    <t>Odvoz suti z vybouraných hmot na skládku do 1km</t>
  </si>
  <si>
    <t>206</t>
  </si>
  <si>
    <t>Odvoz suti z vybouraných hmot za každý další 1km - příplatek</t>
  </si>
  <si>
    <t>208</t>
  </si>
  <si>
    <t>D-IP</t>
  </si>
  <si>
    <t>Infrapanely</t>
  </si>
  <si>
    <t>742-IP</t>
  </si>
  <si>
    <t>Montáž a zprovoznění sálavých infrapanelů</t>
  </si>
  <si>
    <t>-276694292</t>
  </si>
  <si>
    <t>SIP-350</t>
  </si>
  <si>
    <t>infrapanel WE 350</t>
  </si>
  <si>
    <t>2089847798</t>
  </si>
  <si>
    <t>SIP-430</t>
  </si>
  <si>
    <t>infrapanel WE 430</t>
  </si>
  <si>
    <t>-1268512977</t>
  </si>
  <si>
    <t>SIP-630</t>
  </si>
  <si>
    <t>infrapanel WE 630</t>
  </si>
  <si>
    <t>831355404</t>
  </si>
  <si>
    <t>SIP-830</t>
  </si>
  <si>
    <t>infrapanel WE 830</t>
  </si>
  <si>
    <t>2118504418</t>
  </si>
  <si>
    <t>SIP-900</t>
  </si>
  <si>
    <t>infrapanel WE 900</t>
  </si>
  <si>
    <t>-1796902937</t>
  </si>
  <si>
    <t>SIP-1100</t>
  </si>
  <si>
    <t>infrapanel WE 1100</t>
  </si>
  <si>
    <t>-651525822</t>
  </si>
  <si>
    <t>SIP-1300</t>
  </si>
  <si>
    <t>infrapanel WE 1300</t>
  </si>
  <si>
    <t>1329221055</t>
  </si>
  <si>
    <t>SIP-1600</t>
  </si>
  <si>
    <t>infrapanel WE 1600</t>
  </si>
  <si>
    <t>-1540675087</t>
  </si>
  <si>
    <t>SIP-2400</t>
  </si>
  <si>
    <t>infrapanel Burda 2400</t>
  </si>
  <si>
    <t>1420795693</t>
  </si>
  <si>
    <t>SIP-1100.1</t>
  </si>
  <si>
    <t>infrapanel Diskus 1100</t>
  </si>
  <si>
    <t>-689893522</t>
  </si>
  <si>
    <t>LED-12070</t>
  </si>
  <si>
    <t>LED rámy 1200x700</t>
  </si>
  <si>
    <t>1510224528</t>
  </si>
  <si>
    <t>D21</t>
  </si>
  <si>
    <t>C - MONTÁŽNÍ A DEMONTÁŽNÍ PRÁCE</t>
  </si>
  <si>
    <t>D22</t>
  </si>
  <si>
    <t>Montážní a instalační práce</t>
  </si>
  <si>
    <t>Pol73</t>
  </si>
  <si>
    <t>Demontáž stávající elektroinstalace</t>
  </si>
  <si>
    <t>210</t>
  </si>
  <si>
    <t>Pol74</t>
  </si>
  <si>
    <t>212</t>
  </si>
  <si>
    <t>Pol75</t>
  </si>
  <si>
    <t>Montáž osvětlení</t>
  </si>
  <si>
    <t>214</t>
  </si>
  <si>
    <t>Pol76</t>
  </si>
  <si>
    <t>Montáž rozváděče</t>
  </si>
  <si>
    <t>216</t>
  </si>
  <si>
    <t>Pol77</t>
  </si>
  <si>
    <t>Montáž RE</t>
  </si>
  <si>
    <t>218</t>
  </si>
  <si>
    <t>Pol78</t>
  </si>
  <si>
    <t>Montáž jímací a zemnící soustavy</t>
  </si>
  <si>
    <t>hod</t>
  </si>
  <si>
    <t>220</t>
  </si>
  <si>
    <t>Pol79</t>
  </si>
  <si>
    <t>Montáž a připojení ostatních přístrojů a zařízení</t>
  </si>
  <si>
    <t>222</t>
  </si>
  <si>
    <t>1.8</t>
  </si>
  <si>
    <t>Ostatní elektromontážní práce</t>
  </si>
  <si>
    <t>224</t>
  </si>
  <si>
    <t>Pol80</t>
  </si>
  <si>
    <t>Doprava materiálu na stavbu</t>
  </si>
  <si>
    <t>226</t>
  </si>
  <si>
    <t>Pol81</t>
  </si>
  <si>
    <t>Likvidace odpadů</t>
  </si>
  <si>
    <t>228</t>
  </si>
  <si>
    <t>Pol82</t>
  </si>
  <si>
    <t>230</t>
  </si>
  <si>
    <t>Pol83</t>
  </si>
  <si>
    <t>Koordinace s ostatními profesemi (koordinace uspořádání, souběhy, návaznosti, atd.)</t>
  </si>
  <si>
    <t>232</t>
  </si>
  <si>
    <t>Pol84</t>
  </si>
  <si>
    <t>Koordinace s ČEZ a.s.</t>
  </si>
  <si>
    <t>234</t>
  </si>
  <si>
    <t>Pol85</t>
  </si>
  <si>
    <t>Dokumentace pro provedení stavby</t>
  </si>
  <si>
    <t>236</t>
  </si>
  <si>
    <t>Pol86</t>
  </si>
  <si>
    <t>Dokumentace skutečného provedení stavby</t>
  </si>
  <si>
    <t>238</t>
  </si>
  <si>
    <t>D23</t>
  </si>
  <si>
    <t>ELEKTROINSTALACE SLABOPROUD - ESL</t>
  </si>
  <si>
    <t>D24</t>
  </si>
  <si>
    <t>D - STRUKTUROVANÁ KABELÁŽ /data, telefony/</t>
  </si>
  <si>
    <t>D25</t>
  </si>
  <si>
    <t>Datový rozváděč  DR1</t>
  </si>
  <si>
    <t>Pol87</t>
  </si>
  <si>
    <t>Datový rozváděč skříňový 19"RACK - 27U 600x600 vč. montážního materiálu, odnímatelné zadní a boční kryty</t>
  </si>
  <si>
    <t>240</t>
  </si>
  <si>
    <t>Pol88</t>
  </si>
  <si>
    <t>Ventilační jednotka horizontální, 19", výška 2U černá, s dvěma ventilátory 230V/30W.  Součástí je termostat s držákem.</t>
  </si>
  <si>
    <t>242</t>
  </si>
  <si>
    <t>Pol89</t>
  </si>
  <si>
    <t>Patch panel modulární, osaz. 24 pozic, 24x keystone CAT5E</t>
  </si>
  <si>
    <t>244</t>
  </si>
  <si>
    <t>Pol90</t>
  </si>
  <si>
    <t>Vyvazovací panel 1U plastová lišta BK černý,oboustraný</t>
  </si>
  <si>
    <t>246</t>
  </si>
  <si>
    <t>Pol91</t>
  </si>
  <si>
    <t>Rozvodný panel ACAR 5poz 220V včetně vany černá</t>
  </si>
  <si>
    <t>248</t>
  </si>
  <si>
    <t>Pol92</t>
  </si>
  <si>
    <t>Patch kabel 2m, CAT6, 2xRJ45</t>
  </si>
  <si>
    <t>250</t>
  </si>
  <si>
    <t>Pol93</t>
  </si>
  <si>
    <t>252</t>
  </si>
  <si>
    <t>Pol94</t>
  </si>
  <si>
    <t>Switch (24x10/100/1000,4xSFP)/  (Layer 2/3/4) - 24x 10/100/1000Base-T a 4x slot pro SFP moduly. Verze EMI.  Velikost 1RU. Částečně ˝Wire speed˝ switch - 64 Gbps přepínací matice, přenosová kapacita 38,7 mil. pps (pro 64B rámce). EMI (Enhanced Multilayer S</t>
  </si>
  <si>
    <t>254</t>
  </si>
  <si>
    <t>Pol95</t>
  </si>
  <si>
    <t>Switch - síťový přepínač, řízený, podporuje PoE. Rozhraní: 16x 10/100 RJ-45</t>
  </si>
  <si>
    <t>256</t>
  </si>
  <si>
    <t>D26</t>
  </si>
  <si>
    <t>Access Point</t>
  </si>
  <si>
    <t>Pol96</t>
  </si>
  <si>
    <t>WiFi Access Point WiFi 5, 1317 Mb/s, Dual-band, 1 × LAN, GLAN, PoE</t>
  </si>
  <si>
    <t>258</t>
  </si>
  <si>
    <t>D27</t>
  </si>
  <si>
    <t>Přístroje - zásuvky ESL</t>
  </si>
  <si>
    <t>Pol97</t>
  </si>
  <si>
    <t>Datová zásuvka 2x RJ45 CAT 6</t>
  </si>
  <si>
    <t>260</t>
  </si>
  <si>
    <t>Pol98</t>
  </si>
  <si>
    <t>Datová zásuvka 1x RJ45 CAT 6</t>
  </si>
  <si>
    <t>262</t>
  </si>
  <si>
    <t>D28</t>
  </si>
  <si>
    <t>Montážní materiál - svorky, trubky, žlaby</t>
  </si>
  <si>
    <t>264</t>
  </si>
  <si>
    <t>266</t>
  </si>
  <si>
    <t>Pol99</t>
  </si>
  <si>
    <t>268</t>
  </si>
  <si>
    <t>Pol100</t>
  </si>
  <si>
    <t>Kabelový žlab plný 100/50, vč. víka, mont. materiálu, tvarovky, uchycení, konzole</t>
  </si>
  <si>
    <t>270</t>
  </si>
  <si>
    <t>D29</t>
  </si>
  <si>
    <t>Kabely  -  ESL</t>
  </si>
  <si>
    <t>Pol101</t>
  </si>
  <si>
    <t>Datový kabel UTP CAT6</t>
  </si>
  <si>
    <t>272</t>
  </si>
  <si>
    <t>Pol102</t>
  </si>
  <si>
    <t>Datový kabel UTP CAT6 Outdoor</t>
  </si>
  <si>
    <t>274</t>
  </si>
  <si>
    <t>Pol103</t>
  </si>
  <si>
    <t>Montáž systému UKS - datový rozváděč - datové zásuvky - montážní materiál - kabely</t>
  </si>
  <si>
    <t>276</t>
  </si>
  <si>
    <t>Pol104</t>
  </si>
  <si>
    <t>Měření strukturované kabeláže,  měřící protokoly - mapa zapojení - přeslech signálu na blízkém konci - útlum - odstup přeslechu na blízkém konci - přeslech signálu na vzdáleném konci - ACR-F, PSNEXT, SACR-F, Propagation Delay, Delay Skew, délka, zpětný od</t>
  </si>
  <si>
    <t>278</t>
  </si>
  <si>
    <t>D30</t>
  </si>
  <si>
    <t>E - Interkom IP</t>
  </si>
  <si>
    <t>Pol105</t>
  </si>
  <si>
    <t>VSTUPNÍ IP TABLO (2N)  1x kamera, 1x Interkom, Extender 4 tlačítek, 1x Access Unit (čtečka RFID, popř. Bluetooth), Zápustná krabice do zdi s rámečkem pro 2 moduly, rámeček, relé, napájecí zdroj</t>
  </si>
  <si>
    <t>280</t>
  </si>
  <si>
    <t>Pol106</t>
  </si>
  <si>
    <t>Indoor Touch 2.0, Odolný 7“ HD dotykový displej</t>
  </si>
  <si>
    <t>282</t>
  </si>
  <si>
    <t>Pol107</t>
  </si>
  <si>
    <t>Kabel UTP CAT6</t>
  </si>
  <si>
    <t>284</t>
  </si>
  <si>
    <t>1.4.2</t>
  </si>
  <si>
    <t>286</t>
  </si>
  <si>
    <t>288</t>
  </si>
  <si>
    <t>Pol108</t>
  </si>
  <si>
    <t>El.otvírač reverzní 8-12V AC/DC + Sig.</t>
  </si>
  <si>
    <t>290</t>
  </si>
  <si>
    <t>Pol109</t>
  </si>
  <si>
    <t>292</t>
  </si>
  <si>
    <t>Pol110</t>
  </si>
  <si>
    <t>Montážní práce, oživení, zaškolení obsluhy</t>
  </si>
  <si>
    <t>294</t>
  </si>
  <si>
    <t>D31</t>
  </si>
  <si>
    <t>G - PZTS</t>
  </si>
  <si>
    <t>Pol111</t>
  </si>
  <si>
    <t>Ústředna PZTS - GALAXY GD-264 Napájení	16,5V, transformátor je součást balení Záložní akumulátor	18Ah,  Počet zón na ústředně	16 Typ zónových vstupů	EOL, DEOL Max. počet drátových zón	264 Max. počet bezdrátových zón	192 Klávesnicové zóny	Ne Počet bloků (p</t>
  </si>
  <si>
    <t>296</t>
  </si>
  <si>
    <t>Pol112</t>
  </si>
  <si>
    <t>Koncentrátor v kovovém krytu pro 8 zón a 4 PGM výstupy, Odběr - klidový 500mA, Počet zón 8 Počet PGM výstupů 4</t>
  </si>
  <si>
    <t>298</t>
  </si>
  <si>
    <t>1.3.3</t>
  </si>
  <si>
    <t>Koncentrátor v kovovém krytu pro 8 zón a 4 PGM výstupy, Odběr - klidový 500mA, Počet zón 8 Počet PGM výstupů 4, vč. posilovacího zdroje 2,75A, AKU   17Ah / 12V</t>
  </si>
  <si>
    <t>300</t>
  </si>
  <si>
    <t>1.4.3</t>
  </si>
  <si>
    <t>LCD klávesnice, max   95 mA,   dvouřádkový LCD, 32 znaků, programovatelné podsvícení rozměry 150x92x25</t>
  </si>
  <si>
    <t>302</t>
  </si>
  <si>
    <t>1.5.3</t>
  </si>
  <si>
    <t>PIR detektor s dosahem 16m, vějíř 16x22m,   9 - 15 Vss,   11 mA,   NC, 25 Vss / 30 mA</t>
  </si>
  <si>
    <t>304</t>
  </si>
  <si>
    <t>1.6.3</t>
  </si>
  <si>
    <t>MG kontakt s NO výstupem, pracovní mezera 15mm (koordinace s výrobcem oken - MG mají být součástí oken), vč.  propojovací krabice s víčkem a ochranným tamprem</t>
  </si>
  <si>
    <t>306</t>
  </si>
  <si>
    <t>1.7.1</t>
  </si>
  <si>
    <t>Kouřový hlásič ECO1000 + patice ECO1000BREL12NL</t>
  </si>
  <si>
    <t>308</t>
  </si>
  <si>
    <t>Pol113</t>
  </si>
  <si>
    <t>Detektor zaplavení</t>
  </si>
  <si>
    <t>310</t>
  </si>
  <si>
    <t>Pol114</t>
  </si>
  <si>
    <t>Siréna venkovní</t>
  </si>
  <si>
    <t>312</t>
  </si>
  <si>
    <t>1.10.2</t>
  </si>
  <si>
    <t>Kabel CC - 01 (2x0,8 + 2x0,5)</t>
  </si>
  <si>
    <t>314</t>
  </si>
  <si>
    <t>1.11.2</t>
  </si>
  <si>
    <t>SYKFY 2x2x0,5</t>
  </si>
  <si>
    <t>316</t>
  </si>
  <si>
    <t>1.12.1</t>
  </si>
  <si>
    <t>SYKFY 3x2x0,5</t>
  </si>
  <si>
    <t>318</t>
  </si>
  <si>
    <t>1.13.1</t>
  </si>
  <si>
    <t>Kabel J-Y(St)-Y 2x2x0,8</t>
  </si>
  <si>
    <t>320</t>
  </si>
  <si>
    <t>173</t>
  </si>
  <si>
    <t>322</t>
  </si>
  <si>
    <t>324</t>
  </si>
  <si>
    <t>175</t>
  </si>
  <si>
    <t>Pol115</t>
  </si>
  <si>
    <t>Montážní materiál (hmoždinky, šroubky, atd.)</t>
  </si>
  <si>
    <t>326</t>
  </si>
  <si>
    <t>Pol116</t>
  </si>
  <si>
    <t>Doprava materiálu</t>
  </si>
  <si>
    <t>328</t>
  </si>
  <si>
    <t>177</t>
  </si>
  <si>
    <t>Pol117</t>
  </si>
  <si>
    <t>Montážní práce</t>
  </si>
  <si>
    <t>330</t>
  </si>
  <si>
    <t>Pol118</t>
  </si>
  <si>
    <t>Oživení systému</t>
  </si>
  <si>
    <t>332</t>
  </si>
  <si>
    <t>179</t>
  </si>
  <si>
    <t>Pol119</t>
  </si>
  <si>
    <t>Zaškolení obsluhy</t>
  </si>
  <si>
    <t>334</t>
  </si>
  <si>
    <t>D32</t>
  </si>
  <si>
    <t>H - CCTV</t>
  </si>
  <si>
    <t>Pol120</t>
  </si>
  <si>
    <t>IP Full HD kamera s funkcí DEN/NOC, Video Komprese : H.264 / MPEG4 / MJPEG, Maximální rozlišení : 2048×1536,Objektiv : 4mm @F1.2 (6mm, 12mm na objednání) úhel záběru 75,8°, PoE</t>
  </si>
  <si>
    <t>336</t>
  </si>
  <si>
    <t>181</t>
  </si>
  <si>
    <t>Pol121</t>
  </si>
  <si>
    <t>Záznamové zařízení NVR  IP do 8 kamer, 2x HDD SATA slot, (umístěn v DR01.1 ), vč. 2x HDD SATA 2TB, monitor 17", klávesnice</t>
  </si>
  <si>
    <t>338</t>
  </si>
  <si>
    <t>Pol122</t>
  </si>
  <si>
    <t>Licenční balíček pro sledování kamer</t>
  </si>
  <si>
    <t>340</t>
  </si>
  <si>
    <t>183</t>
  </si>
  <si>
    <t>Pol123</t>
  </si>
  <si>
    <t>342</t>
  </si>
  <si>
    <t>344</t>
  </si>
  <si>
    <t>185</t>
  </si>
  <si>
    <t>Pol124</t>
  </si>
  <si>
    <t>346</t>
  </si>
  <si>
    <t>1.7.2</t>
  </si>
  <si>
    <t>348</t>
  </si>
  <si>
    <t>187</t>
  </si>
  <si>
    <t>1.8.2</t>
  </si>
  <si>
    <t>Uvedení do provozu, zkušební provoz, oživení kamer</t>
  </si>
  <si>
    <t>350</t>
  </si>
  <si>
    <t>1.20</t>
  </si>
  <si>
    <t>352</t>
  </si>
  <si>
    <t>189</t>
  </si>
  <si>
    <t>1.10.1</t>
  </si>
  <si>
    <t>354</t>
  </si>
  <si>
    <t>110 - Podlahové el.topení</t>
  </si>
  <si>
    <t xml:space="preserve">    736 - Ústřední vytápění - plošné vytápění a chlazení</t>
  </si>
  <si>
    <t>736</t>
  </si>
  <si>
    <t>Ústřední vytápění - plošné vytápění a chlazení</t>
  </si>
  <si>
    <t>736130203</t>
  </si>
  <si>
    <t>Montáž podlahového vytápění elektrického položení topného kabelu do původní dřevěné podlahy</t>
  </si>
  <si>
    <t>687126210</t>
  </si>
  <si>
    <t>341-1</t>
  </si>
  <si>
    <t>kabel topný</t>
  </si>
  <si>
    <t>-18793445</t>
  </si>
  <si>
    <t>736130211</t>
  </si>
  <si>
    <t>Montáž podlahového vytápění elektrického položení a uchycení drátěné sítě do dřevěné podlahy</t>
  </si>
  <si>
    <t>645491818</t>
  </si>
  <si>
    <t>341-1.1</t>
  </si>
  <si>
    <t>Drátěná síť</t>
  </si>
  <si>
    <t>432856120</t>
  </si>
  <si>
    <t>736130212</t>
  </si>
  <si>
    <t>Montáž podlahového vytápění elektrického položení ohnivzdorné separace na původní dřevěnou podlahu</t>
  </si>
  <si>
    <t>324898872</t>
  </si>
  <si>
    <t>341-1.2</t>
  </si>
  <si>
    <t>Ohnivzdorná separace</t>
  </si>
  <si>
    <t>-1223804483</t>
  </si>
  <si>
    <t>736130251</t>
  </si>
  <si>
    <t>Montáž podlahového vytápění elektrického instalace a napojení tepelného čidla</t>
  </si>
  <si>
    <t>-1670395013</t>
  </si>
  <si>
    <t>426-1</t>
  </si>
  <si>
    <t>tepelné čidlo</t>
  </si>
  <si>
    <t>1139056168</t>
  </si>
  <si>
    <t>736130252</t>
  </si>
  <si>
    <t>Montáž podlahového vytápění elektrického instalace a napojení termostatu na zeď</t>
  </si>
  <si>
    <t>-148881579</t>
  </si>
  <si>
    <t>28616334</t>
  </si>
  <si>
    <t>termostat prostorový drátový digitalní</t>
  </si>
  <si>
    <t>115060635</t>
  </si>
  <si>
    <t>736-R</t>
  </si>
  <si>
    <t>1713662128</t>
  </si>
  <si>
    <t>736-SV</t>
  </si>
  <si>
    <t>925185596</t>
  </si>
  <si>
    <t>736-UZ</t>
  </si>
  <si>
    <t>Uzemnění</t>
  </si>
  <si>
    <t>1810397759</t>
  </si>
  <si>
    <t>PS01 - PS 01 - Osobní výtah</t>
  </si>
  <si>
    <t>M - Práce a dodávky M</t>
  </si>
  <si>
    <t xml:space="preserve">    33-M - Montáže dopr.zaříz.,sklad. zař. a váh</t>
  </si>
  <si>
    <t>Práce a dodávky M</t>
  </si>
  <si>
    <t>33-M</t>
  </si>
  <si>
    <t>Montáže dopr.zaříz.,sklad. zař. a váh</t>
  </si>
  <si>
    <t>330-01</t>
  </si>
  <si>
    <t>M+D osobní výtah lanový - bez strojovny, 4 stanice - specifikace viz PD</t>
  </si>
  <si>
    <t>1575099508</t>
  </si>
  <si>
    <t>330-02</t>
  </si>
  <si>
    <t>-1402167163</t>
  </si>
  <si>
    <t>2 - SO 02 - Dvorní objekty</t>
  </si>
  <si>
    <t>21 - Dvorní přístavek</t>
  </si>
  <si>
    <t>1468047672</t>
  </si>
  <si>
    <t>14,67 "1.10</t>
  </si>
  <si>
    <t>10,61 "1.11</t>
  </si>
  <si>
    <t>R20</t>
  </si>
  <si>
    <t>Kamenný obdélníkový portálek venkovního sklepa - R20</t>
  </si>
  <si>
    <t>1633082814</t>
  </si>
  <si>
    <t>311213212-1</t>
  </si>
  <si>
    <t>Zdivo z pravidelných kamenů na maltu objem jednoho kamene do 0,02 m3 š spáry přes 4 do 10 mm - použití stávajícího kamene</t>
  </si>
  <si>
    <t>-602723513</t>
  </si>
  <si>
    <t>5,2*0,46*0,5</t>
  </si>
  <si>
    <t>3,5*0,48*0,5</t>
  </si>
  <si>
    <t>(2,8+0,48+4,6)*0,77*0,5</t>
  </si>
  <si>
    <t>(2,42+0,9+1,83+0,77)*0,5*0,5</t>
  </si>
  <si>
    <t>311231115</t>
  </si>
  <si>
    <t>Zdivo nosné z cihel dl 290 mm P7 až 15 na SMS 5 MPa</t>
  </si>
  <si>
    <t>460519369</t>
  </si>
  <si>
    <t>(2,6+0,48+4,6+3,9)*0,3*0,5 "dozdívky nad věncem</t>
  </si>
  <si>
    <t>1,21*2,75*0,45 "dozdívky</t>
  </si>
  <si>
    <t>(0,6+0,45)*2,75*0,15</t>
  </si>
  <si>
    <t>342241111</t>
  </si>
  <si>
    <t>Příčky z cihel plných lícových P 60 dl 290 mm na MVC včetně spárování tl 65 mm</t>
  </si>
  <si>
    <t>1025539685</t>
  </si>
  <si>
    <t>(5,2+4,7+3,5)*0,3 "dozdívky nad věncem</t>
  </si>
  <si>
    <t>417321515</t>
  </si>
  <si>
    <t>Ztužující pásy a věnce ze ŽB tř. C 25/30</t>
  </si>
  <si>
    <t>-364966841</t>
  </si>
  <si>
    <t>5,2*0,3*0,15</t>
  </si>
  <si>
    <t>3,5*0,3*0,15</t>
  </si>
  <si>
    <t>(2,8+0,48+4,6)*0,5*0,15</t>
  </si>
  <si>
    <t>417361821</t>
  </si>
  <si>
    <t>Výztuž ztužujících pásů a věnců betonářskou ocelí 10 505</t>
  </si>
  <si>
    <t>-1743815740</t>
  </si>
  <si>
    <t>0,983*80/1000</t>
  </si>
  <si>
    <t>564732111</t>
  </si>
  <si>
    <t>Podklad z vibrovaného štěrku VŠ tl 100 mm</t>
  </si>
  <si>
    <t>269965494</t>
  </si>
  <si>
    <t>596811220</t>
  </si>
  <si>
    <t>Kladení betonové dlažby komunikací pro pěší do lože z kameniva velikosti přes 0,09 do 0,25 m2 pl do 50 m2</t>
  </si>
  <si>
    <t>-1255946089</t>
  </si>
  <si>
    <t>583846-1</t>
  </si>
  <si>
    <t>dlažba z kamenných desek tl.80 mm</t>
  </si>
  <si>
    <t>-1357569499</t>
  </si>
  <si>
    <t>25,28*1,03 'Přepočtené koeficientem množství</t>
  </si>
  <si>
    <t>612631001</t>
  </si>
  <si>
    <t>Spárování spárovací maltou vnitřních pohledových ploch stěn z cihel</t>
  </si>
  <si>
    <t>-1343308270</t>
  </si>
  <si>
    <t>4,7*3,1+4,6*3,45+(3,5+2,92)*3,28</t>
  </si>
  <si>
    <t>(3,9+2,42+0,9+1,83)*3,28</t>
  </si>
  <si>
    <t>2,6*3,45</t>
  </si>
  <si>
    <t>-1,1*2,1</t>
  </si>
  <si>
    <t>-0,5*1</t>
  </si>
  <si>
    <t>622631011</t>
  </si>
  <si>
    <t>Spárování spárovací maltou vnějších pohledových ploch stěn z tvárnic nebo kamene</t>
  </si>
  <si>
    <t>-1809155623</t>
  </si>
  <si>
    <t>5,21*3,1</t>
  </si>
  <si>
    <t>5,1*0,45</t>
  </si>
  <si>
    <t>2,5*0,45</t>
  </si>
  <si>
    <t>-88540487</t>
  </si>
  <si>
    <t>-975819501</t>
  </si>
  <si>
    <t>(2,6+5,2)*1,5</t>
  </si>
  <si>
    <t>1833766110</t>
  </si>
  <si>
    <t>14,67+10,61</t>
  </si>
  <si>
    <t>962022391</t>
  </si>
  <si>
    <t>Bourání zdiva nadzákladového kamenného na MV nebo MVC přes 1 m3</t>
  </si>
  <si>
    <t>1937538845</t>
  </si>
  <si>
    <t>5,2*0,46*0,5 "pro zpětné vyzdění</t>
  </si>
  <si>
    <t>971033531</t>
  </si>
  <si>
    <t>Vybourání otvorů ve zdivu cihelném pl do 1 m2 na MVC nebo MV tl do 150 mm</t>
  </si>
  <si>
    <t>1715515150</t>
  </si>
  <si>
    <t>0,9*2</t>
  </si>
  <si>
    <t>978013121</t>
  </si>
  <si>
    <t>Otlučení (osekání) vnitřní vápenné nebo vápenocementové omítky stěn v rozsahu přes 5 do 10 %</t>
  </si>
  <si>
    <t>564874380</t>
  </si>
  <si>
    <t>4,7*3,1+4,6*3,45+(3,5+2,92)*3,28 "dočištění zdiva</t>
  </si>
  <si>
    <t>978015321</t>
  </si>
  <si>
    <t>Otlučení (osekání) vnější vápenné nebo vápenocementové omítky stupně členitosti 1 a 2 v rozsahu do 10 %</t>
  </si>
  <si>
    <t>851409854</t>
  </si>
  <si>
    <t>5,21*3,1"dočištění zdiva</t>
  </si>
  <si>
    <t>609339147</t>
  </si>
  <si>
    <t>14,67*0,5 "1.10</t>
  </si>
  <si>
    <t>10,61*0,5 "1.11</t>
  </si>
  <si>
    <t>997013151</t>
  </si>
  <si>
    <t>Vnitrostaveništní doprava suti a vybouraných hmot pro budovy v do 6 m s omezením mechanizace</t>
  </si>
  <si>
    <t>1487265670</t>
  </si>
  <si>
    <t>-142626608</t>
  </si>
  <si>
    <t>1168366865</t>
  </si>
  <si>
    <t>36,254*9 'Přepočtené koeficientem množství</t>
  </si>
  <si>
    <t>-1210625427</t>
  </si>
  <si>
    <t>998017001</t>
  </si>
  <si>
    <t>Přesun hmot s omezením mechanizace pro budovy v do 6 m</t>
  </si>
  <si>
    <t>473175029</t>
  </si>
  <si>
    <t>762082230</t>
  </si>
  <si>
    <t>Provedení tesařského profilování zhlaví trámu jednoduchým seříznutím dvěma řezy pl přes 160 do 320 cm2</t>
  </si>
  <si>
    <t>1946871545</t>
  </si>
  <si>
    <t>762085103</t>
  </si>
  <si>
    <t>Montáž kotevních želez, příložek, patek nebo táhel</t>
  </si>
  <si>
    <t>-41841825</t>
  </si>
  <si>
    <t>553-1</t>
  </si>
  <si>
    <t>kotvení</t>
  </si>
  <si>
    <t>1955441412</t>
  </si>
  <si>
    <t>762332132</t>
  </si>
  <si>
    <t>Montáž vázaných kcí krovů pravidelných pomocí tesařských spojů z hraněného řeziva průřezové pl přes 120 do 224 cm2</t>
  </si>
  <si>
    <t>-1177574154</t>
  </si>
  <si>
    <t>4,9+8,24+0,5+3,3+4,51+4,6+4,69+4,78+4,87+4,97+5,06+5,15+5,24+5,33</t>
  </si>
  <si>
    <t>60512130</t>
  </si>
  <si>
    <t>hranol stavební řezivo průřezu do 224cm2 do dl 6m</t>
  </si>
  <si>
    <t>269017946</t>
  </si>
  <si>
    <t>66,140*0,1*0,18</t>
  </si>
  <si>
    <t>1,191*1,1 'Přepočtené koeficientem množství</t>
  </si>
  <si>
    <t>659587592</t>
  </si>
  <si>
    <t>-1357127231</t>
  </si>
  <si>
    <t>40,360*0,032</t>
  </si>
  <si>
    <t>1,292*1,1 'Přepočtené koeficientem množství</t>
  </si>
  <si>
    <t>1168878630</t>
  </si>
  <si>
    <t>998762201</t>
  </si>
  <si>
    <t>Přesun hmot procentní pro kce tesařské v objektech v do 6 m</t>
  </si>
  <si>
    <t>247191958</t>
  </si>
  <si>
    <t>653491425</t>
  </si>
  <si>
    <t>-1424342536</t>
  </si>
  <si>
    <t>40,36*1,15 'Přepočtené koeficientem množství</t>
  </si>
  <si>
    <t>764111401</t>
  </si>
  <si>
    <t>Krytina střechy rovné drážkováním ze svitků z Pz plechu rš 500 mm sklonu do 30°</t>
  </si>
  <si>
    <t>329358343</t>
  </si>
  <si>
    <t>40,36</t>
  </si>
  <si>
    <t>8,3*0,15</t>
  </si>
  <si>
    <t>8,31*0,15</t>
  </si>
  <si>
    <t>764511404</t>
  </si>
  <si>
    <t>Žlab podokapní půlkruhový z Pz plechu rš 330 mm</t>
  </si>
  <si>
    <t>-639367367</t>
  </si>
  <si>
    <t>764511444</t>
  </si>
  <si>
    <t>Kotlík oválný (trychtýřový) pro podokapní žlaby z Pz plechu 330/100 mm</t>
  </si>
  <si>
    <t>677320265</t>
  </si>
  <si>
    <t>764518422</t>
  </si>
  <si>
    <t>Svody kruhové včetně objímek, kolen, odskoků z Pz plechu průměru 100 mm</t>
  </si>
  <si>
    <t>1915105727</t>
  </si>
  <si>
    <t>998764201</t>
  </si>
  <si>
    <t>Přesun hmot procentní pro konstrukce klempířské v objektech v do 6 m</t>
  </si>
  <si>
    <t>-1681926828</t>
  </si>
  <si>
    <t>766-5n</t>
  </si>
  <si>
    <t>Okno dřevěné jednoduché 1kř pevně zasklené 500x1000 - 5n</t>
  </si>
  <si>
    <t>1712080304</t>
  </si>
  <si>
    <t>766-24n/l</t>
  </si>
  <si>
    <t>Dveře dř.1kř vč.rámové zárubně 900x1970 - 24n/L</t>
  </si>
  <si>
    <t>-1804548453</t>
  </si>
  <si>
    <t>1831481772</t>
  </si>
  <si>
    <t>767-Z6n</t>
  </si>
  <si>
    <t>Kovová mříž 500x1000 - Z6n</t>
  </si>
  <si>
    <t>-2023093524</t>
  </si>
  <si>
    <t>767-Z7n</t>
  </si>
  <si>
    <t>Kovová mříž uzamykatelná 900x1400 - Z7n</t>
  </si>
  <si>
    <t>82356888</t>
  </si>
  <si>
    <t>2058239013</t>
  </si>
  <si>
    <t>892999196</t>
  </si>
  <si>
    <t>(4,9+8,24+0,5+3,3+4,51+4,6+4,69+4,78+4,87+4,97+5,06+5,15+5,24+5,33)*0,56</t>
  </si>
  <si>
    <t>22 - Dvorní objekt</t>
  </si>
  <si>
    <t>66,5 "1.20</t>
  </si>
  <si>
    <t>342241112</t>
  </si>
  <si>
    <t>Příčky z cihel plných lícových P 60 dl 290 mm pevnosti na MVC včetně spárování tl 140 mm</t>
  </si>
  <si>
    <t>-707441654</t>
  </si>
  <si>
    <t>(11,5*2+11,3*2+5,73*2+5,78*2+1*2*4)*0,1 "věnec</t>
  </si>
  <si>
    <t>13,48*0,3*2</t>
  </si>
  <si>
    <t>R100</t>
  </si>
  <si>
    <t>Kamenné ostění vchodových dveří 1246x2260 - R100</t>
  </si>
  <si>
    <t>1997819513</t>
  </si>
  <si>
    <t>R101</t>
  </si>
  <si>
    <t>Kamenné ostění okna 2900x3180 - R101</t>
  </si>
  <si>
    <t>767329501</t>
  </si>
  <si>
    <t>5 "předpoklad</t>
  </si>
  <si>
    <t>(1,5*1+1,2*1,2+1,45*0,5+2*0,5)*0,97 "dozdívky</t>
  </si>
  <si>
    <t>13,48*0,9*0,45</t>
  </si>
  <si>
    <t>(11,48+11,24+0,75*4+5,73+5,78+0,15*4)*0,7*0,1</t>
  </si>
  <si>
    <t>2,648*80/1000</t>
  </si>
  <si>
    <t>66,5*1,03 'Přepočtené koeficientem množství</t>
  </si>
  <si>
    <t>676795424</t>
  </si>
  <si>
    <t>(1,5*1+1,2*1,2+1,45*0,5+2*0,5) "dozdívky</t>
  </si>
  <si>
    <t>13,48*0,3</t>
  </si>
  <si>
    <t xml:space="preserve">(11,48+11,24+5,73+5,78)*3,56 "dočištění zdiva   </t>
  </si>
  <si>
    <t>-(1,5*1+1,2*1,2+1,45*0,5+2*0,5) "dozdívky</t>
  </si>
  <si>
    <t>-1,39*1,57*2</t>
  </si>
  <si>
    <t>-1,2*1,5</t>
  </si>
  <si>
    <t>-1,49*2,27</t>
  </si>
  <si>
    <t>((1,39+1,57*2)*2+1,49+2,27*2+1,2+1,5*2)*0,77</t>
  </si>
  <si>
    <t>622311121</t>
  </si>
  <si>
    <t>Vápenná omítka hladká jednovrstvá vnějších stěn nanášená ručně</t>
  </si>
  <si>
    <t>2142138961</t>
  </si>
  <si>
    <t>(3+13,24+7,78)*3,5 "dočištění zdiva</t>
  </si>
  <si>
    <t>-0,95*1,3*3</t>
  </si>
  <si>
    <t>-1,21*2,27</t>
  </si>
  <si>
    <t>(3+1,5+13,24+7,8+1,5)*1,5</t>
  </si>
  <si>
    <t>5 "pro zpětné vyzdění</t>
  </si>
  <si>
    <t>66,5*0,5 "1.20</t>
  </si>
  <si>
    <t>63,23*9 'Přepočtené koeficientem množství</t>
  </si>
  <si>
    <t>12,56*2+12,81+6,12 "10x18</t>
  </si>
  <si>
    <t>0,27*13 "12x18</t>
  </si>
  <si>
    <t>0,46*2+0,54*2+0,62*2+0,7*2+0,78*2+0,86*2 "12x12</t>
  </si>
  <si>
    <t>(12,56*2+12,81+6,12)*0,1*0,18 "10x18</t>
  </si>
  <si>
    <t>0,27*13*0,12*0,18 "12x18</t>
  </si>
  <si>
    <t>(0,46*2+0,54*2+0,62*2+0,7*2+0,78*2+0,86*2)*0,12*0,12 "12x12</t>
  </si>
  <si>
    <t>0,983*1,1 'Přepočtené koeficientem množství</t>
  </si>
  <si>
    <t>762332133</t>
  </si>
  <si>
    <t>Montáž vázaných kcí krovů pravidelných pomocí tesařských spojů z hraněného řeziva průřezové pl přes 224 do 288 cm2</t>
  </si>
  <si>
    <t>-781185595</t>
  </si>
  <si>
    <t>7,7*13 "12x20</t>
  </si>
  <si>
    <t>975593562</t>
  </si>
  <si>
    <t>7,7*13*0,12*0,2 "12x20</t>
  </si>
  <si>
    <t>2,402*1,1 'Přepočtené koeficientem množství</t>
  </si>
  <si>
    <t>102,6+0,92*0,16*24+0,92*0,12*24</t>
  </si>
  <si>
    <t>108,782*0,032</t>
  </si>
  <si>
    <t>3,481*1,1 'Přepočtené koeficientem množství</t>
  </si>
  <si>
    <t>1,081+2,642+3,829</t>
  </si>
  <si>
    <t>102,6*1,15 'Přepočtené koeficientem množství</t>
  </si>
  <si>
    <t>102,6</t>
  </si>
  <si>
    <t>(13,16+13,46)*0,15</t>
  </si>
  <si>
    <t>7,71*2*0,15</t>
  </si>
  <si>
    <t>766-100n/L</t>
  </si>
  <si>
    <t>Dveře dř.1kř. 1210x2270 - 100n/L</t>
  </si>
  <si>
    <t>-1794300343</t>
  </si>
  <si>
    <t>766-101n</t>
  </si>
  <si>
    <t>OKno dř.jednoduché 950x1300 - 101n</t>
  </si>
  <si>
    <t>1086808197</t>
  </si>
  <si>
    <t>766-102n</t>
  </si>
  <si>
    <t>Pevné zasklení otvorů 917x322 - 102n</t>
  </si>
  <si>
    <t>-1594953191</t>
  </si>
  <si>
    <t>766-103n</t>
  </si>
  <si>
    <t>Pevné zasklení otvorů 898x451 - 103n</t>
  </si>
  <si>
    <t>547139144</t>
  </si>
  <si>
    <t>766-104n</t>
  </si>
  <si>
    <t>Pevné zasklení otvorů 898x530 - 104n</t>
  </si>
  <si>
    <t>180950825</t>
  </si>
  <si>
    <t>766-105n</t>
  </si>
  <si>
    <t>Pevné zasklení otvorů 898x609 - 105n</t>
  </si>
  <si>
    <t>1673320430</t>
  </si>
  <si>
    <t>766-106n</t>
  </si>
  <si>
    <t>Pevné zasklení otvorů 898x688 - 106n</t>
  </si>
  <si>
    <t>-1692655329</t>
  </si>
  <si>
    <t>766-107n</t>
  </si>
  <si>
    <t>Pevné zasklení otvorů 898x767 - 107n</t>
  </si>
  <si>
    <t>1854021201</t>
  </si>
  <si>
    <t>766-108n</t>
  </si>
  <si>
    <t>Pevné zasklení otvorů 898x846 - 108n</t>
  </si>
  <si>
    <t>-1049554822</t>
  </si>
  <si>
    <t>Z20</t>
  </si>
  <si>
    <t>Kovové táhlo pod klenebním pasem ve dvorním objektu dl.7,7 m - Z20</t>
  </si>
  <si>
    <t>-1803531298</t>
  </si>
  <si>
    <t>Z21</t>
  </si>
  <si>
    <t>Část kovového táhla v čelní stěně ve dvoního objektu dl.7,7 m - Z21</t>
  </si>
  <si>
    <t>667922586</t>
  </si>
  <si>
    <t>-733461337</t>
  </si>
  <si>
    <t>(12,56*2+12,81+6,12)*0,56 "10x18</t>
  </si>
  <si>
    <t>0,27*13*0,6 "12x18</t>
  </si>
  <si>
    <t>(0,46*2+0,54*2+0,62*2+0,7*2+0,78*2+0,86*2)*0,48 "12x12</t>
  </si>
  <si>
    <t>7,7*13*0,64 "12x20</t>
  </si>
  <si>
    <t>108,782*2,5</t>
  </si>
  <si>
    <t>465214143</t>
  </si>
  <si>
    <t>1376667580</t>
  </si>
  <si>
    <t>(1,5*1+1,2*1,2+1,45*0,5+2*0,5)*2 "dozdívky</t>
  </si>
  <si>
    <t>23 - Elektroinstalace - silnoproud a slaboproud</t>
  </si>
  <si>
    <t xml:space="preserve">    D3 - A - MATERIÁL</t>
  </si>
  <si>
    <t xml:space="preserve">      D4 - Přístroje - spínače, zásuvky, ovladače (Design ABB, …....viz. architekt)</t>
  </si>
  <si>
    <t xml:space="preserve">      D13 - Rozváděč RP01.1</t>
  </si>
  <si>
    <t xml:space="preserve">    D14 - B - STAVEBNÍ VÝKOPOVÉ PRÁCE</t>
  </si>
  <si>
    <t xml:space="preserve">      D15 - Stavební práce - výseky, kapsy, rýhy</t>
  </si>
  <si>
    <t xml:space="preserve">    D16 - C - MONTÁŽNÍ A DEMONTÁŽNÍ PRÁCE</t>
  </si>
  <si>
    <t xml:space="preserve">      D17 - Montážní a instalační práce</t>
  </si>
  <si>
    <t>D18 - ELEKTROINSTALACE SLABOPROUD - ESL</t>
  </si>
  <si>
    <t xml:space="preserve">    D19 - D - PZTS</t>
  </si>
  <si>
    <t xml:space="preserve">    D20 - E - CCTV</t>
  </si>
  <si>
    <t>Pol1</t>
  </si>
  <si>
    <t>Automatický spínač pohybu - relé, 230V, 180st. IP44</t>
  </si>
  <si>
    <t>Pol2</t>
  </si>
  <si>
    <t>Pol3</t>
  </si>
  <si>
    <t>Pol4</t>
  </si>
  <si>
    <t>Drát AlMgSi pr. 8mm    1kg=7,41m /75m/</t>
  </si>
  <si>
    <t>Pol5</t>
  </si>
  <si>
    <t>Drát FeZn pr.10mm    1kg=1,6m /15/</t>
  </si>
  <si>
    <t>Pol6</t>
  </si>
  <si>
    <t>Pol7</t>
  </si>
  <si>
    <t>K1 - Sloupkové svítidlo 1,0m, LED 8W, 230V, IK10, IP44</t>
  </si>
  <si>
    <t>Pol8</t>
  </si>
  <si>
    <t>Zapuštěná rozvodnice, 56mod, vč. příslušenství, krytí: IP20,  Ikm=10kA, napěťová soustava: 3+PE+N, 50Hz, 230/400V, TN-S, DIN, montážní materiál</t>
  </si>
  <si>
    <t>Pol9</t>
  </si>
  <si>
    <t>Pol10</t>
  </si>
  <si>
    <t>Pol11</t>
  </si>
  <si>
    <t>Pol12</t>
  </si>
  <si>
    <t>Pol13</t>
  </si>
  <si>
    <t>Pol14</t>
  </si>
  <si>
    <t>Pol15</t>
  </si>
  <si>
    <t>D - PZTS</t>
  </si>
  <si>
    <t>Pol16</t>
  </si>
  <si>
    <t>Pol17</t>
  </si>
  <si>
    <t>1.18</t>
  </si>
  <si>
    <t>1.19</t>
  </si>
  <si>
    <t>E - CCTV</t>
  </si>
  <si>
    <t>Pol18</t>
  </si>
  <si>
    <t>IP Full HD venkovní kamera s funkcí DEN/NOC, Video Komprese : H.264 / MPEG4 / MJPEG, Maximální rozlišení : 2048×1536,Objektiv : 4mm @F1.2 (6mm, 12mm na objednání) úhel záběru 75,8°, PoE</t>
  </si>
  <si>
    <t>Pol19</t>
  </si>
  <si>
    <t>Kabel UTP CAT6 outdoor</t>
  </si>
  <si>
    <t>Pol20</t>
  </si>
  <si>
    <t>3 - SO 20 - Terénní a sadové úpravy</t>
  </si>
  <si>
    <t>122251106</t>
  </si>
  <si>
    <t>Odkopávky a prokopávky nezapažené v hornině třídy těžitelnosti I skupiny 3 objem do 5000 m3 strojně</t>
  </si>
  <si>
    <t>177137141</t>
  </si>
  <si>
    <t>59*0,3 "kamenná dlažba</t>
  </si>
  <si>
    <t>132251101</t>
  </si>
  <si>
    <t>Hloubení rýh nezapažených š do 800 mm v hornině třídy těžitelnosti I skupiny 3 objem do 20 m3 strojně</t>
  </si>
  <si>
    <t>1411572882</t>
  </si>
  <si>
    <t>2*0,4*0,7 "schodiště</t>
  </si>
  <si>
    <t>1,4*0,4*0,7</t>
  </si>
  <si>
    <t>(4,05+0,99+0,3+9,37+5,22-0,3)*0,3*0,8 "oplocení</t>
  </si>
  <si>
    <t>36*1,3*0,6 "dešťová kanalizace</t>
  </si>
  <si>
    <t>133212011</t>
  </si>
  <si>
    <t>Hloubení šachet v hornině třídy těžitelnosti I skupiny 3 plocha výkopu do 4 m2 ručně</t>
  </si>
  <si>
    <t>1075094209</t>
  </si>
  <si>
    <t>18*0,3*0,3*0,3 "pro sluopky oplocení</t>
  </si>
  <si>
    <t>162251102</t>
  </si>
  <si>
    <t>Vodorovné přemístění přes 20 do 50 m výkopku/sypaniny z horniny třídy těžitelnosti I skupiny 1 až 3</t>
  </si>
  <si>
    <t>280892710</t>
  </si>
  <si>
    <t>-173816504</t>
  </si>
  <si>
    <t>17,7+33,743+0,486</t>
  </si>
  <si>
    <t>171201201</t>
  </si>
  <si>
    <t>407724837</t>
  </si>
  <si>
    <t>-615613269</t>
  </si>
  <si>
    <t>51,929*2 'Přepočtené koeficientem množství</t>
  </si>
  <si>
    <t>174101101</t>
  </si>
  <si>
    <t>Zásyp jam, šachet rýh nebo kolem objektů sypaninou se zhutněním</t>
  </si>
  <si>
    <t>759278490</t>
  </si>
  <si>
    <t>36*0,6*(1,3-0,1-0,35) "dešťová kanalizace</t>
  </si>
  <si>
    <t>585163288</t>
  </si>
  <si>
    <t>18,36*1,9 'Přepočtené koeficientem množství</t>
  </si>
  <si>
    <t>1477749975</t>
  </si>
  <si>
    <t>36*0,6*0,35</t>
  </si>
  <si>
    <t>603643024</t>
  </si>
  <si>
    <t>7,56*1,9 'Přepočtené koeficientem množství</t>
  </si>
  <si>
    <t>181351113</t>
  </si>
  <si>
    <t>Rozprostření ornice tl vrstvy do 200 mm pl přes 500 m2 v rovině nebo ve svahu do 1:5 strojně</t>
  </si>
  <si>
    <t>-1156080023</t>
  </si>
  <si>
    <t>190 "travnaté plochy</t>
  </si>
  <si>
    <t>10371500</t>
  </si>
  <si>
    <t>substrát pro trávníky VL</t>
  </si>
  <si>
    <t>-2041971189</t>
  </si>
  <si>
    <t>190*0,2 'Přepočtené koeficientem množství</t>
  </si>
  <si>
    <t>181411131</t>
  </si>
  <si>
    <t>Založení parkového trávníku výsevem pl do 1000 m2 v rovině a ve svahu do 1:5</t>
  </si>
  <si>
    <t>774518928</t>
  </si>
  <si>
    <t>00572410</t>
  </si>
  <si>
    <t>osivo směs travní parková</t>
  </si>
  <si>
    <t>910088961</t>
  </si>
  <si>
    <t>190*0,02 'Přepočtené koeficientem množství</t>
  </si>
  <si>
    <t>181951111</t>
  </si>
  <si>
    <t>Úprava pláně v hornině třídy těžitelnosti I skupiny 1 až 3 bez zhutnění strojně</t>
  </si>
  <si>
    <t>1019769264</t>
  </si>
  <si>
    <t>1936374850</t>
  </si>
  <si>
    <t>59 "kamenná dlažba</t>
  </si>
  <si>
    <t>183111214</t>
  </si>
  <si>
    <t>Jamky pro výsadbu s výměnou 50 % půdy zeminy skupiny 1 až 4 obj přes 0,01 do 0,02 m3 v rovině a svahu do 1:5</t>
  </si>
  <si>
    <t>1775713935</t>
  </si>
  <si>
    <t>521100950</t>
  </si>
  <si>
    <t>1*0,01 'Přepočtené koeficientem množství</t>
  </si>
  <si>
    <t>184102111</t>
  </si>
  <si>
    <t>Výsadba dřeviny s balem D přes 0,1 do 0,2 m do jamky se zalitím v rovině a svahu do 1:5</t>
  </si>
  <si>
    <t>-899666790</t>
  </si>
  <si>
    <t>026503-1</t>
  </si>
  <si>
    <t>Acer platanoides Globosum</t>
  </si>
  <si>
    <t>945491997</t>
  </si>
  <si>
    <t>184215112</t>
  </si>
  <si>
    <t>Ukotvení kmene dřevin v rovině nebo na svahu do 1:5 jedním kůlem D do 0,1 m dl přes 1 do 2 m</t>
  </si>
  <si>
    <t>432374980</t>
  </si>
  <si>
    <t>60591253</t>
  </si>
  <si>
    <t>kůl vyvazovací dřevěný impregnovaný D 8cm dl 2m</t>
  </si>
  <si>
    <t>-515121550</t>
  </si>
  <si>
    <t>184215411</t>
  </si>
  <si>
    <t>Zhotovení závlahové mísy dřevin D do 0,5 m v rovině nebo na svahu do 1:5</t>
  </si>
  <si>
    <t>-1511124655</t>
  </si>
  <si>
    <t>28611290</t>
  </si>
  <si>
    <t>trubka drenážní flexibilní neperforovaná PVC-U SN 4 DN 50 pro meliorace, dočasné nebo odlehčovací drenáže</t>
  </si>
  <si>
    <t>983961881</t>
  </si>
  <si>
    <t>184501121</t>
  </si>
  <si>
    <t>Zhotovení obalu z juty v jedné vrstvě v rovině a svahu do 1:5</t>
  </si>
  <si>
    <t>-1586377778</t>
  </si>
  <si>
    <t>184801121</t>
  </si>
  <si>
    <t>Ošetřování vysazených dřevin solitérních v rovině a svahu do 1:5</t>
  </si>
  <si>
    <t>-1024914910</t>
  </si>
  <si>
    <t>274313711</t>
  </si>
  <si>
    <t>Základové pasy z betonu tř. C 20/25</t>
  </si>
  <si>
    <t>2033888302</t>
  </si>
  <si>
    <t>(4,05+0,99+0,3+9,37+5,22-0,3)*0,3*1 "oplocení</t>
  </si>
  <si>
    <t>274351121</t>
  </si>
  <si>
    <t>Zřízení bednění základových pasů rovného</t>
  </si>
  <si>
    <t>-1708113198</t>
  </si>
  <si>
    <t>(2*2+0,4*2)*0,3 "schodiště</t>
  </si>
  <si>
    <t>(1,4*2+0,4*2)*0,3</t>
  </si>
  <si>
    <t>(4,05+0,99+0,3+9,37+5,22-0,3)*0,3 "oplocení</t>
  </si>
  <si>
    <t>274351122</t>
  </si>
  <si>
    <t>Odstranění bednění základových pasů rovného</t>
  </si>
  <si>
    <t>-776550559</t>
  </si>
  <si>
    <t>311213212</t>
  </si>
  <si>
    <t>Zdivo z pravidelných kamenů na maltu objem jednoho kamene do 0,02 m3 š spáry přes 4 do 10 mm</t>
  </si>
  <si>
    <t>-245599557</t>
  </si>
  <si>
    <t>(4,05+0,99+0,3+9,37+5,22-0,3)*0,3*0,4 "oplocení</t>
  </si>
  <si>
    <t>311213911</t>
  </si>
  <si>
    <t>Příplatek k cenám zdění zdiva z kamene na maltu za jednostranné lícování zdiva</t>
  </si>
  <si>
    <t>-915308908</t>
  </si>
  <si>
    <t>(4,05+0,99+0,3+9,37+5,22-0,3)*0,4 "oplocení</t>
  </si>
  <si>
    <t>311231117</t>
  </si>
  <si>
    <t>Zdivo nosné z cihel dl 290 mm P7 až 15 na SMS 10 MPa</t>
  </si>
  <si>
    <t>1223693160</t>
  </si>
  <si>
    <t>0,3*0,3*1,6*8</t>
  </si>
  <si>
    <t>1,2*1,6*0,3</t>
  </si>
  <si>
    <t>338171123</t>
  </si>
  <si>
    <t>Osazování sloupků a vzpěr plotových ocelových v přes 2 do 2,6 m se zabetonováním</t>
  </si>
  <si>
    <t>-1892449404</t>
  </si>
  <si>
    <t>55342153</t>
  </si>
  <si>
    <t>plotový sloupek pro svařované panely profilovaný oválný 50x70mm dl 2,5-3,0m povrchová úprava Pz a komaxit</t>
  </si>
  <si>
    <t>-442519080</t>
  </si>
  <si>
    <t>55342272</t>
  </si>
  <si>
    <t>vzpěra plotová 38x1,5mm včetně krytky s uchem 2000mm</t>
  </si>
  <si>
    <t>-1474567958</t>
  </si>
  <si>
    <t>5*1,1 'Přepočtené koeficientem množství</t>
  </si>
  <si>
    <t>342241162</t>
  </si>
  <si>
    <t>Příčky z cihel plných dl 290 mm pevnosti P 7,5 až 15 na MC tl 140 mm</t>
  </si>
  <si>
    <t>1579882612</t>
  </si>
  <si>
    <t>1,73*2*1,6</t>
  </si>
  <si>
    <t>1,97*1,6*4</t>
  </si>
  <si>
    <t>2,16*1,6*2</t>
  </si>
  <si>
    <t>348401130</t>
  </si>
  <si>
    <t>Montáž oplocení ze strojového pletiva s napínacími dráty v přes 1,6 do 2,0 m</t>
  </si>
  <si>
    <t>-1865595400</t>
  </si>
  <si>
    <t>31327504</t>
  </si>
  <si>
    <t>pletivo drátěné plastifikované se čtvercovými oky 50/2,2mm v 2000mm</t>
  </si>
  <si>
    <t>-96620913</t>
  </si>
  <si>
    <t>32,5*1,1 'Přepočtené koeficientem množství</t>
  </si>
  <si>
    <t>430321515</t>
  </si>
  <si>
    <t>Schodišťová konstrukce a rampa ze ŽB tř. C 20/25</t>
  </si>
  <si>
    <t>2066229524</t>
  </si>
  <si>
    <t>2*2*0,12 "schodiště</t>
  </si>
  <si>
    <t>1,4*0,3*0,12</t>
  </si>
  <si>
    <t>430362021</t>
  </si>
  <si>
    <t>Výztuž schodišťové konstrukce a rampy svařovanými sítěmi Kari</t>
  </si>
  <si>
    <t>-1497775389</t>
  </si>
  <si>
    <t>2*2,6*5,5*1,2/1000 "schodiště</t>
  </si>
  <si>
    <t>1,4*1*5,5*1,2/1000</t>
  </si>
  <si>
    <t>434191423</t>
  </si>
  <si>
    <t>Osazení schodišťových stupňů kamenných pemrlovaných na desku</t>
  </si>
  <si>
    <t>-1146680879</t>
  </si>
  <si>
    <t>2*7+1,4*2</t>
  </si>
  <si>
    <t>58388024-1</t>
  </si>
  <si>
    <t>stupeň schodišťový žulový snímaný s drážkou 150x330</t>
  </si>
  <si>
    <t>-1434512103</t>
  </si>
  <si>
    <t>434311115</t>
  </si>
  <si>
    <t>Schodišťové stupně dusané na terén z betonu tř. C 20/25 bez potěru</t>
  </si>
  <si>
    <t>1240044379</t>
  </si>
  <si>
    <t>434351141</t>
  </si>
  <si>
    <t>Zřízení bednění stupňů přímočarých schodišť</t>
  </si>
  <si>
    <t>1960626559</t>
  </si>
  <si>
    <t>(2*7+1,4*2)*(0,27+0,15)</t>
  </si>
  <si>
    <t>434351142</t>
  </si>
  <si>
    <t>Odstranění bednění stupňů přímočarých schodišť</t>
  </si>
  <si>
    <t>-1309769907</t>
  </si>
  <si>
    <t>451572111</t>
  </si>
  <si>
    <t>Lože pod potrubí otevřený výkop z kameniva drobného těženého</t>
  </si>
  <si>
    <t>328418355</t>
  </si>
  <si>
    <t>36*0,6*0,1</t>
  </si>
  <si>
    <t>564861111</t>
  </si>
  <si>
    <t>Podklad ze štěrkodrtě ŠD plochy přes 100 m2 tl 200 mm</t>
  </si>
  <si>
    <t>1304320541</t>
  </si>
  <si>
    <t>1574214938</t>
  </si>
  <si>
    <t>58381004</t>
  </si>
  <si>
    <t>kostka štípaná dlažební mozaika žula 4/6 tř 1</t>
  </si>
  <si>
    <t>1370147905</t>
  </si>
  <si>
    <t>59*1,05 'Přepočtené koeficientem množství</t>
  </si>
  <si>
    <t>622311141</t>
  </si>
  <si>
    <t>Vápenná omítka štuková dvouvrstvá vnějších stěn nanášená ručně</t>
  </si>
  <si>
    <t>-1374281599</t>
  </si>
  <si>
    <t>(4,05+4,35+0,99+0,99+9,37+8,77+5,22+4,92+0,15*16)*1,6</t>
  </si>
  <si>
    <t>894812003</t>
  </si>
  <si>
    <t>Revizní a čistící šachta z PP šachtové dno DN 400/150 pravý a levý přítok</t>
  </si>
  <si>
    <t>-984110508</t>
  </si>
  <si>
    <t>894812031</t>
  </si>
  <si>
    <t>Revizní a čistící šachta z PP DN 400 šachtová roura korugovaná bez hrdla světlé hloubky 1000 mm</t>
  </si>
  <si>
    <t>-288204601</t>
  </si>
  <si>
    <t>894812041</t>
  </si>
  <si>
    <t>Příplatek k rourám revizní a čistící šachty z PP DN 400 za uříznutí šachtové roury</t>
  </si>
  <si>
    <t>1336222984</t>
  </si>
  <si>
    <t>894812061</t>
  </si>
  <si>
    <t>Revizní a čistící šachta z PP DN 400 poklop litinový pochozí pro třídu zatížení A15</t>
  </si>
  <si>
    <t>288926265</t>
  </si>
  <si>
    <t>916331112-1</t>
  </si>
  <si>
    <t>Osazení zahradního obrubníku kamenného do lože z betonu s boční opěrou</t>
  </si>
  <si>
    <t>8652679</t>
  </si>
  <si>
    <t>58380374-0</t>
  </si>
  <si>
    <t>obrubník kamenný žulový přímý 1000x100x250mm</t>
  </si>
  <si>
    <t>548375301</t>
  </si>
  <si>
    <t>34*1,1 'Přepočtené koeficientem množství</t>
  </si>
  <si>
    <t>1678340804</t>
  </si>
  <si>
    <t>(4,05+0,99+0,3+9,37+5,22-0,3)*1*2 "oplocení</t>
  </si>
  <si>
    <t>998223011</t>
  </si>
  <si>
    <t>Přesun hmot pro pozemní komunikace s krytem dlážděným</t>
  </si>
  <si>
    <t>-221713489</t>
  </si>
  <si>
    <t>721173316</t>
  </si>
  <si>
    <t>Potrubí kanalizační z PVC SN 4 dešťové DN 125</t>
  </si>
  <si>
    <t>-1009536524</t>
  </si>
  <si>
    <t>721173317</t>
  </si>
  <si>
    <t>Potrubí kanalizační z PVC SN 4 dešťové DN 160</t>
  </si>
  <si>
    <t>784003721</t>
  </si>
  <si>
    <t>721242106</t>
  </si>
  <si>
    <t>Lapač střešních splavenin z PP se zápachovou klapkou a lapacím košem DN 125</t>
  </si>
  <si>
    <t>-1156681690</t>
  </si>
  <si>
    <t>998721201</t>
  </si>
  <si>
    <t>Přesun hmot procentní pro vnitřní kanalizaci v objektech v do 6 m</t>
  </si>
  <si>
    <t>-1342424317</t>
  </si>
  <si>
    <t>762081410</t>
  </si>
  <si>
    <t>Vícestranné hoblování hraněného zabudovaného do konstrukce</t>
  </si>
  <si>
    <t>2049798899</t>
  </si>
  <si>
    <t>19,63*0,44</t>
  </si>
  <si>
    <t>19,63*0,56</t>
  </si>
  <si>
    <t>-1100795596</t>
  </si>
  <si>
    <t>-1183775100</t>
  </si>
  <si>
    <t>762332532</t>
  </si>
  <si>
    <t>Montáž vázaných kcí krovů pravidelných pomocí tesařských spojů z hoblovaného řeziva průřezové pl přes 120 do 224 cm2</t>
  </si>
  <si>
    <t>193767479</t>
  </si>
  <si>
    <t>(4,05+0,99+0,3+9,37+5,22-0,3)*2 "oplocení</t>
  </si>
  <si>
    <t>60512131</t>
  </si>
  <si>
    <t>hranol stavební řezivo průřezu do 224cm2 dl 6-8m</t>
  </si>
  <si>
    <t>1011517392</t>
  </si>
  <si>
    <t>19,63*0,1*0,12</t>
  </si>
  <si>
    <t>19,63*0,1*0,18</t>
  </si>
  <si>
    <t>0,589*1,1 'Přepočtené koeficientem množství</t>
  </si>
  <si>
    <t>1504038926</t>
  </si>
  <si>
    <t>-124819871</t>
  </si>
  <si>
    <t>8,637*0,032</t>
  </si>
  <si>
    <t>0,276*1,1 'Přepočtené koeficientem množství</t>
  </si>
  <si>
    <t>1519003762</t>
  </si>
  <si>
    <t>0,648+0,304</t>
  </si>
  <si>
    <t>742198476</t>
  </si>
  <si>
    <t>-976927300</t>
  </si>
  <si>
    <t>466652631</t>
  </si>
  <si>
    <t>8,637*1,15 'Přepočtené koeficientem množství</t>
  </si>
  <si>
    <t>-2021548390</t>
  </si>
  <si>
    <t>19,63*(0,44+0,1*2)</t>
  </si>
  <si>
    <t>649614983</t>
  </si>
  <si>
    <t>-1929065183</t>
  </si>
  <si>
    <t>-1273740252</t>
  </si>
  <si>
    <t>E1 - VESTAVNÉ SVĚTLO S OPÁLOVÝM DIFUZOREM - 230V/LED18W-IP54
LED 18W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</si>
</sst>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50505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6" fillId="0" borderId="0" applyNumberFormat="0" applyFill="0" applyBorder="0" applyAlignment="0" applyProtection="0"/>
  </cellStyleXfs>
  <cellXfs count="23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2" fillId="0" borderId="0" xfId="0" applyFont="1" applyAlignment="1">
      <alignment horizontal="left" vertical="center"/>
    </xf>
    <xf numFmtId="0" fontId="11"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5"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0" fillId="5" borderId="0" xfId="0" applyFont="1" applyFill="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4"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5"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27" fillId="0" borderId="19" xfId="0" applyNumberFormat="1" applyFont="1" applyBorder="1" applyAlignment="1">
      <alignment vertical="center"/>
    </xf>
    <xf numFmtId="4" fontId="27" fillId="0" borderId="20" xfId="0" applyNumberFormat="1" applyFont="1" applyBorder="1" applyAlignment="1">
      <alignment vertical="center"/>
    </xf>
    <xf numFmtId="166" fontId="27" fillId="0" borderId="20" xfId="0" applyNumberFormat="1" applyFont="1" applyBorder="1" applyAlignment="1">
      <alignment vertical="center"/>
    </xf>
    <xf numFmtId="4" fontId="27" fillId="0" borderId="21" xfId="0" applyNumberFormat="1" applyFont="1" applyBorder="1" applyAlignment="1">
      <alignment vertical="center"/>
    </xf>
    <xf numFmtId="0" fontId="29"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5" fillId="0" borderId="0" xfId="0" applyFont="1" applyAlignment="1">
      <alignment horizontal="lef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0" fillId="5" borderId="0" xfId="0" applyFont="1" applyFill="1" applyAlignment="1">
      <alignment horizontal="left" vertical="center"/>
    </xf>
    <xf numFmtId="0" fontId="20" fillId="5"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0" fillId="5" borderId="16" xfId="0" applyFont="1" applyFill="1" applyBorder="1" applyAlignment="1">
      <alignment horizontal="center" vertical="center" wrapText="1"/>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2" fillId="0" borderId="0" xfId="0" applyNumberFormat="1" applyFont="1" applyAlignment="1"/>
    <xf numFmtId="166" fontId="31" fillId="0" borderId="12" xfId="0" applyNumberFormat="1" applyFont="1" applyBorder="1" applyAlignment="1"/>
    <xf numFmtId="166" fontId="31" fillId="0" borderId="13" xfId="0" applyNumberFormat="1" applyFont="1" applyBorder="1" applyAlignment="1"/>
    <xf numFmtId="4" fontId="32"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6" fillId="0" borderId="0" xfId="0" applyFont="1" applyAlignment="1">
      <alignment horizontal="left"/>
    </xf>
    <xf numFmtId="0" fontId="7" fillId="0" borderId="0" xfId="0" applyFont="1" applyAlignment="1" applyProtection="1">
      <protection locked="0"/>
    </xf>
    <xf numFmtId="4" fontId="6" fillId="0" borderId="0" xfId="0" applyNumberFormat="1" applyFont="1" applyAlignment="1"/>
    <xf numFmtId="0" fontId="7" fillId="0" borderId="14" xfId="0" applyFont="1" applyBorder="1" applyAlignment="1"/>
    <xf numFmtId="0" fontId="7" fillId="0" borderId="0" xfId="0" applyFont="1" applyBorder="1" applyAlignment="1"/>
    <xf numFmtId="166" fontId="7" fillId="0" borderId="0" xfId="0" applyNumberFormat="1" applyFont="1" applyBorder="1" applyAlignment="1"/>
    <xf numFmtId="166" fontId="7" fillId="0" borderId="15"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0" fillId="0" borderId="3" xfId="0" applyFont="1" applyBorder="1" applyAlignment="1" applyProtection="1">
      <alignment vertical="center"/>
      <protection locked="0"/>
    </xf>
    <xf numFmtId="0" fontId="20" fillId="0" borderId="22" xfId="0" applyFont="1" applyBorder="1" applyAlignment="1" applyProtection="1">
      <alignment horizontal="center" vertical="center"/>
      <protection locked="0"/>
    </xf>
    <xf numFmtId="49" fontId="20" fillId="0" borderId="22" xfId="0" applyNumberFormat="1" applyFont="1" applyBorder="1" applyAlignment="1" applyProtection="1">
      <alignment horizontal="left" vertical="center" wrapText="1"/>
      <protection locked="0"/>
    </xf>
    <xf numFmtId="0" fontId="20" fillId="0" borderId="22" xfId="0" applyFont="1" applyBorder="1" applyAlignment="1" applyProtection="1">
      <alignment horizontal="left" vertical="center" wrapText="1"/>
      <protection locked="0"/>
    </xf>
    <xf numFmtId="0" fontId="20" fillId="0" borderId="22" xfId="0" applyFont="1" applyBorder="1" applyAlignment="1" applyProtection="1">
      <alignment horizontal="center" vertical="center" wrapText="1"/>
      <protection locked="0"/>
    </xf>
    <xf numFmtId="167" fontId="20" fillId="0" borderId="22" xfId="0" applyNumberFormat="1" applyFont="1" applyBorder="1" applyAlignment="1" applyProtection="1">
      <alignment vertical="center"/>
      <protection locked="0"/>
    </xf>
    <xf numFmtId="4" fontId="20" fillId="3"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protection locked="0"/>
    </xf>
    <xf numFmtId="0" fontId="21" fillId="3" borderId="14" xfId="0" applyFont="1" applyFill="1" applyBorder="1" applyAlignment="1" applyProtection="1">
      <alignment horizontal="left" vertical="center"/>
      <protection locked="0"/>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5"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21" fillId="3" borderId="19" xfId="0" applyFont="1" applyFill="1" applyBorder="1" applyAlignment="1" applyProtection="1">
      <alignment horizontal="left" vertical="center"/>
      <protection locked="0"/>
    </xf>
    <xf numFmtId="0" fontId="21" fillId="0" borderId="20" xfId="0" applyFont="1" applyBorder="1" applyAlignment="1">
      <alignment horizontal="center" vertical="center"/>
    </xf>
    <xf numFmtId="0" fontId="0" fillId="0" borderId="20" xfId="0" applyFont="1" applyBorder="1" applyAlignment="1">
      <alignment vertical="center"/>
    </xf>
    <xf numFmtId="166" fontId="21" fillId="0" borderId="20" xfId="0" applyNumberFormat="1" applyFont="1" applyBorder="1" applyAlignment="1">
      <alignment vertical="center"/>
    </xf>
    <xf numFmtId="166" fontId="21" fillId="0" borderId="21" xfId="0" applyNumberFormat="1" applyFont="1" applyBorder="1" applyAlignment="1">
      <alignment vertical="center"/>
    </xf>
    <xf numFmtId="0" fontId="8" fillId="0" borderId="3" xfId="0" applyFont="1" applyBorder="1" applyAlignment="1">
      <alignment vertical="center"/>
    </xf>
    <xf numFmtId="0" fontId="8" fillId="0" borderId="20" xfId="0" applyFont="1" applyBorder="1" applyAlignment="1">
      <alignment horizontal="left" vertical="center"/>
    </xf>
    <xf numFmtId="0" fontId="8" fillId="0" borderId="20" xfId="0" applyFont="1" applyBorder="1" applyAlignment="1">
      <alignment vertical="center"/>
    </xf>
    <xf numFmtId="4" fontId="8" fillId="0" borderId="20" xfId="0" applyNumberFormat="1" applyFont="1" applyBorder="1" applyAlignment="1">
      <alignment vertical="center"/>
    </xf>
    <xf numFmtId="0" fontId="8" fillId="0" borderId="0" xfId="0" applyFont="1" applyAlignment="1">
      <alignment horizontal="left"/>
    </xf>
    <xf numFmtId="4" fontId="8" fillId="0" borderId="0" xfId="0" applyNumberFormat="1" applyFont="1" applyAlignment="1"/>
    <xf numFmtId="0" fontId="9" fillId="0" borderId="3" xfId="0" applyFont="1" applyBorder="1" applyAlignment="1">
      <alignment vertical="center"/>
    </xf>
    <xf numFmtId="0" fontId="33"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3"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5" fillId="0" borderId="3" xfId="0" applyFont="1" applyBorder="1" applyAlignment="1">
      <alignment vertical="center"/>
    </xf>
    <xf numFmtId="0" fontId="34" fillId="3" borderId="14" xfId="0" applyFont="1" applyFill="1" applyBorder="1" applyAlignment="1" applyProtection="1">
      <alignment horizontal="left" vertical="center"/>
      <protection locked="0"/>
    </xf>
    <xf numFmtId="0" fontId="34" fillId="0" borderId="0" xfId="0" applyFont="1" applyBorder="1" applyAlignment="1">
      <alignment horizontal="center" vertical="center"/>
    </xf>
    <xf numFmtId="167" fontId="20" fillId="3" borderId="22" xfId="0" applyNumberFormat="1" applyFont="1" applyFill="1" applyBorder="1" applyAlignment="1" applyProtection="1">
      <alignment vertical="center"/>
      <protection locked="0"/>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20" fillId="5" borderId="6" xfId="0" applyFont="1" applyFill="1" applyBorder="1" applyAlignment="1">
      <alignment horizontal="center" vertical="center"/>
    </xf>
    <xf numFmtId="0" fontId="20" fillId="5" borderId="7" xfId="0" applyFont="1" applyFill="1" applyBorder="1" applyAlignment="1">
      <alignment horizontal="left" vertical="center"/>
    </xf>
    <xf numFmtId="0" fontId="25" fillId="0" borderId="0" xfId="0" applyFont="1" applyAlignment="1">
      <alignment horizontal="left" vertical="center" wrapText="1"/>
    </xf>
    <xf numFmtId="0" fontId="28" fillId="0" borderId="0" xfId="0" applyFont="1" applyAlignment="1">
      <alignment horizontal="left" vertical="center" wrapText="1"/>
    </xf>
    <xf numFmtId="0" fontId="20" fillId="5" borderId="7"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2" fillId="0" borderId="0" xfId="0" applyNumberFormat="1" applyFont="1" applyAlignment="1">
      <alignment horizontal="righ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5"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6"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1" fillId="2" borderId="0" xfId="0" applyFont="1" applyFill="1" applyAlignment="1">
      <alignment horizontal="center" vertical="center"/>
    </xf>
    <xf numFmtId="4" fontId="8" fillId="0" borderId="0" xfId="0" applyNumberFormat="1" applyFont="1" applyAlignment="1">
      <alignment vertical="center"/>
    </xf>
    <xf numFmtId="0" fontId="8" fillId="0" borderId="0" xfId="0" applyFont="1" applyAlignment="1">
      <alignment vertical="center"/>
    </xf>
    <xf numFmtId="0" fontId="20" fillId="5" borderId="7" xfId="0" applyFont="1" applyFill="1" applyBorder="1" applyAlignment="1">
      <alignment horizontal="right" vertical="center"/>
    </xf>
    <xf numFmtId="4" fontId="26" fillId="0" borderId="0" xfId="0" applyNumberFormat="1" applyFont="1" applyAlignment="1">
      <alignment horizontal="right" vertical="center"/>
    </xf>
    <xf numFmtId="0" fontId="26" fillId="0" borderId="0" xfId="0" applyFont="1" applyAlignment="1">
      <alignment vertical="center"/>
    </xf>
    <xf numFmtId="4" fontId="26" fillId="0" borderId="0" xfId="0" applyNumberFormat="1" applyFont="1" applyAlignment="1">
      <alignment vertical="center"/>
    </xf>
    <xf numFmtId="0" fontId="2" fillId="0" borderId="0" xfId="0" applyFont="1" applyAlignment="1">
      <alignment vertical="center" wrapText="1"/>
    </xf>
    <xf numFmtId="0" fontId="2" fillId="0" borderId="0" xfId="0" applyFont="1" applyAlignment="1">
      <alignment vertical="center"/>
    </xf>
    <xf numFmtId="165" fontId="2" fillId="0" borderId="0" xfId="0" applyNumberFormat="1" applyFont="1" applyAlignment="1">
      <alignment horizontal="left" vertical="center"/>
    </xf>
    <xf numFmtId="0" fontId="20" fillId="5" borderId="8" xfId="0" applyFont="1" applyFill="1" applyBorder="1" applyAlignment="1">
      <alignment horizontal="lef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4" fontId="22"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15"/>
  <sheetViews>
    <sheetView showGridLines="0"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4" t="s">
        <v>0</v>
      </c>
      <c r="AZ1" s="14" t="s">
        <v>1</v>
      </c>
      <c r="BA1" s="14" t="s">
        <v>2</v>
      </c>
      <c r="BB1" s="14" t="s">
        <v>1</v>
      </c>
      <c r="BT1" s="14" t="s">
        <v>3</v>
      </c>
      <c r="BU1" s="14" t="s">
        <v>3</v>
      </c>
      <c r="BV1" s="14" t="s">
        <v>4</v>
      </c>
    </row>
    <row r="2" spans="1:74" s="1" customFormat="1" ht="36.950000000000003" customHeight="1">
      <c r="AR2" s="215" t="s">
        <v>5</v>
      </c>
      <c r="AS2" s="200"/>
      <c r="AT2" s="200"/>
      <c r="AU2" s="200"/>
      <c r="AV2" s="200"/>
      <c r="AW2" s="200"/>
      <c r="AX2" s="200"/>
      <c r="AY2" s="200"/>
      <c r="AZ2" s="200"/>
      <c r="BA2" s="200"/>
      <c r="BB2" s="200"/>
      <c r="BC2" s="200"/>
      <c r="BD2" s="200"/>
      <c r="BE2" s="200"/>
      <c r="BS2" s="15" t="s">
        <v>6</v>
      </c>
      <c r="BT2" s="15" t="s">
        <v>7</v>
      </c>
    </row>
    <row r="3" spans="1:74" s="1" customFormat="1"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s="1" customFormat="1" ht="24.95" customHeight="1">
      <c r="B4" s="18"/>
      <c r="D4" s="19" t="s">
        <v>9</v>
      </c>
      <c r="AR4" s="18"/>
      <c r="AS4" s="20" t="s">
        <v>10</v>
      </c>
      <c r="BE4" s="21" t="s">
        <v>11</v>
      </c>
      <c r="BS4" s="15" t="s">
        <v>12</v>
      </c>
    </row>
    <row r="5" spans="1:74" s="1" customFormat="1" ht="12" customHeight="1">
      <c r="B5" s="18"/>
      <c r="D5" s="22" t="s">
        <v>13</v>
      </c>
      <c r="K5" s="199" t="s">
        <v>14</v>
      </c>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R5" s="18"/>
      <c r="BE5" s="196" t="s">
        <v>15</v>
      </c>
      <c r="BS5" s="15" t="s">
        <v>6</v>
      </c>
    </row>
    <row r="6" spans="1:74" s="1" customFormat="1" ht="36.950000000000003" customHeight="1">
      <c r="B6" s="18"/>
      <c r="D6" s="24" t="s">
        <v>16</v>
      </c>
      <c r="K6" s="201" t="s">
        <v>17</v>
      </c>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R6" s="18"/>
      <c r="BE6" s="197"/>
      <c r="BS6" s="15" t="s">
        <v>6</v>
      </c>
    </row>
    <row r="7" spans="1:74" s="1" customFormat="1" ht="12" customHeight="1">
      <c r="B7" s="18"/>
      <c r="D7" s="25" t="s">
        <v>18</v>
      </c>
      <c r="K7" s="23" t="s">
        <v>1</v>
      </c>
      <c r="AK7" s="25" t="s">
        <v>19</v>
      </c>
      <c r="AN7" s="23" t="s">
        <v>1</v>
      </c>
      <c r="AR7" s="18"/>
      <c r="BE7" s="197"/>
      <c r="BS7" s="15" t="s">
        <v>6</v>
      </c>
    </row>
    <row r="8" spans="1:74" s="1" customFormat="1" ht="12" customHeight="1">
      <c r="B8" s="18"/>
      <c r="D8" s="25" t="s">
        <v>20</v>
      </c>
      <c r="K8" s="23" t="s">
        <v>21</v>
      </c>
      <c r="AK8" s="25" t="s">
        <v>22</v>
      </c>
      <c r="AN8" s="26" t="s">
        <v>23</v>
      </c>
      <c r="AR8" s="18"/>
      <c r="BE8" s="197"/>
      <c r="BS8" s="15" t="s">
        <v>6</v>
      </c>
    </row>
    <row r="9" spans="1:74" s="1" customFormat="1" ht="14.45" customHeight="1">
      <c r="B9" s="18"/>
      <c r="AR9" s="18"/>
      <c r="BE9" s="197"/>
      <c r="BS9" s="15" t="s">
        <v>6</v>
      </c>
    </row>
    <row r="10" spans="1:74" s="1" customFormat="1" ht="12" customHeight="1">
      <c r="B10" s="18"/>
      <c r="D10" s="25" t="s">
        <v>24</v>
      </c>
      <c r="AK10" s="25" t="s">
        <v>25</v>
      </c>
      <c r="AN10" s="23" t="s">
        <v>1</v>
      </c>
      <c r="AR10" s="18"/>
      <c r="BE10" s="197"/>
      <c r="BS10" s="15" t="s">
        <v>6</v>
      </c>
    </row>
    <row r="11" spans="1:74" s="1" customFormat="1" ht="18.399999999999999" customHeight="1">
      <c r="B11" s="18"/>
      <c r="E11" s="23" t="s">
        <v>26</v>
      </c>
      <c r="AK11" s="25" t="s">
        <v>27</v>
      </c>
      <c r="AN11" s="23" t="s">
        <v>1</v>
      </c>
      <c r="AR11" s="18"/>
      <c r="BE11" s="197"/>
      <c r="BS11" s="15" t="s">
        <v>6</v>
      </c>
    </row>
    <row r="12" spans="1:74" s="1" customFormat="1" ht="6.95" customHeight="1">
      <c r="B12" s="18"/>
      <c r="AR12" s="18"/>
      <c r="BE12" s="197"/>
      <c r="BS12" s="15" t="s">
        <v>6</v>
      </c>
    </row>
    <row r="13" spans="1:74" s="1" customFormat="1" ht="12" customHeight="1">
      <c r="B13" s="18"/>
      <c r="D13" s="25" t="s">
        <v>28</v>
      </c>
      <c r="AK13" s="25" t="s">
        <v>25</v>
      </c>
      <c r="AN13" s="27" t="s">
        <v>29</v>
      </c>
      <c r="AR13" s="18"/>
      <c r="BE13" s="197"/>
      <c r="BS13" s="15" t="s">
        <v>6</v>
      </c>
    </row>
    <row r="14" spans="1:74" ht="12.75">
      <c r="B14" s="18"/>
      <c r="E14" s="202" t="s">
        <v>29</v>
      </c>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5" t="s">
        <v>27</v>
      </c>
      <c r="AN14" s="27" t="s">
        <v>29</v>
      </c>
      <c r="AR14" s="18"/>
      <c r="BE14" s="197"/>
      <c r="BS14" s="15" t="s">
        <v>6</v>
      </c>
    </row>
    <row r="15" spans="1:74" s="1" customFormat="1" ht="6.95" customHeight="1">
      <c r="B15" s="18"/>
      <c r="AR15" s="18"/>
      <c r="BE15" s="197"/>
      <c r="BS15" s="15" t="s">
        <v>3</v>
      </c>
    </row>
    <row r="16" spans="1:74" s="1" customFormat="1" ht="12" customHeight="1">
      <c r="B16" s="18"/>
      <c r="D16" s="25" t="s">
        <v>30</v>
      </c>
      <c r="AK16" s="25" t="s">
        <v>25</v>
      </c>
      <c r="AN16" s="23" t="s">
        <v>1</v>
      </c>
      <c r="AR16" s="18"/>
      <c r="BE16" s="197"/>
      <c r="BS16" s="15" t="s">
        <v>3</v>
      </c>
    </row>
    <row r="17" spans="1:71" s="1" customFormat="1" ht="18.399999999999999" customHeight="1">
      <c r="B17" s="18"/>
      <c r="E17" s="23" t="s">
        <v>31</v>
      </c>
      <c r="AK17" s="25" t="s">
        <v>27</v>
      </c>
      <c r="AN17" s="23" t="s">
        <v>1</v>
      </c>
      <c r="AR17" s="18"/>
      <c r="BE17" s="197"/>
      <c r="BS17" s="15" t="s">
        <v>32</v>
      </c>
    </row>
    <row r="18" spans="1:71" s="1" customFormat="1" ht="6.95" customHeight="1">
      <c r="B18" s="18"/>
      <c r="AR18" s="18"/>
      <c r="BE18" s="197"/>
      <c r="BS18" s="15" t="s">
        <v>6</v>
      </c>
    </row>
    <row r="19" spans="1:71" s="1" customFormat="1" ht="12" customHeight="1">
      <c r="B19" s="18"/>
      <c r="D19" s="25" t="s">
        <v>33</v>
      </c>
      <c r="AK19" s="25" t="s">
        <v>25</v>
      </c>
      <c r="AN19" s="23" t="s">
        <v>1</v>
      </c>
      <c r="AR19" s="18"/>
      <c r="BE19" s="197"/>
      <c r="BS19" s="15" t="s">
        <v>6</v>
      </c>
    </row>
    <row r="20" spans="1:71" s="1" customFormat="1" ht="18.399999999999999" customHeight="1">
      <c r="B20" s="18"/>
      <c r="E20" s="23" t="s">
        <v>34</v>
      </c>
      <c r="AK20" s="25" t="s">
        <v>27</v>
      </c>
      <c r="AN20" s="23" t="s">
        <v>1</v>
      </c>
      <c r="AR20" s="18"/>
      <c r="BE20" s="197"/>
      <c r="BS20" s="15" t="s">
        <v>32</v>
      </c>
    </row>
    <row r="21" spans="1:71" s="1" customFormat="1" ht="6.95" customHeight="1">
      <c r="B21" s="18"/>
      <c r="AR21" s="18"/>
      <c r="BE21" s="197"/>
    </row>
    <row r="22" spans="1:71" s="1" customFormat="1" ht="12" customHeight="1">
      <c r="B22" s="18"/>
      <c r="D22" s="25" t="s">
        <v>35</v>
      </c>
      <c r="AR22" s="18"/>
      <c r="BE22" s="197"/>
    </row>
    <row r="23" spans="1:71" s="1" customFormat="1" ht="16.5" customHeight="1">
      <c r="B23" s="18"/>
      <c r="E23" s="204" t="s">
        <v>1</v>
      </c>
      <c r="F23" s="204"/>
      <c r="G23" s="204"/>
      <c r="H23" s="204"/>
      <c r="I23" s="204"/>
      <c r="J23" s="204"/>
      <c r="K23" s="204"/>
      <c r="L23" s="204"/>
      <c r="M23" s="204"/>
      <c r="N23" s="204"/>
      <c r="O23" s="204"/>
      <c r="P23" s="204"/>
      <c r="Q23" s="204"/>
      <c r="R23" s="204"/>
      <c r="S23" s="204"/>
      <c r="T23" s="204"/>
      <c r="U23" s="204"/>
      <c r="V23" s="204"/>
      <c r="W23" s="204"/>
      <c r="X23" s="204"/>
      <c r="Y23" s="204"/>
      <c r="Z23" s="204"/>
      <c r="AA23" s="204"/>
      <c r="AB23" s="204"/>
      <c r="AC23" s="204"/>
      <c r="AD23" s="204"/>
      <c r="AE23" s="204"/>
      <c r="AF23" s="204"/>
      <c r="AG23" s="204"/>
      <c r="AH23" s="204"/>
      <c r="AI23" s="204"/>
      <c r="AJ23" s="204"/>
      <c r="AK23" s="204"/>
      <c r="AL23" s="204"/>
      <c r="AM23" s="204"/>
      <c r="AN23" s="204"/>
      <c r="AR23" s="18"/>
      <c r="BE23" s="197"/>
    </row>
    <row r="24" spans="1:71" s="1" customFormat="1" ht="6.95" customHeight="1">
      <c r="B24" s="18"/>
      <c r="AR24" s="18"/>
      <c r="BE24" s="197"/>
    </row>
    <row r="25" spans="1:71" s="1" customFormat="1" ht="6.95" customHeight="1">
      <c r="B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18"/>
      <c r="BE25" s="197"/>
    </row>
    <row r="26" spans="1:71" s="2" customFormat="1" ht="25.9" customHeight="1">
      <c r="A26" s="30"/>
      <c r="B26" s="31"/>
      <c r="C26" s="30"/>
      <c r="D26" s="32" t="s">
        <v>36</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05">
        <f>ROUND(AG94,2)</f>
        <v>0</v>
      </c>
      <c r="AL26" s="206"/>
      <c r="AM26" s="206"/>
      <c r="AN26" s="206"/>
      <c r="AO26" s="206"/>
      <c r="AP26" s="30"/>
      <c r="AQ26" s="30"/>
      <c r="AR26" s="31"/>
      <c r="BE26" s="197"/>
    </row>
    <row r="27" spans="1:71" s="2" customFormat="1" ht="6.95" customHeight="1">
      <c r="A27" s="30"/>
      <c r="B27" s="3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1"/>
      <c r="BE27" s="197"/>
    </row>
    <row r="28" spans="1:71" s="2" customFormat="1" ht="12.75">
      <c r="A28" s="30"/>
      <c r="B28" s="31"/>
      <c r="C28" s="30"/>
      <c r="D28" s="30"/>
      <c r="E28" s="30"/>
      <c r="F28" s="30"/>
      <c r="G28" s="30"/>
      <c r="H28" s="30"/>
      <c r="I28" s="30"/>
      <c r="J28" s="30"/>
      <c r="K28" s="30"/>
      <c r="L28" s="207" t="s">
        <v>37</v>
      </c>
      <c r="M28" s="207"/>
      <c r="N28" s="207"/>
      <c r="O28" s="207"/>
      <c r="P28" s="207"/>
      <c r="Q28" s="30"/>
      <c r="R28" s="30"/>
      <c r="S28" s="30"/>
      <c r="T28" s="30"/>
      <c r="U28" s="30"/>
      <c r="V28" s="30"/>
      <c r="W28" s="207" t="s">
        <v>38</v>
      </c>
      <c r="X28" s="207"/>
      <c r="Y28" s="207"/>
      <c r="Z28" s="207"/>
      <c r="AA28" s="207"/>
      <c r="AB28" s="207"/>
      <c r="AC28" s="207"/>
      <c r="AD28" s="207"/>
      <c r="AE28" s="207"/>
      <c r="AF28" s="30"/>
      <c r="AG28" s="30"/>
      <c r="AH28" s="30"/>
      <c r="AI28" s="30"/>
      <c r="AJ28" s="30"/>
      <c r="AK28" s="207" t="s">
        <v>39</v>
      </c>
      <c r="AL28" s="207"/>
      <c r="AM28" s="207"/>
      <c r="AN28" s="207"/>
      <c r="AO28" s="207"/>
      <c r="AP28" s="30"/>
      <c r="AQ28" s="30"/>
      <c r="AR28" s="31"/>
      <c r="BE28" s="197"/>
    </row>
    <row r="29" spans="1:71" s="3" customFormat="1" ht="14.45" customHeight="1">
      <c r="B29" s="35"/>
      <c r="D29" s="25" t="s">
        <v>40</v>
      </c>
      <c r="F29" s="25" t="s">
        <v>41</v>
      </c>
      <c r="L29" s="210">
        <v>0.21</v>
      </c>
      <c r="M29" s="209"/>
      <c r="N29" s="209"/>
      <c r="O29" s="209"/>
      <c r="P29" s="209"/>
      <c r="W29" s="208">
        <f>ROUND(AZ94, 2)</f>
        <v>0</v>
      </c>
      <c r="X29" s="209"/>
      <c r="Y29" s="209"/>
      <c r="Z29" s="209"/>
      <c r="AA29" s="209"/>
      <c r="AB29" s="209"/>
      <c r="AC29" s="209"/>
      <c r="AD29" s="209"/>
      <c r="AE29" s="209"/>
      <c r="AK29" s="208">
        <f>ROUND(AV94, 2)</f>
        <v>0</v>
      </c>
      <c r="AL29" s="209"/>
      <c r="AM29" s="209"/>
      <c r="AN29" s="209"/>
      <c r="AO29" s="209"/>
      <c r="AR29" s="35"/>
      <c r="BE29" s="198"/>
    </row>
    <row r="30" spans="1:71" s="3" customFormat="1" ht="14.45" customHeight="1">
      <c r="B30" s="35"/>
      <c r="F30" s="25" t="s">
        <v>42</v>
      </c>
      <c r="L30" s="210">
        <v>0.12</v>
      </c>
      <c r="M30" s="209"/>
      <c r="N30" s="209"/>
      <c r="O30" s="209"/>
      <c r="P30" s="209"/>
      <c r="W30" s="208">
        <f>ROUND(BA94, 2)</f>
        <v>0</v>
      </c>
      <c r="X30" s="209"/>
      <c r="Y30" s="209"/>
      <c r="Z30" s="209"/>
      <c r="AA30" s="209"/>
      <c r="AB30" s="209"/>
      <c r="AC30" s="209"/>
      <c r="AD30" s="209"/>
      <c r="AE30" s="209"/>
      <c r="AK30" s="208">
        <f>ROUND(AW94, 2)</f>
        <v>0</v>
      </c>
      <c r="AL30" s="209"/>
      <c r="AM30" s="209"/>
      <c r="AN30" s="209"/>
      <c r="AO30" s="209"/>
      <c r="AR30" s="35"/>
      <c r="BE30" s="198"/>
    </row>
    <row r="31" spans="1:71" s="3" customFormat="1" ht="14.45" hidden="1" customHeight="1">
      <c r="B31" s="35"/>
      <c r="F31" s="25" t="s">
        <v>43</v>
      </c>
      <c r="L31" s="210">
        <v>0.21</v>
      </c>
      <c r="M31" s="209"/>
      <c r="N31" s="209"/>
      <c r="O31" s="209"/>
      <c r="P31" s="209"/>
      <c r="W31" s="208">
        <f>ROUND(BB94, 2)</f>
        <v>0</v>
      </c>
      <c r="X31" s="209"/>
      <c r="Y31" s="209"/>
      <c r="Z31" s="209"/>
      <c r="AA31" s="209"/>
      <c r="AB31" s="209"/>
      <c r="AC31" s="209"/>
      <c r="AD31" s="209"/>
      <c r="AE31" s="209"/>
      <c r="AK31" s="208">
        <v>0</v>
      </c>
      <c r="AL31" s="209"/>
      <c r="AM31" s="209"/>
      <c r="AN31" s="209"/>
      <c r="AO31" s="209"/>
      <c r="AR31" s="35"/>
      <c r="BE31" s="198"/>
    </row>
    <row r="32" spans="1:71" s="3" customFormat="1" ht="14.45" hidden="1" customHeight="1">
      <c r="B32" s="35"/>
      <c r="F32" s="25" t="s">
        <v>44</v>
      </c>
      <c r="L32" s="210">
        <v>0.12</v>
      </c>
      <c r="M32" s="209"/>
      <c r="N32" s="209"/>
      <c r="O32" s="209"/>
      <c r="P32" s="209"/>
      <c r="W32" s="208">
        <f>ROUND(BC94, 2)</f>
        <v>0</v>
      </c>
      <c r="X32" s="209"/>
      <c r="Y32" s="209"/>
      <c r="Z32" s="209"/>
      <c r="AA32" s="209"/>
      <c r="AB32" s="209"/>
      <c r="AC32" s="209"/>
      <c r="AD32" s="209"/>
      <c r="AE32" s="209"/>
      <c r="AK32" s="208">
        <v>0</v>
      </c>
      <c r="AL32" s="209"/>
      <c r="AM32" s="209"/>
      <c r="AN32" s="209"/>
      <c r="AO32" s="209"/>
      <c r="AR32" s="35"/>
      <c r="BE32" s="198"/>
    </row>
    <row r="33" spans="1:57" s="3" customFormat="1" ht="14.45" hidden="1" customHeight="1">
      <c r="B33" s="35"/>
      <c r="F33" s="25" t="s">
        <v>45</v>
      </c>
      <c r="L33" s="210">
        <v>0</v>
      </c>
      <c r="M33" s="209"/>
      <c r="N33" s="209"/>
      <c r="O33" s="209"/>
      <c r="P33" s="209"/>
      <c r="W33" s="208">
        <f>ROUND(BD94, 2)</f>
        <v>0</v>
      </c>
      <c r="X33" s="209"/>
      <c r="Y33" s="209"/>
      <c r="Z33" s="209"/>
      <c r="AA33" s="209"/>
      <c r="AB33" s="209"/>
      <c r="AC33" s="209"/>
      <c r="AD33" s="209"/>
      <c r="AE33" s="209"/>
      <c r="AK33" s="208">
        <v>0</v>
      </c>
      <c r="AL33" s="209"/>
      <c r="AM33" s="209"/>
      <c r="AN33" s="209"/>
      <c r="AO33" s="209"/>
      <c r="AR33" s="35"/>
      <c r="BE33" s="198"/>
    </row>
    <row r="34" spans="1:57" s="2" customFormat="1" ht="6.95" customHeight="1">
      <c r="A34" s="30"/>
      <c r="B34" s="3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1"/>
      <c r="BE34" s="197"/>
    </row>
    <row r="35" spans="1:57" s="2" customFormat="1" ht="25.9" customHeight="1">
      <c r="A35" s="30"/>
      <c r="B35" s="31"/>
      <c r="C35" s="36"/>
      <c r="D35" s="37" t="s">
        <v>46</v>
      </c>
      <c r="E35" s="38"/>
      <c r="F35" s="38"/>
      <c r="G35" s="38"/>
      <c r="H35" s="38"/>
      <c r="I35" s="38"/>
      <c r="J35" s="38"/>
      <c r="K35" s="38"/>
      <c r="L35" s="38"/>
      <c r="M35" s="38"/>
      <c r="N35" s="38"/>
      <c r="O35" s="38"/>
      <c r="P35" s="38"/>
      <c r="Q35" s="38"/>
      <c r="R35" s="38"/>
      <c r="S35" s="38"/>
      <c r="T35" s="39" t="s">
        <v>47</v>
      </c>
      <c r="U35" s="38"/>
      <c r="V35" s="38"/>
      <c r="W35" s="38"/>
      <c r="X35" s="214" t="s">
        <v>48</v>
      </c>
      <c r="Y35" s="212"/>
      <c r="Z35" s="212"/>
      <c r="AA35" s="212"/>
      <c r="AB35" s="212"/>
      <c r="AC35" s="38"/>
      <c r="AD35" s="38"/>
      <c r="AE35" s="38"/>
      <c r="AF35" s="38"/>
      <c r="AG35" s="38"/>
      <c r="AH35" s="38"/>
      <c r="AI35" s="38"/>
      <c r="AJ35" s="38"/>
      <c r="AK35" s="211">
        <f>SUM(AK26:AK33)</f>
        <v>0</v>
      </c>
      <c r="AL35" s="212"/>
      <c r="AM35" s="212"/>
      <c r="AN35" s="212"/>
      <c r="AO35" s="213"/>
      <c r="AP35" s="36"/>
      <c r="AQ35" s="36"/>
      <c r="AR35" s="31"/>
      <c r="BE35" s="30"/>
    </row>
    <row r="36" spans="1:57" s="2" customFormat="1" ht="6.95" customHeight="1">
      <c r="A36" s="30"/>
      <c r="B36" s="3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1"/>
      <c r="BE36" s="30"/>
    </row>
    <row r="37" spans="1:57" s="2" customFormat="1" ht="14.45" customHeight="1">
      <c r="A37" s="30"/>
      <c r="B37" s="31"/>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1"/>
      <c r="BE37" s="30"/>
    </row>
    <row r="38" spans="1:57" s="1" customFormat="1" ht="14.45" customHeight="1">
      <c r="B38" s="18"/>
      <c r="AR38" s="18"/>
    </row>
    <row r="39" spans="1:57" s="1" customFormat="1" ht="14.45" customHeight="1">
      <c r="B39" s="18"/>
      <c r="AR39" s="18"/>
    </row>
    <row r="40" spans="1:57" s="1" customFormat="1" ht="14.45" customHeight="1">
      <c r="B40" s="18"/>
      <c r="AR40" s="18"/>
    </row>
    <row r="41" spans="1:57" s="1" customFormat="1" ht="14.45" customHeight="1">
      <c r="B41" s="18"/>
      <c r="AR41" s="18"/>
    </row>
    <row r="42" spans="1:57" s="1" customFormat="1" ht="14.45" customHeight="1">
      <c r="B42" s="18"/>
      <c r="AR42" s="18"/>
    </row>
    <row r="43" spans="1:57" s="1" customFormat="1" ht="14.45" customHeight="1">
      <c r="B43" s="18"/>
      <c r="AR43" s="18"/>
    </row>
    <row r="44" spans="1:57" s="1" customFormat="1" ht="14.45" customHeight="1">
      <c r="B44" s="18"/>
      <c r="AR44" s="18"/>
    </row>
    <row r="45" spans="1:57" s="1" customFormat="1" ht="14.45" customHeight="1">
      <c r="B45" s="18"/>
      <c r="AR45" s="18"/>
    </row>
    <row r="46" spans="1:57" s="1" customFormat="1" ht="14.45" customHeight="1">
      <c r="B46" s="18"/>
      <c r="AR46" s="18"/>
    </row>
    <row r="47" spans="1:57" s="1" customFormat="1" ht="14.45" customHeight="1">
      <c r="B47" s="18"/>
      <c r="AR47" s="18"/>
    </row>
    <row r="48" spans="1:57" s="1" customFormat="1" ht="14.45" customHeight="1">
      <c r="B48" s="18"/>
      <c r="AR48" s="18"/>
    </row>
    <row r="49" spans="1:57" s="2" customFormat="1" ht="14.45" customHeight="1">
      <c r="B49" s="40"/>
      <c r="D49" s="41" t="s">
        <v>49</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50</v>
      </c>
      <c r="AI49" s="42"/>
      <c r="AJ49" s="42"/>
      <c r="AK49" s="42"/>
      <c r="AL49" s="42"/>
      <c r="AM49" s="42"/>
      <c r="AN49" s="42"/>
      <c r="AO49" s="42"/>
      <c r="AR49" s="40"/>
    </row>
    <row r="50" spans="1:57" ht="11.25">
      <c r="B50" s="18"/>
      <c r="AR50" s="18"/>
    </row>
    <row r="51" spans="1:57" ht="11.25">
      <c r="B51" s="18"/>
      <c r="AR51" s="18"/>
    </row>
    <row r="52" spans="1:57" ht="11.25">
      <c r="B52" s="18"/>
      <c r="AR52" s="18"/>
    </row>
    <row r="53" spans="1:57" ht="11.25">
      <c r="B53" s="18"/>
      <c r="AR53" s="18"/>
    </row>
    <row r="54" spans="1:57" ht="11.25">
      <c r="B54" s="18"/>
      <c r="AR54" s="18"/>
    </row>
    <row r="55" spans="1:57" ht="11.25">
      <c r="B55" s="18"/>
      <c r="AR55" s="18"/>
    </row>
    <row r="56" spans="1:57" ht="11.25">
      <c r="B56" s="18"/>
      <c r="AR56" s="18"/>
    </row>
    <row r="57" spans="1:57" ht="11.25">
      <c r="B57" s="18"/>
      <c r="AR57" s="18"/>
    </row>
    <row r="58" spans="1:57" ht="11.25">
      <c r="B58" s="18"/>
      <c r="AR58" s="18"/>
    </row>
    <row r="59" spans="1:57" ht="11.25">
      <c r="B59" s="18"/>
      <c r="AR59" s="18"/>
    </row>
    <row r="60" spans="1:57" s="2" customFormat="1" ht="12.75">
      <c r="A60" s="30"/>
      <c r="B60" s="31"/>
      <c r="C60" s="30"/>
      <c r="D60" s="43" t="s">
        <v>51</v>
      </c>
      <c r="E60" s="33"/>
      <c r="F60" s="33"/>
      <c r="G60" s="33"/>
      <c r="H60" s="33"/>
      <c r="I60" s="33"/>
      <c r="J60" s="33"/>
      <c r="K60" s="33"/>
      <c r="L60" s="33"/>
      <c r="M60" s="33"/>
      <c r="N60" s="33"/>
      <c r="O60" s="33"/>
      <c r="P60" s="33"/>
      <c r="Q60" s="33"/>
      <c r="R60" s="33"/>
      <c r="S60" s="33"/>
      <c r="T60" s="33"/>
      <c r="U60" s="33"/>
      <c r="V60" s="43" t="s">
        <v>52</v>
      </c>
      <c r="W60" s="33"/>
      <c r="X60" s="33"/>
      <c r="Y60" s="33"/>
      <c r="Z60" s="33"/>
      <c r="AA60" s="33"/>
      <c r="AB60" s="33"/>
      <c r="AC60" s="33"/>
      <c r="AD60" s="33"/>
      <c r="AE60" s="33"/>
      <c r="AF60" s="33"/>
      <c r="AG60" s="33"/>
      <c r="AH60" s="43" t="s">
        <v>51</v>
      </c>
      <c r="AI60" s="33"/>
      <c r="AJ60" s="33"/>
      <c r="AK60" s="33"/>
      <c r="AL60" s="33"/>
      <c r="AM60" s="43" t="s">
        <v>52</v>
      </c>
      <c r="AN60" s="33"/>
      <c r="AO60" s="33"/>
      <c r="AP60" s="30"/>
      <c r="AQ60" s="30"/>
      <c r="AR60" s="31"/>
      <c r="BE60" s="30"/>
    </row>
    <row r="61" spans="1:57" ht="11.25">
      <c r="B61" s="18"/>
      <c r="AR61" s="18"/>
    </row>
    <row r="62" spans="1:57" ht="11.25">
      <c r="B62" s="18"/>
      <c r="AR62" s="18"/>
    </row>
    <row r="63" spans="1:57" ht="11.25">
      <c r="B63" s="18"/>
      <c r="AR63" s="18"/>
    </row>
    <row r="64" spans="1:57" s="2" customFormat="1" ht="12.75">
      <c r="A64" s="30"/>
      <c r="B64" s="31"/>
      <c r="C64" s="30"/>
      <c r="D64" s="41" t="s">
        <v>53</v>
      </c>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1" t="s">
        <v>54</v>
      </c>
      <c r="AI64" s="44"/>
      <c r="AJ64" s="44"/>
      <c r="AK64" s="44"/>
      <c r="AL64" s="44"/>
      <c r="AM64" s="44"/>
      <c r="AN64" s="44"/>
      <c r="AO64" s="44"/>
      <c r="AP64" s="30"/>
      <c r="AQ64" s="30"/>
      <c r="AR64" s="31"/>
      <c r="BE64" s="30"/>
    </row>
    <row r="65" spans="1:57" ht="11.25">
      <c r="B65" s="18"/>
      <c r="AR65" s="18"/>
    </row>
    <row r="66" spans="1:57" ht="11.25">
      <c r="B66" s="18"/>
      <c r="AR66" s="18"/>
    </row>
    <row r="67" spans="1:57" ht="11.25">
      <c r="B67" s="18"/>
      <c r="AR67" s="18"/>
    </row>
    <row r="68" spans="1:57" ht="11.25">
      <c r="B68" s="18"/>
      <c r="AR68" s="18"/>
    </row>
    <row r="69" spans="1:57" ht="11.25">
      <c r="B69" s="18"/>
      <c r="AR69" s="18"/>
    </row>
    <row r="70" spans="1:57" ht="11.25">
      <c r="B70" s="18"/>
      <c r="AR70" s="18"/>
    </row>
    <row r="71" spans="1:57" ht="11.25">
      <c r="B71" s="18"/>
      <c r="AR71" s="18"/>
    </row>
    <row r="72" spans="1:57" ht="11.25">
      <c r="B72" s="18"/>
      <c r="AR72" s="18"/>
    </row>
    <row r="73" spans="1:57" ht="11.25">
      <c r="B73" s="18"/>
      <c r="AR73" s="18"/>
    </row>
    <row r="74" spans="1:57" ht="11.25">
      <c r="B74" s="18"/>
      <c r="AR74" s="18"/>
    </row>
    <row r="75" spans="1:57" s="2" customFormat="1" ht="12.75">
      <c r="A75" s="30"/>
      <c r="B75" s="31"/>
      <c r="C75" s="30"/>
      <c r="D75" s="43" t="s">
        <v>51</v>
      </c>
      <c r="E75" s="33"/>
      <c r="F75" s="33"/>
      <c r="G75" s="33"/>
      <c r="H75" s="33"/>
      <c r="I75" s="33"/>
      <c r="J75" s="33"/>
      <c r="K75" s="33"/>
      <c r="L75" s="33"/>
      <c r="M75" s="33"/>
      <c r="N75" s="33"/>
      <c r="O75" s="33"/>
      <c r="P75" s="33"/>
      <c r="Q75" s="33"/>
      <c r="R75" s="33"/>
      <c r="S75" s="33"/>
      <c r="T75" s="33"/>
      <c r="U75" s="33"/>
      <c r="V75" s="43" t="s">
        <v>52</v>
      </c>
      <c r="W75" s="33"/>
      <c r="X75" s="33"/>
      <c r="Y75" s="33"/>
      <c r="Z75" s="33"/>
      <c r="AA75" s="33"/>
      <c r="AB75" s="33"/>
      <c r="AC75" s="33"/>
      <c r="AD75" s="33"/>
      <c r="AE75" s="33"/>
      <c r="AF75" s="33"/>
      <c r="AG75" s="33"/>
      <c r="AH75" s="43" t="s">
        <v>51</v>
      </c>
      <c r="AI75" s="33"/>
      <c r="AJ75" s="33"/>
      <c r="AK75" s="33"/>
      <c r="AL75" s="33"/>
      <c r="AM75" s="43" t="s">
        <v>52</v>
      </c>
      <c r="AN75" s="33"/>
      <c r="AO75" s="33"/>
      <c r="AP75" s="30"/>
      <c r="AQ75" s="30"/>
      <c r="AR75" s="31"/>
      <c r="BE75" s="30"/>
    </row>
    <row r="76" spans="1:57" s="2" customFormat="1" ht="11.25">
      <c r="A76" s="30"/>
      <c r="B76" s="31"/>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1"/>
      <c r="BE76" s="30"/>
    </row>
    <row r="77" spans="1:57" s="2" customFormat="1" ht="6.95" customHeight="1">
      <c r="A77" s="30"/>
      <c r="B77" s="45"/>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31"/>
      <c r="BE77" s="30"/>
    </row>
    <row r="81" spans="1:91" s="2" customFormat="1" ht="6.95" customHeight="1">
      <c r="A81" s="30"/>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31"/>
      <c r="BE81" s="30"/>
    </row>
    <row r="82" spans="1:91" s="2" customFormat="1" ht="24.95" customHeight="1">
      <c r="A82" s="30"/>
      <c r="B82" s="31"/>
      <c r="C82" s="19" t="s">
        <v>55</v>
      </c>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1"/>
      <c r="BE82" s="30"/>
    </row>
    <row r="83" spans="1:91" s="2" customFormat="1" ht="6.95" customHeight="1">
      <c r="A83" s="30"/>
      <c r="B83" s="31"/>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1"/>
      <c r="BE83" s="30"/>
    </row>
    <row r="84" spans="1:91" s="4" customFormat="1" ht="12" customHeight="1">
      <c r="B84" s="49"/>
      <c r="C84" s="25" t="s">
        <v>13</v>
      </c>
      <c r="L84" s="4" t="str">
        <f>K5</f>
        <v>Y467ak</v>
      </c>
      <c r="AR84" s="49"/>
    </row>
    <row r="85" spans="1:91" s="5" customFormat="1" ht="36.950000000000003" customHeight="1">
      <c r="B85" s="50"/>
      <c r="C85" s="51" t="s">
        <v>16</v>
      </c>
      <c r="L85" s="193" t="str">
        <f>K6</f>
        <v>Měšťanský dům čp.6 - Horní Slavkov</v>
      </c>
      <c r="M85" s="194"/>
      <c r="N85" s="194"/>
      <c r="O85" s="194"/>
      <c r="P85" s="194"/>
      <c r="Q85" s="194"/>
      <c r="R85" s="194"/>
      <c r="S85" s="194"/>
      <c r="T85" s="194"/>
      <c r="U85" s="194"/>
      <c r="V85" s="194"/>
      <c r="W85" s="194"/>
      <c r="X85" s="194"/>
      <c r="Y85" s="194"/>
      <c r="Z85" s="194"/>
      <c r="AA85" s="194"/>
      <c r="AB85" s="194"/>
      <c r="AC85" s="194"/>
      <c r="AD85" s="194"/>
      <c r="AE85" s="194"/>
      <c r="AF85" s="194"/>
      <c r="AG85" s="194"/>
      <c r="AH85" s="194"/>
      <c r="AI85" s="194"/>
      <c r="AJ85" s="194"/>
      <c r="AK85" s="194"/>
      <c r="AL85" s="194"/>
      <c r="AM85" s="194"/>
      <c r="AN85" s="194"/>
      <c r="AO85" s="194"/>
      <c r="AR85" s="50"/>
    </row>
    <row r="86" spans="1:91" s="2" customFormat="1" ht="6.95" customHeight="1">
      <c r="A86" s="30"/>
      <c r="B86" s="31"/>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1"/>
      <c r="BE86" s="30"/>
    </row>
    <row r="87" spans="1:91" s="2" customFormat="1" ht="12" customHeight="1">
      <c r="A87" s="30"/>
      <c r="B87" s="31"/>
      <c r="C87" s="25" t="s">
        <v>20</v>
      </c>
      <c r="D87" s="30"/>
      <c r="E87" s="30"/>
      <c r="F87" s="30"/>
      <c r="G87" s="30"/>
      <c r="H87" s="30"/>
      <c r="I87" s="30"/>
      <c r="J87" s="30"/>
      <c r="K87" s="30"/>
      <c r="L87" s="52" t="str">
        <f>IF(K8="","",K8)</f>
        <v>Horní Slavkov</v>
      </c>
      <c r="M87" s="30"/>
      <c r="N87" s="30"/>
      <c r="O87" s="30"/>
      <c r="P87" s="30"/>
      <c r="Q87" s="30"/>
      <c r="R87" s="30"/>
      <c r="S87" s="30"/>
      <c r="T87" s="30"/>
      <c r="U87" s="30"/>
      <c r="V87" s="30"/>
      <c r="W87" s="30"/>
      <c r="X87" s="30"/>
      <c r="Y87" s="30"/>
      <c r="Z87" s="30"/>
      <c r="AA87" s="30"/>
      <c r="AB87" s="30"/>
      <c r="AC87" s="30"/>
      <c r="AD87" s="30"/>
      <c r="AE87" s="30"/>
      <c r="AF87" s="30"/>
      <c r="AG87" s="30"/>
      <c r="AH87" s="30"/>
      <c r="AI87" s="25" t="s">
        <v>22</v>
      </c>
      <c r="AJ87" s="30"/>
      <c r="AK87" s="30"/>
      <c r="AL87" s="30"/>
      <c r="AM87" s="224" t="str">
        <f>IF(AN8= "","",AN8)</f>
        <v>26. 8. 2025</v>
      </c>
      <c r="AN87" s="224"/>
      <c r="AO87" s="30"/>
      <c r="AP87" s="30"/>
      <c r="AQ87" s="30"/>
      <c r="AR87" s="31"/>
      <c r="BE87" s="30"/>
    </row>
    <row r="88" spans="1:91" s="2" customFormat="1" ht="6.95" customHeight="1">
      <c r="A88" s="30"/>
      <c r="B88" s="31"/>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1"/>
      <c r="BE88" s="30"/>
    </row>
    <row r="89" spans="1:91" s="2" customFormat="1" ht="15.2" customHeight="1">
      <c r="A89" s="30"/>
      <c r="B89" s="31"/>
      <c r="C89" s="25" t="s">
        <v>24</v>
      </c>
      <c r="D89" s="30"/>
      <c r="E89" s="30"/>
      <c r="F89" s="30"/>
      <c r="G89" s="30"/>
      <c r="H89" s="30"/>
      <c r="I89" s="30"/>
      <c r="J89" s="30"/>
      <c r="K89" s="30"/>
      <c r="L89" s="4" t="str">
        <f>IF(E11= "","",E11)</f>
        <v>Město Horní Slavkov</v>
      </c>
      <c r="M89" s="30"/>
      <c r="N89" s="30"/>
      <c r="O89" s="30"/>
      <c r="P89" s="30"/>
      <c r="Q89" s="30"/>
      <c r="R89" s="30"/>
      <c r="S89" s="30"/>
      <c r="T89" s="30"/>
      <c r="U89" s="30"/>
      <c r="V89" s="30"/>
      <c r="W89" s="30"/>
      <c r="X89" s="30"/>
      <c r="Y89" s="30"/>
      <c r="Z89" s="30"/>
      <c r="AA89" s="30"/>
      <c r="AB89" s="30"/>
      <c r="AC89" s="30"/>
      <c r="AD89" s="30"/>
      <c r="AE89" s="30"/>
      <c r="AF89" s="30"/>
      <c r="AG89" s="30"/>
      <c r="AH89" s="30"/>
      <c r="AI89" s="25" t="s">
        <v>30</v>
      </c>
      <c r="AJ89" s="30"/>
      <c r="AK89" s="30"/>
      <c r="AL89" s="30"/>
      <c r="AM89" s="222" t="str">
        <f>IF(E17="","",E17)</f>
        <v>TMS Projekt</v>
      </c>
      <c r="AN89" s="223"/>
      <c r="AO89" s="223"/>
      <c r="AP89" s="223"/>
      <c r="AQ89" s="30"/>
      <c r="AR89" s="31"/>
      <c r="AS89" s="226" t="s">
        <v>56</v>
      </c>
      <c r="AT89" s="227"/>
      <c r="AU89" s="54"/>
      <c r="AV89" s="54"/>
      <c r="AW89" s="54"/>
      <c r="AX89" s="54"/>
      <c r="AY89" s="54"/>
      <c r="AZ89" s="54"/>
      <c r="BA89" s="54"/>
      <c r="BB89" s="54"/>
      <c r="BC89" s="54"/>
      <c r="BD89" s="55"/>
      <c r="BE89" s="30"/>
    </row>
    <row r="90" spans="1:91" s="2" customFormat="1" ht="15.2" customHeight="1">
      <c r="A90" s="30"/>
      <c r="B90" s="31"/>
      <c r="C90" s="25" t="s">
        <v>28</v>
      </c>
      <c r="D90" s="30"/>
      <c r="E90" s="30"/>
      <c r="F90" s="30"/>
      <c r="G90" s="30"/>
      <c r="H90" s="30"/>
      <c r="I90" s="30"/>
      <c r="J90" s="30"/>
      <c r="K90" s="30"/>
      <c r="L90" s="4" t="str">
        <f>IF(E14= "Vyplň údaj","",E14)</f>
        <v/>
      </c>
      <c r="M90" s="30"/>
      <c r="N90" s="30"/>
      <c r="O90" s="30"/>
      <c r="P90" s="30"/>
      <c r="Q90" s="30"/>
      <c r="R90" s="30"/>
      <c r="S90" s="30"/>
      <c r="T90" s="30"/>
      <c r="U90" s="30"/>
      <c r="V90" s="30"/>
      <c r="W90" s="30"/>
      <c r="X90" s="30"/>
      <c r="Y90" s="30"/>
      <c r="Z90" s="30"/>
      <c r="AA90" s="30"/>
      <c r="AB90" s="30"/>
      <c r="AC90" s="30"/>
      <c r="AD90" s="30"/>
      <c r="AE90" s="30"/>
      <c r="AF90" s="30"/>
      <c r="AG90" s="30"/>
      <c r="AH90" s="30"/>
      <c r="AI90" s="25" t="s">
        <v>33</v>
      </c>
      <c r="AJ90" s="30"/>
      <c r="AK90" s="30"/>
      <c r="AL90" s="30"/>
      <c r="AM90" s="222" t="str">
        <f>IF(E20="","",E20)</f>
        <v>Milan Hájek</v>
      </c>
      <c r="AN90" s="223"/>
      <c r="AO90" s="223"/>
      <c r="AP90" s="223"/>
      <c r="AQ90" s="30"/>
      <c r="AR90" s="31"/>
      <c r="AS90" s="228"/>
      <c r="AT90" s="229"/>
      <c r="AU90" s="56"/>
      <c r="AV90" s="56"/>
      <c r="AW90" s="56"/>
      <c r="AX90" s="56"/>
      <c r="AY90" s="56"/>
      <c r="AZ90" s="56"/>
      <c r="BA90" s="56"/>
      <c r="BB90" s="56"/>
      <c r="BC90" s="56"/>
      <c r="BD90" s="57"/>
      <c r="BE90" s="30"/>
    </row>
    <row r="91" spans="1:91" s="2" customFormat="1" ht="10.9" customHeight="1">
      <c r="A91" s="30"/>
      <c r="B91" s="31"/>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1"/>
      <c r="AS91" s="228"/>
      <c r="AT91" s="229"/>
      <c r="AU91" s="56"/>
      <c r="AV91" s="56"/>
      <c r="AW91" s="56"/>
      <c r="AX91" s="56"/>
      <c r="AY91" s="56"/>
      <c r="AZ91" s="56"/>
      <c r="BA91" s="56"/>
      <c r="BB91" s="56"/>
      <c r="BC91" s="56"/>
      <c r="BD91" s="57"/>
      <c r="BE91" s="30"/>
    </row>
    <row r="92" spans="1:91" s="2" customFormat="1" ht="29.25" customHeight="1">
      <c r="A92" s="30"/>
      <c r="B92" s="31"/>
      <c r="C92" s="188" t="s">
        <v>57</v>
      </c>
      <c r="D92" s="189"/>
      <c r="E92" s="189"/>
      <c r="F92" s="189"/>
      <c r="G92" s="189"/>
      <c r="H92" s="58"/>
      <c r="I92" s="192" t="s">
        <v>58</v>
      </c>
      <c r="J92" s="189"/>
      <c r="K92" s="189"/>
      <c r="L92" s="189"/>
      <c r="M92" s="189"/>
      <c r="N92" s="189"/>
      <c r="O92" s="189"/>
      <c r="P92" s="189"/>
      <c r="Q92" s="189"/>
      <c r="R92" s="189"/>
      <c r="S92" s="189"/>
      <c r="T92" s="189"/>
      <c r="U92" s="189"/>
      <c r="V92" s="189"/>
      <c r="W92" s="189"/>
      <c r="X92" s="189"/>
      <c r="Y92" s="189"/>
      <c r="Z92" s="189"/>
      <c r="AA92" s="189"/>
      <c r="AB92" s="189"/>
      <c r="AC92" s="189"/>
      <c r="AD92" s="189"/>
      <c r="AE92" s="189"/>
      <c r="AF92" s="189"/>
      <c r="AG92" s="218" t="s">
        <v>59</v>
      </c>
      <c r="AH92" s="189"/>
      <c r="AI92" s="189"/>
      <c r="AJ92" s="189"/>
      <c r="AK92" s="189"/>
      <c r="AL92" s="189"/>
      <c r="AM92" s="189"/>
      <c r="AN92" s="192" t="s">
        <v>60</v>
      </c>
      <c r="AO92" s="189"/>
      <c r="AP92" s="225"/>
      <c r="AQ92" s="59" t="s">
        <v>61</v>
      </c>
      <c r="AR92" s="31"/>
      <c r="AS92" s="60" t="s">
        <v>62</v>
      </c>
      <c r="AT92" s="61" t="s">
        <v>63</v>
      </c>
      <c r="AU92" s="61" t="s">
        <v>64</v>
      </c>
      <c r="AV92" s="61" t="s">
        <v>65</v>
      </c>
      <c r="AW92" s="61" t="s">
        <v>66</v>
      </c>
      <c r="AX92" s="61" t="s">
        <v>67</v>
      </c>
      <c r="AY92" s="61" t="s">
        <v>68</v>
      </c>
      <c r="AZ92" s="61" t="s">
        <v>69</v>
      </c>
      <c r="BA92" s="61" t="s">
        <v>70</v>
      </c>
      <c r="BB92" s="61" t="s">
        <v>71</v>
      </c>
      <c r="BC92" s="61" t="s">
        <v>72</v>
      </c>
      <c r="BD92" s="62" t="s">
        <v>73</v>
      </c>
      <c r="BE92" s="30"/>
    </row>
    <row r="93" spans="1:91" s="2" customFormat="1" ht="10.9" customHeight="1">
      <c r="A93" s="30"/>
      <c r="B93" s="31"/>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1"/>
      <c r="AS93" s="63"/>
      <c r="AT93" s="64"/>
      <c r="AU93" s="64"/>
      <c r="AV93" s="64"/>
      <c r="AW93" s="64"/>
      <c r="AX93" s="64"/>
      <c r="AY93" s="64"/>
      <c r="AZ93" s="64"/>
      <c r="BA93" s="64"/>
      <c r="BB93" s="64"/>
      <c r="BC93" s="64"/>
      <c r="BD93" s="65"/>
      <c r="BE93" s="30"/>
    </row>
    <row r="94" spans="1:91" s="6" customFormat="1" ht="32.450000000000003" customHeight="1">
      <c r="B94" s="66"/>
      <c r="C94" s="67" t="s">
        <v>74</v>
      </c>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195">
        <f>ROUND(AG95+AG96+AG109+AG113,2)</f>
        <v>0</v>
      </c>
      <c r="AH94" s="195"/>
      <c r="AI94" s="195"/>
      <c r="AJ94" s="195"/>
      <c r="AK94" s="195"/>
      <c r="AL94" s="195"/>
      <c r="AM94" s="195"/>
      <c r="AN94" s="230">
        <f t="shared" ref="AN94:AN113" si="0">SUM(AG94,AT94)</f>
        <v>0</v>
      </c>
      <c r="AO94" s="230"/>
      <c r="AP94" s="230"/>
      <c r="AQ94" s="70" t="s">
        <v>1</v>
      </c>
      <c r="AR94" s="66"/>
      <c r="AS94" s="71">
        <f>ROUND(AS95+AS96+AS109+AS113,2)</f>
        <v>0</v>
      </c>
      <c r="AT94" s="72">
        <f t="shared" ref="AT94:AT113" si="1">ROUND(SUM(AV94:AW94),2)</f>
        <v>0</v>
      </c>
      <c r="AU94" s="73">
        <f>ROUND(AU95+AU96+AU109+AU113,5)</f>
        <v>0</v>
      </c>
      <c r="AV94" s="72">
        <f>ROUND(AZ94*L29,2)</f>
        <v>0</v>
      </c>
      <c r="AW94" s="72">
        <f>ROUND(BA94*L30,2)</f>
        <v>0</v>
      </c>
      <c r="AX94" s="72">
        <f>ROUND(BB94*L29,2)</f>
        <v>0</v>
      </c>
      <c r="AY94" s="72">
        <f>ROUND(BC94*L30,2)</f>
        <v>0</v>
      </c>
      <c r="AZ94" s="72">
        <f>ROUND(AZ95+AZ96+AZ109+AZ113,2)</f>
        <v>0</v>
      </c>
      <c r="BA94" s="72">
        <f>ROUND(BA95+BA96+BA109+BA113,2)</f>
        <v>0</v>
      </c>
      <c r="BB94" s="72">
        <f>ROUND(BB95+BB96+BB109+BB113,2)</f>
        <v>0</v>
      </c>
      <c r="BC94" s="72">
        <f>ROUND(BC95+BC96+BC109+BC113,2)</f>
        <v>0</v>
      </c>
      <c r="BD94" s="74">
        <f>ROUND(BD95+BD96+BD109+BD113,2)</f>
        <v>0</v>
      </c>
      <c r="BS94" s="75" t="s">
        <v>75</v>
      </c>
      <c r="BT94" s="75" t="s">
        <v>76</v>
      </c>
      <c r="BU94" s="76" t="s">
        <v>77</v>
      </c>
      <c r="BV94" s="75" t="s">
        <v>78</v>
      </c>
      <c r="BW94" s="75" t="s">
        <v>4</v>
      </c>
      <c r="BX94" s="75" t="s">
        <v>79</v>
      </c>
      <c r="CL94" s="75" t="s">
        <v>1</v>
      </c>
    </row>
    <row r="95" spans="1:91" s="7" customFormat="1" ht="16.5" customHeight="1">
      <c r="A95" s="77" t="s">
        <v>80</v>
      </c>
      <c r="B95" s="78"/>
      <c r="C95" s="79"/>
      <c r="D95" s="190" t="s">
        <v>81</v>
      </c>
      <c r="E95" s="190"/>
      <c r="F95" s="190"/>
      <c r="G95" s="190"/>
      <c r="H95" s="190"/>
      <c r="I95" s="80"/>
      <c r="J95" s="190" t="s">
        <v>82</v>
      </c>
      <c r="K95" s="190"/>
      <c r="L95" s="190"/>
      <c r="M95" s="190"/>
      <c r="N95" s="190"/>
      <c r="O95" s="190"/>
      <c r="P95" s="190"/>
      <c r="Q95" s="190"/>
      <c r="R95" s="190"/>
      <c r="S95" s="190"/>
      <c r="T95" s="190"/>
      <c r="U95" s="190"/>
      <c r="V95" s="190"/>
      <c r="W95" s="190"/>
      <c r="X95" s="190"/>
      <c r="Y95" s="190"/>
      <c r="Z95" s="190"/>
      <c r="AA95" s="190"/>
      <c r="AB95" s="190"/>
      <c r="AC95" s="190"/>
      <c r="AD95" s="190"/>
      <c r="AE95" s="190"/>
      <c r="AF95" s="190"/>
      <c r="AG95" s="221">
        <f>'00 - VRN'!J30</f>
        <v>0</v>
      </c>
      <c r="AH95" s="220"/>
      <c r="AI95" s="220"/>
      <c r="AJ95" s="220"/>
      <c r="AK95" s="220"/>
      <c r="AL95" s="220"/>
      <c r="AM95" s="220"/>
      <c r="AN95" s="221">
        <f t="shared" si="0"/>
        <v>0</v>
      </c>
      <c r="AO95" s="220"/>
      <c r="AP95" s="220"/>
      <c r="AQ95" s="81" t="s">
        <v>83</v>
      </c>
      <c r="AR95" s="78"/>
      <c r="AS95" s="82">
        <v>0</v>
      </c>
      <c r="AT95" s="83">
        <f t="shared" si="1"/>
        <v>0</v>
      </c>
      <c r="AU95" s="84">
        <f>'00 - VRN'!P117</f>
        <v>0</v>
      </c>
      <c r="AV95" s="83">
        <f>'00 - VRN'!J33</f>
        <v>0</v>
      </c>
      <c r="AW95" s="83">
        <f>'00 - VRN'!J34</f>
        <v>0</v>
      </c>
      <c r="AX95" s="83">
        <f>'00 - VRN'!J35</f>
        <v>0</v>
      </c>
      <c r="AY95" s="83">
        <f>'00 - VRN'!J36</f>
        <v>0</v>
      </c>
      <c r="AZ95" s="83">
        <f>'00 - VRN'!F33</f>
        <v>0</v>
      </c>
      <c r="BA95" s="83">
        <f>'00 - VRN'!F34</f>
        <v>0</v>
      </c>
      <c r="BB95" s="83">
        <f>'00 - VRN'!F35</f>
        <v>0</v>
      </c>
      <c r="BC95" s="83">
        <f>'00 - VRN'!F36</f>
        <v>0</v>
      </c>
      <c r="BD95" s="85">
        <f>'00 - VRN'!F37</f>
        <v>0</v>
      </c>
      <c r="BT95" s="86" t="s">
        <v>84</v>
      </c>
      <c r="BV95" s="86" t="s">
        <v>78</v>
      </c>
      <c r="BW95" s="86" t="s">
        <v>85</v>
      </c>
      <c r="BX95" s="86" t="s">
        <v>4</v>
      </c>
      <c r="CL95" s="86" t="s">
        <v>1</v>
      </c>
      <c r="CM95" s="86" t="s">
        <v>86</v>
      </c>
    </row>
    <row r="96" spans="1:91" s="7" customFormat="1" ht="16.5" customHeight="1">
      <c r="B96" s="78"/>
      <c r="C96" s="79"/>
      <c r="D96" s="190" t="s">
        <v>84</v>
      </c>
      <c r="E96" s="190"/>
      <c r="F96" s="190"/>
      <c r="G96" s="190"/>
      <c r="H96" s="190"/>
      <c r="I96" s="80"/>
      <c r="J96" s="190" t="s">
        <v>87</v>
      </c>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219">
        <f>ROUND(SUM(AG97:AG108),2)</f>
        <v>0</v>
      </c>
      <c r="AH96" s="220"/>
      <c r="AI96" s="220"/>
      <c r="AJ96" s="220"/>
      <c r="AK96" s="220"/>
      <c r="AL96" s="220"/>
      <c r="AM96" s="220"/>
      <c r="AN96" s="221">
        <f t="shared" si="0"/>
        <v>0</v>
      </c>
      <c r="AO96" s="220"/>
      <c r="AP96" s="220"/>
      <c r="AQ96" s="81" t="s">
        <v>83</v>
      </c>
      <c r="AR96" s="78"/>
      <c r="AS96" s="82">
        <f>ROUND(SUM(AS97:AS108),2)</f>
        <v>0</v>
      </c>
      <c r="AT96" s="83">
        <f t="shared" si="1"/>
        <v>0</v>
      </c>
      <c r="AU96" s="84">
        <f>ROUND(SUM(AU97:AU108),5)</f>
        <v>0</v>
      </c>
      <c r="AV96" s="83">
        <f>ROUND(AZ96*L29,2)</f>
        <v>0</v>
      </c>
      <c r="AW96" s="83">
        <f>ROUND(BA96*L30,2)</f>
        <v>0</v>
      </c>
      <c r="AX96" s="83">
        <f>ROUND(BB96*L29,2)</f>
        <v>0</v>
      </c>
      <c r="AY96" s="83">
        <f>ROUND(BC96*L30,2)</f>
        <v>0</v>
      </c>
      <c r="AZ96" s="83">
        <f>ROUND(SUM(AZ97:AZ108),2)</f>
        <v>0</v>
      </c>
      <c r="BA96" s="83">
        <f>ROUND(SUM(BA97:BA108),2)</f>
        <v>0</v>
      </c>
      <c r="BB96" s="83">
        <f>ROUND(SUM(BB97:BB108),2)</f>
        <v>0</v>
      </c>
      <c r="BC96" s="83">
        <f>ROUND(SUM(BC97:BC108),2)</f>
        <v>0</v>
      </c>
      <c r="BD96" s="85">
        <f>ROUND(SUM(BD97:BD108),2)</f>
        <v>0</v>
      </c>
      <c r="BS96" s="86" t="s">
        <v>75</v>
      </c>
      <c r="BT96" s="86" t="s">
        <v>84</v>
      </c>
      <c r="BU96" s="86" t="s">
        <v>77</v>
      </c>
      <c r="BV96" s="86" t="s">
        <v>78</v>
      </c>
      <c r="BW96" s="86" t="s">
        <v>88</v>
      </c>
      <c r="BX96" s="86" t="s">
        <v>4</v>
      </c>
      <c r="CL96" s="86" t="s">
        <v>1</v>
      </c>
      <c r="CM96" s="86" t="s">
        <v>86</v>
      </c>
    </row>
    <row r="97" spans="1:91" s="4" customFormat="1" ht="16.5" customHeight="1">
      <c r="A97" s="77" t="s">
        <v>80</v>
      </c>
      <c r="B97" s="49"/>
      <c r="C97" s="12"/>
      <c r="D97" s="12"/>
      <c r="E97" s="191" t="s">
        <v>89</v>
      </c>
      <c r="F97" s="191"/>
      <c r="G97" s="191"/>
      <c r="H97" s="191"/>
      <c r="I97" s="191"/>
      <c r="J97" s="12"/>
      <c r="K97" s="191" t="s">
        <v>90</v>
      </c>
      <c r="L97" s="191"/>
      <c r="M97" s="191"/>
      <c r="N97" s="191"/>
      <c r="O97" s="191"/>
      <c r="P97" s="191"/>
      <c r="Q97" s="191"/>
      <c r="R97" s="191"/>
      <c r="S97" s="191"/>
      <c r="T97" s="191"/>
      <c r="U97" s="191"/>
      <c r="V97" s="191"/>
      <c r="W97" s="191"/>
      <c r="X97" s="191"/>
      <c r="Y97" s="191"/>
      <c r="Z97" s="191"/>
      <c r="AA97" s="191"/>
      <c r="AB97" s="191"/>
      <c r="AC97" s="191"/>
      <c r="AD97" s="191"/>
      <c r="AE97" s="191"/>
      <c r="AF97" s="191"/>
      <c r="AG97" s="216">
        <f>'10 - 1NP'!J32</f>
        <v>0</v>
      </c>
      <c r="AH97" s="217"/>
      <c r="AI97" s="217"/>
      <c r="AJ97" s="217"/>
      <c r="AK97" s="217"/>
      <c r="AL97" s="217"/>
      <c r="AM97" s="217"/>
      <c r="AN97" s="216">
        <f t="shared" si="0"/>
        <v>0</v>
      </c>
      <c r="AO97" s="217"/>
      <c r="AP97" s="217"/>
      <c r="AQ97" s="87" t="s">
        <v>91</v>
      </c>
      <c r="AR97" s="49"/>
      <c r="AS97" s="88">
        <v>0</v>
      </c>
      <c r="AT97" s="89">
        <f t="shared" si="1"/>
        <v>0</v>
      </c>
      <c r="AU97" s="90">
        <f>'10 - 1NP'!P144</f>
        <v>0</v>
      </c>
      <c r="AV97" s="89">
        <f>'10 - 1NP'!J35</f>
        <v>0</v>
      </c>
      <c r="AW97" s="89">
        <f>'10 - 1NP'!J36</f>
        <v>0</v>
      </c>
      <c r="AX97" s="89">
        <f>'10 - 1NP'!J37</f>
        <v>0</v>
      </c>
      <c r="AY97" s="89">
        <f>'10 - 1NP'!J38</f>
        <v>0</v>
      </c>
      <c r="AZ97" s="89">
        <f>'10 - 1NP'!F35</f>
        <v>0</v>
      </c>
      <c r="BA97" s="89">
        <f>'10 - 1NP'!F36</f>
        <v>0</v>
      </c>
      <c r="BB97" s="89">
        <f>'10 - 1NP'!F37</f>
        <v>0</v>
      </c>
      <c r="BC97" s="89">
        <f>'10 - 1NP'!F38</f>
        <v>0</v>
      </c>
      <c r="BD97" s="91">
        <f>'10 - 1NP'!F39</f>
        <v>0</v>
      </c>
      <c r="BT97" s="23" t="s">
        <v>86</v>
      </c>
      <c r="BV97" s="23" t="s">
        <v>78</v>
      </c>
      <c r="BW97" s="23" t="s">
        <v>92</v>
      </c>
      <c r="BX97" s="23" t="s">
        <v>88</v>
      </c>
      <c r="CL97" s="23" t="s">
        <v>1</v>
      </c>
    </row>
    <row r="98" spans="1:91" s="4" customFormat="1" ht="16.5" customHeight="1">
      <c r="A98" s="77" t="s">
        <v>80</v>
      </c>
      <c r="B98" s="49"/>
      <c r="C98" s="12"/>
      <c r="D98" s="12"/>
      <c r="E98" s="191" t="s">
        <v>93</v>
      </c>
      <c r="F98" s="191"/>
      <c r="G98" s="191"/>
      <c r="H98" s="191"/>
      <c r="I98" s="191"/>
      <c r="J98" s="12"/>
      <c r="K98" s="191" t="s">
        <v>94</v>
      </c>
      <c r="L98" s="191"/>
      <c r="M98" s="191"/>
      <c r="N98" s="191"/>
      <c r="O98" s="191"/>
      <c r="P98" s="191"/>
      <c r="Q98" s="191"/>
      <c r="R98" s="191"/>
      <c r="S98" s="191"/>
      <c r="T98" s="191"/>
      <c r="U98" s="191"/>
      <c r="V98" s="191"/>
      <c r="W98" s="191"/>
      <c r="X98" s="191"/>
      <c r="Y98" s="191"/>
      <c r="Z98" s="191"/>
      <c r="AA98" s="191"/>
      <c r="AB98" s="191"/>
      <c r="AC98" s="191"/>
      <c r="AD98" s="191"/>
      <c r="AE98" s="191"/>
      <c r="AF98" s="191"/>
      <c r="AG98" s="216">
        <f>'20 - 2NP'!J32</f>
        <v>0</v>
      </c>
      <c r="AH98" s="217"/>
      <c r="AI98" s="217"/>
      <c r="AJ98" s="217"/>
      <c r="AK98" s="217"/>
      <c r="AL98" s="217"/>
      <c r="AM98" s="217"/>
      <c r="AN98" s="216">
        <f t="shared" si="0"/>
        <v>0</v>
      </c>
      <c r="AO98" s="217"/>
      <c r="AP98" s="217"/>
      <c r="AQ98" s="87" t="s">
        <v>91</v>
      </c>
      <c r="AR98" s="49"/>
      <c r="AS98" s="88">
        <v>0</v>
      </c>
      <c r="AT98" s="89">
        <f t="shared" si="1"/>
        <v>0</v>
      </c>
      <c r="AU98" s="90">
        <f>'20 - 2NP'!P139</f>
        <v>0</v>
      </c>
      <c r="AV98" s="89">
        <f>'20 - 2NP'!J35</f>
        <v>0</v>
      </c>
      <c r="AW98" s="89">
        <f>'20 - 2NP'!J36</f>
        <v>0</v>
      </c>
      <c r="AX98" s="89">
        <f>'20 - 2NP'!J37</f>
        <v>0</v>
      </c>
      <c r="AY98" s="89">
        <f>'20 - 2NP'!J38</f>
        <v>0</v>
      </c>
      <c r="AZ98" s="89">
        <f>'20 - 2NP'!F35</f>
        <v>0</v>
      </c>
      <c r="BA98" s="89">
        <f>'20 - 2NP'!F36</f>
        <v>0</v>
      </c>
      <c r="BB98" s="89">
        <f>'20 - 2NP'!F37</f>
        <v>0</v>
      </c>
      <c r="BC98" s="89">
        <f>'20 - 2NP'!F38</f>
        <v>0</v>
      </c>
      <c r="BD98" s="91">
        <f>'20 - 2NP'!F39</f>
        <v>0</v>
      </c>
      <c r="BT98" s="23" t="s">
        <v>86</v>
      </c>
      <c r="BV98" s="23" t="s">
        <v>78</v>
      </c>
      <c r="BW98" s="23" t="s">
        <v>95</v>
      </c>
      <c r="BX98" s="23" t="s">
        <v>88</v>
      </c>
      <c r="CL98" s="23" t="s">
        <v>1</v>
      </c>
    </row>
    <row r="99" spans="1:91" s="4" customFormat="1" ht="16.5" customHeight="1">
      <c r="A99" s="77" t="s">
        <v>80</v>
      </c>
      <c r="B99" s="49"/>
      <c r="C99" s="12"/>
      <c r="D99" s="12"/>
      <c r="E99" s="191" t="s">
        <v>96</v>
      </c>
      <c r="F99" s="191"/>
      <c r="G99" s="191"/>
      <c r="H99" s="191"/>
      <c r="I99" s="191"/>
      <c r="J99" s="12"/>
      <c r="K99" s="191" t="s">
        <v>97</v>
      </c>
      <c r="L99" s="191"/>
      <c r="M99" s="191"/>
      <c r="N99" s="191"/>
      <c r="O99" s="191"/>
      <c r="P99" s="191"/>
      <c r="Q99" s="191"/>
      <c r="R99" s="191"/>
      <c r="S99" s="191"/>
      <c r="T99" s="191"/>
      <c r="U99" s="191"/>
      <c r="V99" s="191"/>
      <c r="W99" s="191"/>
      <c r="X99" s="191"/>
      <c r="Y99" s="191"/>
      <c r="Z99" s="191"/>
      <c r="AA99" s="191"/>
      <c r="AB99" s="191"/>
      <c r="AC99" s="191"/>
      <c r="AD99" s="191"/>
      <c r="AE99" s="191"/>
      <c r="AF99" s="191"/>
      <c r="AG99" s="216">
        <f>'30 - 3NP'!J32</f>
        <v>0</v>
      </c>
      <c r="AH99" s="217"/>
      <c r="AI99" s="217"/>
      <c r="AJ99" s="217"/>
      <c r="AK99" s="217"/>
      <c r="AL99" s="217"/>
      <c r="AM99" s="217"/>
      <c r="AN99" s="216">
        <f t="shared" si="0"/>
        <v>0</v>
      </c>
      <c r="AO99" s="217"/>
      <c r="AP99" s="217"/>
      <c r="AQ99" s="87" t="s">
        <v>91</v>
      </c>
      <c r="AR99" s="49"/>
      <c r="AS99" s="88">
        <v>0</v>
      </c>
      <c r="AT99" s="89">
        <f t="shared" si="1"/>
        <v>0</v>
      </c>
      <c r="AU99" s="90">
        <f>'30 - 3NP'!P137</f>
        <v>0</v>
      </c>
      <c r="AV99" s="89">
        <f>'30 - 3NP'!J35</f>
        <v>0</v>
      </c>
      <c r="AW99" s="89">
        <f>'30 - 3NP'!J36</f>
        <v>0</v>
      </c>
      <c r="AX99" s="89">
        <f>'30 - 3NP'!J37</f>
        <v>0</v>
      </c>
      <c r="AY99" s="89">
        <f>'30 - 3NP'!J38</f>
        <v>0</v>
      </c>
      <c r="AZ99" s="89">
        <f>'30 - 3NP'!F35</f>
        <v>0</v>
      </c>
      <c r="BA99" s="89">
        <f>'30 - 3NP'!F36</f>
        <v>0</v>
      </c>
      <c r="BB99" s="89">
        <f>'30 - 3NP'!F37</f>
        <v>0</v>
      </c>
      <c r="BC99" s="89">
        <f>'30 - 3NP'!F38</f>
        <v>0</v>
      </c>
      <c r="BD99" s="91">
        <f>'30 - 3NP'!F39</f>
        <v>0</v>
      </c>
      <c r="BT99" s="23" t="s">
        <v>86</v>
      </c>
      <c r="BV99" s="23" t="s">
        <v>78</v>
      </c>
      <c r="BW99" s="23" t="s">
        <v>98</v>
      </c>
      <c r="BX99" s="23" t="s">
        <v>88</v>
      </c>
      <c r="CL99" s="23" t="s">
        <v>1</v>
      </c>
    </row>
    <row r="100" spans="1:91" s="4" customFormat="1" ht="16.5" customHeight="1">
      <c r="A100" s="77" t="s">
        <v>80</v>
      </c>
      <c r="B100" s="49"/>
      <c r="C100" s="12"/>
      <c r="D100" s="12"/>
      <c r="E100" s="191" t="s">
        <v>99</v>
      </c>
      <c r="F100" s="191"/>
      <c r="G100" s="191"/>
      <c r="H100" s="191"/>
      <c r="I100" s="191"/>
      <c r="J100" s="12"/>
      <c r="K100" s="191" t="s">
        <v>100</v>
      </c>
      <c r="L100" s="191"/>
      <c r="M100" s="191"/>
      <c r="N100" s="191"/>
      <c r="O100" s="191"/>
      <c r="P100" s="191"/>
      <c r="Q100" s="191"/>
      <c r="R100" s="191"/>
      <c r="S100" s="191"/>
      <c r="T100" s="191"/>
      <c r="U100" s="191"/>
      <c r="V100" s="191"/>
      <c r="W100" s="191"/>
      <c r="X100" s="191"/>
      <c r="Y100" s="191"/>
      <c r="Z100" s="191"/>
      <c r="AA100" s="191"/>
      <c r="AB100" s="191"/>
      <c r="AC100" s="191"/>
      <c r="AD100" s="191"/>
      <c r="AE100" s="191"/>
      <c r="AF100" s="191"/>
      <c r="AG100" s="216">
        <f>'40 - 4NP'!J32</f>
        <v>0</v>
      </c>
      <c r="AH100" s="217"/>
      <c r="AI100" s="217"/>
      <c r="AJ100" s="217"/>
      <c r="AK100" s="217"/>
      <c r="AL100" s="217"/>
      <c r="AM100" s="217"/>
      <c r="AN100" s="216">
        <f t="shared" si="0"/>
        <v>0</v>
      </c>
      <c r="AO100" s="217"/>
      <c r="AP100" s="217"/>
      <c r="AQ100" s="87" t="s">
        <v>91</v>
      </c>
      <c r="AR100" s="49"/>
      <c r="AS100" s="88">
        <v>0</v>
      </c>
      <c r="AT100" s="89">
        <f t="shared" si="1"/>
        <v>0</v>
      </c>
      <c r="AU100" s="90">
        <f>'40 - 4NP'!P133</f>
        <v>0</v>
      </c>
      <c r="AV100" s="89">
        <f>'40 - 4NP'!J35</f>
        <v>0</v>
      </c>
      <c r="AW100" s="89">
        <f>'40 - 4NP'!J36</f>
        <v>0</v>
      </c>
      <c r="AX100" s="89">
        <f>'40 - 4NP'!J37</f>
        <v>0</v>
      </c>
      <c r="AY100" s="89">
        <f>'40 - 4NP'!J38</f>
        <v>0</v>
      </c>
      <c r="AZ100" s="89">
        <f>'40 - 4NP'!F35</f>
        <v>0</v>
      </c>
      <c r="BA100" s="89">
        <f>'40 - 4NP'!F36</f>
        <v>0</v>
      </c>
      <c r="BB100" s="89">
        <f>'40 - 4NP'!F37</f>
        <v>0</v>
      </c>
      <c r="BC100" s="89">
        <f>'40 - 4NP'!F38</f>
        <v>0</v>
      </c>
      <c r="BD100" s="91">
        <f>'40 - 4NP'!F39</f>
        <v>0</v>
      </c>
      <c r="BT100" s="23" t="s">
        <v>86</v>
      </c>
      <c r="BV100" s="23" t="s">
        <v>78</v>
      </c>
      <c r="BW100" s="23" t="s">
        <v>101</v>
      </c>
      <c r="BX100" s="23" t="s">
        <v>88</v>
      </c>
      <c r="CL100" s="23" t="s">
        <v>1</v>
      </c>
    </row>
    <row r="101" spans="1:91" s="4" customFormat="1" ht="16.5" customHeight="1">
      <c r="A101" s="77" t="s">
        <v>80</v>
      </c>
      <c r="B101" s="49"/>
      <c r="C101" s="12"/>
      <c r="D101" s="12"/>
      <c r="E101" s="191" t="s">
        <v>102</v>
      </c>
      <c r="F101" s="191"/>
      <c r="G101" s="191"/>
      <c r="H101" s="191"/>
      <c r="I101" s="191"/>
      <c r="J101" s="12"/>
      <c r="K101" s="191" t="s">
        <v>103</v>
      </c>
      <c r="L101" s="191"/>
      <c r="M101" s="191"/>
      <c r="N101" s="191"/>
      <c r="O101" s="191"/>
      <c r="P101" s="191"/>
      <c r="Q101" s="191"/>
      <c r="R101" s="191"/>
      <c r="S101" s="191"/>
      <c r="T101" s="191"/>
      <c r="U101" s="191"/>
      <c r="V101" s="191"/>
      <c r="W101" s="191"/>
      <c r="X101" s="191"/>
      <c r="Y101" s="191"/>
      <c r="Z101" s="191"/>
      <c r="AA101" s="191"/>
      <c r="AB101" s="191"/>
      <c r="AC101" s="191"/>
      <c r="AD101" s="191"/>
      <c r="AE101" s="191"/>
      <c r="AF101" s="191"/>
      <c r="AG101" s="216">
        <f>'50 - Střecha'!J32</f>
        <v>0</v>
      </c>
      <c r="AH101" s="217"/>
      <c r="AI101" s="217"/>
      <c r="AJ101" s="217"/>
      <c r="AK101" s="217"/>
      <c r="AL101" s="217"/>
      <c r="AM101" s="217"/>
      <c r="AN101" s="216">
        <f t="shared" si="0"/>
        <v>0</v>
      </c>
      <c r="AO101" s="217"/>
      <c r="AP101" s="217"/>
      <c r="AQ101" s="87" t="s">
        <v>91</v>
      </c>
      <c r="AR101" s="49"/>
      <c r="AS101" s="88">
        <v>0</v>
      </c>
      <c r="AT101" s="89">
        <f t="shared" si="1"/>
        <v>0</v>
      </c>
      <c r="AU101" s="90">
        <f>'50 - Střecha'!P131</f>
        <v>0</v>
      </c>
      <c r="AV101" s="89">
        <f>'50 - Střecha'!J35</f>
        <v>0</v>
      </c>
      <c r="AW101" s="89">
        <f>'50 - Střecha'!J36</f>
        <v>0</v>
      </c>
      <c r="AX101" s="89">
        <f>'50 - Střecha'!J37</f>
        <v>0</v>
      </c>
      <c r="AY101" s="89">
        <f>'50 - Střecha'!J38</f>
        <v>0</v>
      </c>
      <c r="AZ101" s="89">
        <f>'50 - Střecha'!F35</f>
        <v>0</v>
      </c>
      <c r="BA101" s="89">
        <f>'50 - Střecha'!F36</f>
        <v>0</v>
      </c>
      <c r="BB101" s="89">
        <f>'50 - Střecha'!F37</f>
        <v>0</v>
      </c>
      <c r="BC101" s="89">
        <f>'50 - Střecha'!F38</f>
        <v>0</v>
      </c>
      <c r="BD101" s="91">
        <f>'50 - Střecha'!F39</f>
        <v>0</v>
      </c>
      <c r="BT101" s="23" t="s">
        <v>86</v>
      </c>
      <c r="BV101" s="23" t="s">
        <v>78</v>
      </c>
      <c r="BW101" s="23" t="s">
        <v>104</v>
      </c>
      <c r="BX101" s="23" t="s">
        <v>88</v>
      </c>
      <c r="CL101" s="23" t="s">
        <v>1</v>
      </c>
    </row>
    <row r="102" spans="1:91" s="4" customFormat="1" ht="16.5" customHeight="1">
      <c r="A102" s="77" t="s">
        <v>80</v>
      </c>
      <c r="B102" s="49"/>
      <c r="C102" s="12"/>
      <c r="D102" s="12"/>
      <c r="E102" s="191" t="s">
        <v>105</v>
      </c>
      <c r="F102" s="191"/>
      <c r="G102" s="191"/>
      <c r="H102" s="191"/>
      <c r="I102" s="191"/>
      <c r="J102" s="12"/>
      <c r="K102" s="191" t="s">
        <v>106</v>
      </c>
      <c r="L102" s="191"/>
      <c r="M102" s="191"/>
      <c r="N102" s="191"/>
      <c r="O102" s="191"/>
      <c r="P102" s="191"/>
      <c r="Q102" s="191"/>
      <c r="R102" s="191"/>
      <c r="S102" s="191"/>
      <c r="T102" s="191"/>
      <c r="U102" s="191"/>
      <c r="V102" s="191"/>
      <c r="W102" s="191"/>
      <c r="X102" s="191"/>
      <c r="Y102" s="191"/>
      <c r="Z102" s="191"/>
      <c r="AA102" s="191"/>
      <c r="AB102" s="191"/>
      <c r="AC102" s="191"/>
      <c r="AD102" s="191"/>
      <c r="AE102" s="191"/>
      <c r="AF102" s="191"/>
      <c r="AG102" s="216">
        <f>'60 - Fasáda uliční'!J32</f>
        <v>0</v>
      </c>
      <c r="AH102" s="217"/>
      <c r="AI102" s="217"/>
      <c r="AJ102" s="217"/>
      <c r="AK102" s="217"/>
      <c r="AL102" s="217"/>
      <c r="AM102" s="217"/>
      <c r="AN102" s="216">
        <f t="shared" si="0"/>
        <v>0</v>
      </c>
      <c r="AO102" s="217"/>
      <c r="AP102" s="217"/>
      <c r="AQ102" s="87" t="s">
        <v>91</v>
      </c>
      <c r="AR102" s="49"/>
      <c r="AS102" s="88">
        <v>0</v>
      </c>
      <c r="AT102" s="89">
        <f t="shared" si="1"/>
        <v>0</v>
      </c>
      <c r="AU102" s="90">
        <f>'60 - Fasáda uliční'!P128</f>
        <v>0</v>
      </c>
      <c r="AV102" s="89">
        <f>'60 - Fasáda uliční'!J35</f>
        <v>0</v>
      </c>
      <c r="AW102" s="89">
        <f>'60 - Fasáda uliční'!J36</f>
        <v>0</v>
      </c>
      <c r="AX102" s="89">
        <f>'60 - Fasáda uliční'!J37</f>
        <v>0</v>
      </c>
      <c r="AY102" s="89">
        <f>'60 - Fasáda uliční'!J38</f>
        <v>0</v>
      </c>
      <c r="AZ102" s="89">
        <f>'60 - Fasáda uliční'!F35</f>
        <v>0</v>
      </c>
      <c r="BA102" s="89">
        <f>'60 - Fasáda uliční'!F36</f>
        <v>0</v>
      </c>
      <c r="BB102" s="89">
        <f>'60 - Fasáda uliční'!F37</f>
        <v>0</v>
      </c>
      <c r="BC102" s="89">
        <f>'60 - Fasáda uliční'!F38</f>
        <v>0</v>
      </c>
      <c r="BD102" s="91">
        <f>'60 - Fasáda uliční'!F39</f>
        <v>0</v>
      </c>
      <c r="BT102" s="23" t="s">
        <v>86</v>
      </c>
      <c r="BV102" s="23" t="s">
        <v>78</v>
      </c>
      <c r="BW102" s="23" t="s">
        <v>107</v>
      </c>
      <c r="BX102" s="23" t="s">
        <v>88</v>
      </c>
      <c r="CL102" s="23" t="s">
        <v>1</v>
      </c>
    </row>
    <row r="103" spans="1:91" s="4" customFormat="1" ht="16.5" customHeight="1">
      <c r="A103" s="77" t="s">
        <v>80</v>
      </c>
      <c r="B103" s="49"/>
      <c r="C103" s="12"/>
      <c r="D103" s="12"/>
      <c r="E103" s="191" t="s">
        <v>108</v>
      </c>
      <c r="F103" s="191"/>
      <c r="G103" s="191"/>
      <c r="H103" s="191"/>
      <c r="I103" s="191"/>
      <c r="J103" s="12"/>
      <c r="K103" s="191" t="s">
        <v>109</v>
      </c>
      <c r="L103" s="191"/>
      <c r="M103" s="191"/>
      <c r="N103" s="191"/>
      <c r="O103" s="191"/>
      <c r="P103" s="191"/>
      <c r="Q103" s="191"/>
      <c r="R103" s="191"/>
      <c r="S103" s="191"/>
      <c r="T103" s="191"/>
      <c r="U103" s="191"/>
      <c r="V103" s="191"/>
      <c r="W103" s="191"/>
      <c r="X103" s="191"/>
      <c r="Y103" s="191"/>
      <c r="Z103" s="191"/>
      <c r="AA103" s="191"/>
      <c r="AB103" s="191"/>
      <c r="AC103" s="191"/>
      <c r="AD103" s="191"/>
      <c r="AE103" s="191"/>
      <c r="AF103" s="191"/>
      <c r="AG103" s="216">
        <f>'70 - Fasáda dvorní'!J32</f>
        <v>0</v>
      </c>
      <c r="AH103" s="217"/>
      <c r="AI103" s="217"/>
      <c r="AJ103" s="217"/>
      <c r="AK103" s="217"/>
      <c r="AL103" s="217"/>
      <c r="AM103" s="217"/>
      <c r="AN103" s="216">
        <f t="shared" si="0"/>
        <v>0</v>
      </c>
      <c r="AO103" s="217"/>
      <c r="AP103" s="217"/>
      <c r="AQ103" s="87" t="s">
        <v>91</v>
      </c>
      <c r="AR103" s="49"/>
      <c r="AS103" s="88">
        <v>0</v>
      </c>
      <c r="AT103" s="89">
        <f t="shared" si="1"/>
        <v>0</v>
      </c>
      <c r="AU103" s="90">
        <f>'70 - Fasáda dvorní'!P129</f>
        <v>0</v>
      </c>
      <c r="AV103" s="89">
        <f>'70 - Fasáda dvorní'!J35</f>
        <v>0</v>
      </c>
      <c r="AW103" s="89">
        <f>'70 - Fasáda dvorní'!J36</f>
        <v>0</v>
      </c>
      <c r="AX103" s="89">
        <f>'70 - Fasáda dvorní'!J37</f>
        <v>0</v>
      </c>
      <c r="AY103" s="89">
        <f>'70 - Fasáda dvorní'!J38</f>
        <v>0</v>
      </c>
      <c r="AZ103" s="89">
        <f>'70 - Fasáda dvorní'!F35</f>
        <v>0</v>
      </c>
      <c r="BA103" s="89">
        <f>'70 - Fasáda dvorní'!F36</f>
        <v>0</v>
      </c>
      <c r="BB103" s="89">
        <f>'70 - Fasáda dvorní'!F37</f>
        <v>0</v>
      </c>
      <c r="BC103" s="89">
        <f>'70 - Fasáda dvorní'!F38</f>
        <v>0</v>
      </c>
      <c r="BD103" s="91">
        <f>'70 - Fasáda dvorní'!F39</f>
        <v>0</v>
      </c>
      <c r="BT103" s="23" t="s">
        <v>86</v>
      </c>
      <c r="BV103" s="23" t="s">
        <v>78</v>
      </c>
      <c r="BW103" s="23" t="s">
        <v>110</v>
      </c>
      <c r="BX103" s="23" t="s">
        <v>88</v>
      </c>
      <c r="CL103" s="23" t="s">
        <v>1</v>
      </c>
    </row>
    <row r="104" spans="1:91" s="4" customFormat="1" ht="16.5" customHeight="1">
      <c r="A104" s="77" t="s">
        <v>80</v>
      </c>
      <c r="B104" s="49"/>
      <c r="C104" s="12"/>
      <c r="D104" s="12"/>
      <c r="E104" s="191" t="s">
        <v>111</v>
      </c>
      <c r="F104" s="191"/>
      <c r="G104" s="191"/>
      <c r="H104" s="191"/>
      <c r="I104" s="191"/>
      <c r="J104" s="12"/>
      <c r="K104" s="191" t="s">
        <v>112</v>
      </c>
      <c r="L104" s="191"/>
      <c r="M104" s="191"/>
      <c r="N104" s="191"/>
      <c r="O104" s="191"/>
      <c r="P104" s="191"/>
      <c r="Q104" s="191"/>
      <c r="R104" s="191"/>
      <c r="S104" s="191"/>
      <c r="T104" s="191"/>
      <c r="U104" s="191"/>
      <c r="V104" s="191"/>
      <c r="W104" s="191"/>
      <c r="X104" s="191"/>
      <c r="Y104" s="191"/>
      <c r="Z104" s="191"/>
      <c r="AA104" s="191"/>
      <c r="AB104" s="191"/>
      <c r="AC104" s="191"/>
      <c r="AD104" s="191"/>
      <c r="AE104" s="191"/>
      <c r="AF104" s="191"/>
      <c r="AG104" s="216">
        <f>'80 - ZTI'!J32</f>
        <v>0</v>
      </c>
      <c r="AH104" s="217"/>
      <c r="AI104" s="217"/>
      <c r="AJ104" s="217"/>
      <c r="AK104" s="217"/>
      <c r="AL104" s="217"/>
      <c r="AM104" s="217"/>
      <c r="AN104" s="216">
        <f t="shared" si="0"/>
        <v>0</v>
      </c>
      <c r="AO104" s="217"/>
      <c r="AP104" s="217"/>
      <c r="AQ104" s="87" t="s">
        <v>91</v>
      </c>
      <c r="AR104" s="49"/>
      <c r="AS104" s="88">
        <v>0</v>
      </c>
      <c r="AT104" s="89">
        <f t="shared" si="1"/>
        <v>0</v>
      </c>
      <c r="AU104" s="90">
        <f>'80 - ZTI'!P136</f>
        <v>0</v>
      </c>
      <c r="AV104" s="89">
        <f>'80 - ZTI'!J35</f>
        <v>0</v>
      </c>
      <c r="AW104" s="89">
        <f>'80 - ZTI'!J36</f>
        <v>0</v>
      </c>
      <c r="AX104" s="89">
        <f>'80 - ZTI'!J37</f>
        <v>0</v>
      </c>
      <c r="AY104" s="89">
        <f>'80 - ZTI'!J38</f>
        <v>0</v>
      </c>
      <c r="AZ104" s="89">
        <f>'80 - ZTI'!F35</f>
        <v>0</v>
      </c>
      <c r="BA104" s="89">
        <f>'80 - ZTI'!F36</f>
        <v>0</v>
      </c>
      <c r="BB104" s="89">
        <f>'80 - ZTI'!F37</f>
        <v>0</v>
      </c>
      <c r="BC104" s="89">
        <f>'80 - ZTI'!F38</f>
        <v>0</v>
      </c>
      <c r="BD104" s="91">
        <f>'80 - ZTI'!F39</f>
        <v>0</v>
      </c>
      <c r="BT104" s="23" t="s">
        <v>86</v>
      </c>
      <c r="BV104" s="23" t="s">
        <v>78</v>
      </c>
      <c r="BW104" s="23" t="s">
        <v>113</v>
      </c>
      <c r="BX104" s="23" t="s">
        <v>88</v>
      </c>
      <c r="CL104" s="23" t="s">
        <v>1</v>
      </c>
    </row>
    <row r="105" spans="1:91" s="4" customFormat="1" ht="16.5" customHeight="1">
      <c r="A105" s="77" t="s">
        <v>80</v>
      </c>
      <c r="B105" s="49"/>
      <c r="C105" s="12"/>
      <c r="D105" s="12"/>
      <c r="E105" s="191" t="s">
        <v>114</v>
      </c>
      <c r="F105" s="191"/>
      <c r="G105" s="191"/>
      <c r="H105" s="191"/>
      <c r="I105" s="191"/>
      <c r="J105" s="12"/>
      <c r="K105" s="191" t="s">
        <v>115</v>
      </c>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216">
        <f>'90 - Větrání'!J32</f>
        <v>0</v>
      </c>
      <c r="AH105" s="217"/>
      <c r="AI105" s="217"/>
      <c r="AJ105" s="217"/>
      <c r="AK105" s="217"/>
      <c r="AL105" s="217"/>
      <c r="AM105" s="217"/>
      <c r="AN105" s="216">
        <f t="shared" si="0"/>
        <v>0</v>
      </c>
      <c r="AO105" s="217"/>
      <c r="AP105" s="217"/>
      <c r="AQ105" s="87" t="s">
        <v>91</v>
      </c>
      <c r="AR105" s="49"/>
      <c r="AS105" s="88">
        <v>0</v>
      </c>
      <c r="AT105" s="89">
        <f t="shared" si="1"/>
        <v>0</v>
      </c>
      <c r="AU105" s="90">
        <f>'90 - Větrání'!P122</f>
        <v>0</v>
      </c>
      <c r="AV105" s="89">
        <f>'90 - Větrání'!J35</f>
        <v>0</v>
      </c>
      <c r="AW105" s="89">
        <f>'90 - Větrání'!J36</f>
        <v>0</v>
      </c>
      <c r="AX105" s="89">
        <f>'90 - Větrání'!J37</f>
        <v>0</v>
      </c>
      <c r="AY105" s="89">
        <f>'90 - Větrání'!J38</f>
        <v>0</v>
      </c>
      <c r="AZ105" s="89">
        <f>'90 - Větrání'!F35</f>
        <v>0</v>
      </c>
      <c r="BA105" s="89">
        <f>'90 - Větrání'!F36</f>
        <v>0</v>
      </c>
      <c r="BB105" s="89">
        <f>'90 - Větrání'!F37</f>
        <v>0</v>
      </c>
      <c r="BC105" s="89">
        <f>'90 - Větrání'!F38</f>
        <v>0</v>
      </c>
      <c r="BD105" s="91">
        <f>'90 - Větrání'!F39</f>
        <v>0</v>
      </c>
      <c r="BT105" s="23" t="s">
        <v>86</v>
      </c>
      <c r="BV105" s="23" t="s">
        <v>78</v>
      </c>
      <c r="BW105" s="23" t="s">
        <v>116</v>
      </c>
      <c r="BX105" s="23" t="s">
        <v>88</v>
      </c>
      <c r="CL105" s="23" t="s">
        <v>1</v>
      </c>
    </row>
    <row r="106" spans="1:91" s="4" customFormat="1" ht="16.5" customHeight="1">
      <c r="A106" s="77" t="s">
        <v>80</v>
      </c>
      <c r="B106" s="49"/>
      <c r="C106" s="12"/>
      <c r="D106" s="12"/>
      <c r="E106" s="191" t="s">
        <v>117</v>
      </c>
      <c r="F106" s="191"/>
      <c r="G106" s="191"/>
      <c r="H106" s="191"/>
      <c r="I106" s="191"/>
      <c r="J106" s="12"/>
      <c r="K106" s="191" t="s">
        <v>118</v>
      </c>
      <c r="L106" s="191"/>
      <c r="M106" s="191"/>
      <c r="N106" s="191"/>
      <c r="O106" s="191"/>
      <c r="P106" s="191"/>
      <c r="Q106" s="191"/>
      <c r="R106" s="191"/>
      <c r="S106" s="191"/>
      <c r="T106" s="191"/>
      <c r="U106" s="191"/>
      <c r="V106" s="191"/>
      <c r="W106" s="191"/>
      <c r="X106" s="191"/>
      <c r="Y106" s="191"/>
      <c r="Z106" s="191"/>
      <c r="AA106" s="191"/>
      <c r="AB106" s="191"/>
      <c r="AC106" s="191"/>
      <c r="AD106" s="191"/>
      <c r="AE106" s="191"/>
      <c r="AF106" s="191"/>
      <c r="AG106" s="216">
        <f>'100 - Elektroinstalace - ...'!J32</f>
        <v>0</v>
      </c>
      <c r="AH106" s="217"/>
      <c r="AI106" s="217"/>
      <c r="AJ106" s="217"/>
      <c r="AK106" s="217"/>
      <c r="AL106" s="217"/>
      <c r="AM106" s="217"/>
      <c r="AN106" s="216">
        <f t="shared" si="0"/>
        <v>0</v>
      </c>
      <c r="AO106" s="217"/>
      <c r="AP106" s="217"/>
      <c r="AQ106" s="87" t="s">
        <v>91</v>
      </c>
      <c r="AR106" s="49"/>
      <c r="AS106" s="88">
        <v>0</v>
      </c>
      <c r="AT106" s="89">
        <f t="shared" si="1"/>
        <v>0</v>
      </c>
      <c r="AU106" s="90">
        <f>'100 - Elektroinstalace - ...'!P154</f>
        <v>0</v>
      </c>
      <c r="AV106" s="89">
        <f>'100 - Elektroinstalace - ...'!J35</f>
        <v>0</v>
      </c>
      <c r="AW106" s="89">
        <f>'100 - Elektroinstalace - ...'!J36</f>
        <v>0</v>
      </c>
      <c r="AX106" s="89">
        <f>'100 - Elektroinstalace - ...'!J37</f>
        <v>0</v>
      </c>
      <c r="AY106" s="89">
        <f>'100 - Elektroinstalace - ...'!J38</f>
        <v>0</v>
      </c>
      <c r="AZ106" s="89">
        <f>'100 - Elektroinstalace - ...'!F35</f>
        <v>0</v>
      </c>
      <c r="BA106" s="89">
        <f>'100 - Elektroinstalace - ...'!F36</f>
        <v>0</v>
      </c>
      <c r="BB106" s="89">
        <f>'100 - Elektroinstalace - ...'!F37</f>
        <v>0</v>
      </c>
      <c r="BC106" s="89">
        <f>'100 - Elektroinstalace - ...'!F38</f>
        <v>0</v>
      </c>
      <c r="BD106" s="91">
        <f>'100 - Elektroinstalace - ...'!F39</f>
        <v>0</v>
      </c>
      <c r="BT106" s="23" t="s">
        <v>86</v>
      </c>
      <c r="BV106" s="23" t="s">
        <v>78</v>
      </c>
      <c r="BW106" s="23" t="s">
        <v>119</v>
      </c>
      <c r="BX106" s="23" t="s">
        <v>88</v>
      </c>
      <c r="CL106" s="23" t="s">
        <v>1</v>
      </c>
    </row>
    <row r="107" spans="1:91" s="4" customFormat="1" ht="16.5" customHeight="1">
      <c r="A107" s="77" t="s">
        <v>80</v>
      </c>
      <c r="B107" s="49"/>
      <c r="C107" s="12"/>
      <c r="D107" s="12"/>
      <c r="E107" s="191" t="s">
        <v>120</v>
      </c>
      <c r="F107" s="191"/>
      <c r="G107" s="191"/>
      <c r="H107" s="191"/>
      <c r="I107" s="191"/>
      <c r="J107" s="12"/>
      <c r="K107" s="191" t="s">
        <v>121</v>
      </c>
      <c r="L107" s="191"/>
      <c r="M107" s="191"/>
      <c r="N107" s="191"/>
      <c r="O107" s="191"/>
      <c r="P107" s="191"/>
      <c r="Q107" s="191"/>
      <c r="R107" s="191"/>
      <c r="S107" s="191"/>
      <c r="T107" s="191"/>
      <c r="U107" s="191"/>
      <c r="V107" s="191"/>
      <c r="W107" s="191"/>
      <c r="X107" s="191"/>
      <c r="Y107" s="191"/>
      <c r="Z107" s="191"/>
      <c r="AA107" s="191"/>
      <c r="AB107" s="191"/>
      <c r="AC107" s="191"/>
      <c r="AD107" s="191"/>
      <c r="AE107" s="191"/>
      <c r="AF107" s="191"/>
      <c r="AG107" s="216">
        <f>'110 - Podlahové el.topení'!J32</f>
        <v>0</v>
      </c>
      <c r="AH107" s="217"/>
      <c r="AI107" s="217"/>
      <c r="AJ107" s="217"/>
      <c r="AK107" s="217"/>
      <c r="AL107" s="217"/>
      <c r="AM107" s="217"/>
      <c r="AN107" s="216">
        <f t="shared" si="0"/>
        <v>0</v>
      </c>
      <c r="AO107" s="217"/>
      <c r="AP107" s="217"/>
      <c r="AQ107" s="87" t="s">
        <v>91</v>
      </c>
      <c r="AR107" s="49"/>
      <c r="AS107" s="88">
        <v>0</v>
      </c>
      <c r="AT107" s="89">
        <f t="shared" si="1"/>
        <v>0</v>
      </c>
      <c r="AU107" s="90">
        <f>'110 - Podlahové el.topení'!P122</f>
        <v>0</v>
      </c>
      <c r="AV107" s="89">
        <f>'110 - Podlahové el.topení'!J35</f>
        <v>0</v>
      </c>
      <c r="AW107" s="89">
        <f>'110 - Podlahové el.topení'!J36</f>
        <v>0</v>
      </c>
      <c r="AX107" s="89">
        <f>'110 - Podlahové el.topení'!J37</f>
        <v>0</v>
      </c>
      <c r="AY107" s="89">
        <f>'110 - Podlahové el.topení'!J38</f>
        <v>0</v>
      </c>
      <c r="AZ107" s="89">
        <f>'110 - Podlahové el.topení'!F35</f>
        <v>0</v>
      </c>
      <c r="BA107" s="89">
        <f>'110 - Podlahové el.topení'!F36</f>
        <v>0</v>
      </c>
      <c r="BB107" s="89">
        <f>'110 - Podlahové el.topení'!F37</f>
        <v>0</v>
      </c>
      <c r="BC107" s="89">
        <f>'110 - Podlahové el.topení'!F38</f>
        <v>0</v>
      </c>
      <c r="BD107" s="91">
        <f>'110 - Podlahové el.topení'!F39</f>
        <v>0</v>
      </c>
      <c r="BT107" s="23" t="s">
        <v>86</v>
      </c>
      <c r="BV107" s="23" t="s">
        <v>78</v>
      </c>
      <c r="BW107" s="23" t="s">
        <v>122</v>
      </c>
      <c r="BX107" s="23" t="s">
        <v>88</v>
      </c>
      <c r="CL107" s="23" t="s">
        <v>1</v>
      </c>
    </row>
    <row r="108" spans="1:91" s="4" customFormat="1" ht="16.5" customHeight="1">
      <c r="A108" s="77" t="s">
        <v>80</v>
      </c>
      <c r="B108" s="49"/>
      <c r="C108" s="12"/>
      <c r="D108" s="12"/>
      <c r="E108" s="191" t="s">
        <v>123</v>
      </c>
      <c r="F108" s="191"/>
      <c r="G108" s="191"/>
      <c r="H108" s="191"/>
      <c r="I108" s="191"/>
      <c r="J108" s="12"/>
      <c r="K108" s="191" t="s">
        <v>124</v>
      </c>
      <c r="L108" s="191"/>
      <c r="M108" s="191"/>
      <c r="N108" s="191"/>
      <c r="O108" s="191"/>
      <c r="P108" s="191"/>
      <c r="Q108" s="191"/>
      <c r="R108" s="191"/>
      <c r="S108" s="191"/>
      <c r="T108" s="191"/>
      <c r="U108" s="191"/>
      <c r="V108" s="191"/>
      <c r="W108" s="191"/>
      <c r="X108" s="191"/>
      <c r="Y108" s="191"/>
      <c r="Z108" s="191"/>
      <c r="AA108" s="191"/>
      <c r="AB108" s="191"/>
      <c r="AC108" s="191"/>
      <c r="AD108" s="191"/>
      <c r="AE108" s="191"/>
      <c r="AF108" s="191"/>
      <c r="AG108" s="216">
        <f>'PS01 - PS 01 - Osobní výtah'!J32</f>
        <v>0</v>
      </c>
      <c r="AH108" s="217"/>
      <c r="AI108" s="217"/>
      <c r="AJ108" s="217"/>
      <c r="AK108" s="217"/>
      <c r="AL108" s="217"/>
      <c r="AM108" s="217"/>
      <c r="AN108" s="216">
        <f t="shared" si="0"/>
        <v>0</v>
      </c>
      <c r="AO108" s="217"/>
      <c r="AP108" s="217"/>
      <c r="AQ108" s="87" t="s">
        <v>91</v>
      </c>
      <c r="AR108" s="49"/>
      <c r="AS108" s="88">
        <v>0</v>
      </c>
      <c r="AT108" s="89">
        <f t="shared" si="1"/>
        <v>0</v>
      </c>
      <c r="AU108" s="90">
        <f>'PS01 - PS 01 - Osobní výtah'!P122</f>
        <v>0</v>
      </c>
      <c r="AV108" s="89">
        <f>'PS01 - PS 01 - Osobní výtah'!J35</f>
        <v>0</v>
      </c>
      <c r="AW108" s="89">
        <f>'PS01 - PS 01 - Osobní výtah'!J36</f>
        <v>0</v>
      </c>
      <c r="AX108" s="89">
        <f>'PS01 - PS 01 - Osobní výtah'!J37</f>
        <v>0</v>
      </c>
      <c r="AY108" s="89">
        <f>'PS01 - PS 01 - Osobní výtah'!J38</f>
        <v>0</v>
      </c>
      <c r="AZ108" s="89">
        <f>'PS01 - PS 01 - Osobní výtah'!F35</f>
        <v>0</v>
      </c>
      <c r="BA108" s="89">
        <f>'PS01 - PS 01 - Osobní výtah'!F36</f>
        <v>0</v>
      </c>
      <c r="BB108" s="89">
        <f>'PS01 - PS 01 - Osobní výtah'!F37</f>
        <v>0</v>
      </c>
      <c r="BC108" s="89">
        <f>'PS01 - PS 01 - Osobní výtah'!F38</f>
        <v>0</v>
      </c>
      <c r="BD108" s="91">
        <f>'PS01 - PS 01 - Osobní výtah'!F39</f>
        <v>0</v>
      </c>
      <c r="BT108" s="23" t="s">
        <v>86</v>
      </c>
      <c r="BV108" s="23" t="s">
        <v>78</v>
      </c>
      <c r="BW108" s="23" t="s">
        <v>125</v>
      </c>
      <c r="BX108" s="23" t="s">
        <v>88</v>
      </c>
      <c r="CL108" s="23" t="s">
        <v>1</v>
      </c>
    </row>
    <row r="109" spans="1:91" s="7" customFormat="1" ht="16.5" customHeight="1">
      <c r="B109" s="78"/>
      <c r="C109" s="79"/>
      <c r="D109" s="190" t="s">
        <v>86</v>
      </c>
      <c r="E109" s="190"/>
      <c r="F109" s="190"/>
      <c r="G109" s="190"/>
      <c r="H109" s="190"/>
      <c r="I109" s="80"/>
      <c r="J109" s="190" t="s">
        <v>126</v>
      </c>
      <c r="K109" s="190"/>
      <c r="L109" s="190"/>
      <c r="M109" s="190"/>
      <c r="N109" s="190"/>
      <c r="O109" s="190"/>
      <c r="P109" s="190"/>
      <c r="Q109" s="190"/>
      <c r="R109" s="190"/>
      <c r="S109" s="190"/>
      <c r="T109" s="190"/>
      <c r="U109" s="190"/>
      <c r="V109" s="190"/>
      <c r="W109" s="190"/>
      <c r="X109" s="190"/>
      <c r="Y109" s="190"/>
      <c r="Z109" s="190"/>
      <c r="AA109" s="190"/>
      <c r="AB109" s="190"/>
      <c r="AC109" s="190"/>
      <c r="AD109" s="190"/>
      <c r="AE109" s="190"/>
      <c r="AF109" s="190"/>
      <c r="AG109" s="219">
        <f>ROUND(SUM(AG110:AG112),2)</f>
        <v>0</v>
      </c>
      <c r="AH109" s="220"/>
      <c r="AI109" s="220"/>
      <c r="AJ109" s="220"/>
      <c r="AK109" s="220"/>
      <c r="AL109" s="220"/>
      <c r="AM109" s="220"/>
      <c r="AN109" s="221">
        <f t="shared" si="0"/>
        <v>0</v>
      </c>
      <c r="AO109" s="220"/>
      <c r="AP109" s="220"/>
      <c r="AQ109" s="81" t="s">
        <v>83</v>
      </c>
      <c r="AR109" s="78"/>
      <c r="AS109" s="82">
        <f>ROUND(SUM(AS110:AS112),2)</f>
        <v>0</v>
      </c>
      <c r="AT109" s="83">
        <f t="shared" si="1"/>
        <v>0</v>
      </c>
      <c r="AU109" s="84">
        <f>ROUND(SUM(AU110:AU112),5)</f>
        <v>0</v>
      </c>
      <c r="AV109" s="83">
        <f>ROUND(AZ109*L29,2)</f>
        <v>0</v>
      </c>
      <c r="AW109" s="83">
        <f>ROUND(BA109*L30,2)</f>
        <v>0</v>
      </c>
      <c r="AX109" s="83">
        <f>ROUND(BB109*L29,2)</f>
        <v>0</v>
      </c>
      <c r="AY109" s="83">
        <f>ROUND(BC109*L30,2)</f>
        <v>0</v>
      </c>
      <c r="AZ109" s="83">
        <f>ROUND(SUM(AZ110:AZ112),2)</f>
        <v>0</v>
      </c>
      <c r="BA109" s="83">
        <f>ROUND(SUM(BA110:BA112),2)</f>
        <v>0</v>
      </c>
      <c r="BB109" s="83">
        <f>ROUND(SUM(BB110:BB112),2)</f>
        <v>0</v>
      </c>
      <c r="BC109" s="83">
        <f>ROUND(SUM(BC110:BC112),2)</f>
        <v>0</v>
      </c>
      <c r="BD109" s="85">
        <f>ROUND(SUM(BD110:BD112),2)</f>
        <v>0</v>
      </c>
      <c r="BS109" s="86" t="s">
        <v>75</v>
      </c>
      <c r="BT109" s="86" t="s">
        <v>84</v>
      </c>
      <c r="BU109" s="86" t="s">
        <v>77</v>
      </c>
      <c r="BV109" s="86" t="s">
        <v>78</v>
      </c>
      <c r="BW109" s="86" t="s">
        <v>127</v>
      </c>
      <c r="BX109" s="86" t="s">
        <v>4</v>
      </c>
      <c r="CL109" s="86" t="s">
        <v>1</v>
      </c>
      <c r="CM109" s="86" t="s">
        <v>86</v>
      </c>
    </row>
    <row r="110" spans="1:91" s="4" customFormat="1" ht="16.5" customHeight="1">
      <c r="A110" s="77" t="s">
        <v>80</v>
      </c>
      <c r="B110" s="49"/>
      <c r="C110" s="12"/>
      <c r="D110" s="12"/>
      <c r="E110" s="191" t="s">
        <v>7</v>
      </c>
      <c r="F110" s="191"/>
      <c r="G110" s="191"/>
      <c r="H110" s="191"/>
      <c r="I110" s="191"/>
      <c r="J110" s="12"/>
      <c r="K110" s="191" t="s">
        <v>128</v>
      </c>
      <c r="L110" s="191"/>
      <c r="M110" s="191"/>
      <c r="N110" s="191"/>
      <c r="O110" s="191"/>
      <c r="P110" s="191"/>
      <c r="Q110" s="191"/>
      <c r="R110" s="191"/>
      <c r="S110" s="191"/>
      <c r="T110" s="191"/>
      <c r="U110" s="191"/>
      <c r="V110" s="191"/>
      <c r="W110" s="191"/>
      <c r="X110" s="191"/>
      <c r="Y110" s="191"/>
      <c r="Z110" s="191"/>
      <c r="AA110" s="191"/>
      <c r="AB110" s="191"/>
      <c r="AC110" s="191"/>
      <c r="AD110" s="191"/>
      <c r="AE110" s="191"/>
      <c r="AF110" s="191"/>
      <c r="AG110" s="216">
        <f>'21 - Dvorní přístavek'!J32</f>
        <v>0</v>
      </c>
      <c r="AH110" s="217"/>
      <c r="AI110" s="217"/>
      <c r="AJ110" s="217"/>
      <c r="AK110" s="217"/>
      <c r="AL110" s="217"/>
      <c r="AM110" s="217"/>
      <c r="AN110" s="216">
        <f t="shared" si="0"/>
        <v>0</v>
      </c>
      <c r="AO110" s="217"/>
      <c r="AP110" s="217"/>
      <c r="AQ110" s="87" t="s">
        <v>91</v>
      </c>
      <c r="AR110" s="49"/>
      <c r="AS110" s="88">
        <v>0</v>
      </c>
      <c r="AT110" s="89">
        <f t="shared" si="1"/>
        <v>0</v>
      </c>
      <c r="AU110" s="90">
        <f>'21 - Dvorní přístavek'!P135</f>
        <v>0</v>
      </c>
      <c r="AV110" s="89">
        <f>'21 - Dvorní přístavek'!J35</f>
        <v>0</v>
      </c>
      <c r="AW110" s="89">
        <f>'21 - Dvorní přístavek'!J36</f>
        <v>0</v>
      </c>
      <c r="AX110" s="89">
        <f>'21 - Dvorní přístavek'!J37</f>
        <v>0</v>
      </c>
      <c r="AY110" s="89">
        <f>'21 - Dvorní přístavek'!J38</f>
        <v>0</v>
      </c>
      <c r="AZ110" s="89">
        <f>'21 - Dvorní přístavek'!F35</f>
        <v>0</v>
      </c>
      <c r="BA110" s="89">
        <f>'21 - Dvorní přístavek'!F36</f>
        <v>0</v>
      </c>
      <c r="BB110" s="89">
        <f>'21 - Dvorní přístavek'!F37</f>
        <v>0</v>
      </c>
      <c r="BC110" s="89">
        <f>'21 - Dvorní přístavek'!F38</f>
        <v>0</v>
      </c>
      <c r="BD110" s="91">
        <f>'21 - Dvorní přístavek'!F39</f>
        <v>0</v>
      </c>
      <c r="BT110" s="23" t="s">
        <v>86</v>
      </c>
      <c r="BV110" s="23" t="s">
        <v>78</v>
      </c>
      <c r="BW110" s="23" t="s">
        <v>129</v>
      </c>
      <c r="BX110" s="23" t="s">
        <v>127</v>
      </c>
      <c r="CL110" s="23" t="s">
        <v>1</v>
      </c>
    </row>
    <row r="111" spans="1:91" s="4" customFormat="1" ht="16.5" customHeight="1">
      <c r="A111" s="77" t="s">
        <v>80</v>
      </c>
      <c r="B111" s="49"/>
      <c r="C111" s="12"/>
      <c r="D111" s="12"/>
      <c r="E111" s="191" t="s">
        <v>130</v>
      </c>
      <c r="F111" s="191"/>
      <c r="G111" s="191"/>
      <c r="H111" s="191"/>
      <c r="I111" s="191"/>
      <c r="J111" s="12"/>
      <c r="K111" s="191" t="s">
        <v>131</v>
      </c>
      <c r="L111" s="191"/>
      <c r="M111" s="191"/>
      <c r="N111" s="191"/>
      <c r="O111" s="191"/>
      <c r="P111" s="191"/>
      <c r="Q111" s="191"/>
      <c r="R111" s="191"/>
      <c r="S111" s="191"/>
      <c r="T111" s="191"/>
      <c r="U111" s="191"/>
      <c r="V111" s="191"/>
      <c r="W111" s="191"/>
      <c r="X111" s="191"/>
      <c r="Y111" s="191"/>
      <c r="Z111" s="191"/>
      <c r="AA111" s="191"/>
      <c r="AB111" s="191"/>
      <c r="AC111" s="191"/>
      <c r="AD111" s="191"/>
      <c r="AE111" s="191"/>
      <c r="AF111" s="191"/>
      <c r="AG111" s="216">
        <f>'22 - Dvorní objekt'!J32</f>
        <v>0</v>
      </c>
      <c r="AH111" s="217"/>
      <c r="AI111" s="217"/>
      <c r="AJ111" s="217"/>
      <c r="AK111" s="217"/>
      <c r="AL111" s="217"/>
      <c r="AM111" s="217"/>
      <c r="AN111" s="216">
        <f t="shared" si="0"/>
        <v>0</v>
      </c>
      <c r="AO111" s="217"/>
      <c r="AP111" s="217"/>
      <c r="AQ111" s="87" t="s">
        <v>91</v>
      </c>
      <c r="AR111" s="49"/>
      <c r="AS111" s="88">
        <v>0</v>
      </c>
      <c r="AT111" s="89">
        <f t="shared" si="1"/>
        <v>0</v>
      </c>
      <c r="AU111" s="90">
        <f>'22 - Dvorní objekt'!P135</f>
        <v>0</v>
      </c>
      <c r="AV111" s="89">
        <f>'22 - Dvorní objekt'!J35</f>
        <v>0</v>
      </c>
      <c r="AW111" s="89">
        <f>'22 - Dvorní objekt'!J36</f>
        <v>0</v>
      </c>
      <c r="AX111" s="89">
        <f>'22 - Dvorní objekt'!J37</f>
        <v>0</v>
      </c>
      <c r="AY111" s="89">
        <f>'22 - Dvorní objekt'!J38</f>
        <v>0</v>
      </c>
      <c r="AZ111" s="89">
        <f>'22 - Dvorní objekt'!F35</f>
        <v>0</v>
      </c>
      <c r="BA111" s="89">
        <f>'22 - Dvorní objekt'!F36</f>
        <v>0</v>
      </c>
      <c r="BB111" s="89">
        <f>'22 - Dvorní objekt'!F37</f>
        <v>0</v>
      </c>
      <c r="BC111" s="89">
        <f>'22 - Dvorní objekt'!F38</f>
        <v>0</v>
      </c>
      <c r="BD111" s="91">
        <f>'22 - Dvorní objekt'!F39</f>
        <v>0</v>
      </c>
      <c r="BT111" s="23" t="s">
        <v>86</v>
      </c>
      <c r="BV111" s="23" t="s">
        <v>78</v>
      </c>
      <c r="BW111" s="23" t="s">
        <v>132</v>
      </c>
      <c r="BX111" s="23" t="s">
        <v>127</v>
      </c>
      <c r="CL111" s="23" t="s">
        <v>1</v>
      </c>
    </row>
    <row r="112" spans="1:91" s="4" customFormat="1" ht="16.5" customHeight="1">
      <c r="A112" s="77" t="s">
        <v>80</v>
      </c>
      <c r="B112" s="49"/>
      <c r="C112" s="12"/>
      <c r="D112" s="12"/>
      <c r="E112" s="191" t="s">
        <v>133</v>
      </c>
      <c r="F112" s="191"/>
      <c r="G112" s="191"/>
      <c r="H112" s="191"/>
      <c r="I112" s="191"/>
      <c r="J112" s="12"/>
      <c r="K112" s="191" t="s">
        <v>118</v>
      </c>
      <c r="L112" s="191"/>
      <c r="M112" s="191"/>
      <c r="N112" s="191"/>
      <c r="O112" s="191"/>
      <c r="P112" s="191"/>
      <c r="Q112" s="191"/>
      <c r="R112" s="191"/>
      <c r="S112" s="191"/>
      <c r="T112" s="191"/>
      <c r="U112" s="191"/>
      <c r="V112" s="191"/>
      <c r="W112" s="191"/>
      <c r="X112" s="191"/>
      <c r="Y112" s="191"/>
      <c r="Z112" s="191"/>
      <c r="AA112" s="191"/>
      <c r="AB112" s="191"/>
      <c r="AC112" s="191"/>
      <c r="AD112" s="191"/>
      <c r="AE112" s="191"/>
      <c r="AF112" s="191"/>
      <c r="AG112" s="216">
        <f>'23 - Elektroinstalace - s...'!J32</f>
        <v>0</v>
      </c>
      <c r="AH112" s="217"/>
      <c r="AI112" s="217"/>
      <c r="AJ112" s="217"/>
      <c r="AK112" s="217"/>
      <c r="AL112" s="217"/>
      <c r="AM112" s="217"/>
      <c r="AN112" s="216">
        <f t="shared" si="0"/>
        <v>0</v>
      </c>
      <c r="AO112" s="217"/>
      <c r="AP112" s="217"/>
      <c r="AQ112" s="87" t="s">
        <v>91</v>
      </c>
      <c r="AR112" s="49"/>
      <c r="AS112" s="88">
        <v>0</v>
      </c>
      <c r="AT112" s="89">
        <f t="shared" si="1"/>
        <v>0</v>
      </c>
      <c r="AU112" s="90">
        <f>'23 - Elektroinstalace - s...'!P139</f>
        <v>0</v>
      </c>
      <c r="AV112" s="89">
        <f>'23 - Elektroinstalace - s...'!J35</f>
        <v>0</v>
      </c>
      <c r="AW112" s="89">
        <f>'23 - Elektroinstalace - s...'!J36</f>
        <v>0</v>
      </c>
      <c r="AX112" s="89">
        <f>'23 - Elektroinstalace - s...'!J37</f>
        <v>0</v>
      </c>
      <c r="AY112" s="89">
        <f>'23 - Elektroinstalace - s...'!J38</f>
        <v>0</v>
      </c>
      <c r="AZ112" s="89">
        <f>'23 - Elektroinstalace - s...'!F35</f>
        <v>0</v>
      </c>
      <c r="BA112" s="89">
        <f>'23 - Elektroinstalace - s...'!F36</f>
        <v>0</v>
      </c>
      <c r="BB112" s="89">
        <f>'23 - Elektroinstalace - s...'!F37</f>
        <v>0</v>
      </c>
      <c r="BC112" s="89">
        <f>'23 - Elektroinstalace - s...'!F38</f>
        <v>0</v>
      </c>
      <c r="BD112" s="91">
        <f>'23 - Elektroinstalace - s...'!F39</f>
        <v>0</v>
      </c>
      <c r="BT112" s="23" t="s">
        <v>86</v>
      </c>
      <c r="BV112" s="23" t="s">
        <v>78</v>
      </c>
      <c r="BW112" s="23" t="s">
        <v>134</v>
      </c>
      <c r="BX112" s="23" t="s">
        <v>127</v>
      </c>
      <c r="CL112" s="23" t="s">
        <v>1</v>
      </c>
    </row>
    <row r="113" spans="1:91" s="7" customFormat="1" ht="16.5" customHeight="1">
      <c r="A113" s="77" t="s">
        <v>80</v>
      </c>
      <c r="B113" s="78"/>
      <c r="C113" s="79"/>
      <c r="D113" s="190" t="s">
        <v>135</v>
      </c>
      <c r="E113" s="190"/>
      <c r="F113" s="190"/>
      <c r="G113" s="190"/>
      <c r="H113" s="190"/>
      <c r="I113" s="80"/>
      <c r="J113" s="190" t="s">
        <v>136</v>
      </c>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221">
        <f>'3 - SO 20 - Terénní a sad...'!J30</f>
        <v>0</v>
      </c>
      <c r="AH113" s="220"/>
      <c r="AI113" s="220"/>
      <c r="AJ113" s="220"/>
      <c r="AK113" s="220"/>
      <c r="AL113" s="220"/>
      <c r="AM113" s="220"/>
      <c r="AN113" s="221">
        <f t="shared" si="0"/>
        <v>0</v>
      </c>
      <c r="AO113" s="220"/>
      <c r="AP113" s="220"/>
      <c r="AQ113" s="81" t="s">
        <v>83</v>
      </c>
      <c r="AR113" s="78"/>
      <c r="AS113" s="92">
        <v>0</v>
      </c>
      <c r="AT113" s="93">
        <f t="shared" si="1"/>
        <v>0</v>
      </c>
      <c r="AU113" s="94">
        <f>'3 - SO 20 - Terénní a sad...'!P131</f>
        <v>0</v>
      </c>
      <c r="AV113" s="93">
        <f>'3 - SO 20 - Terénní a sad...'!J33</f>
        <v>0</v>
      </c>
      <c r="AW113" s="93">
        <f>'3 - SO 20 - Terénní a sad...'!J34</f>
        <v>0</v>
      </c>
      <c r="AX113" s="93">
        <f>'3 - SO 20 - Terénní a sad...'!J35</f>
        <v>0</v>
      </c>
      <c r="AY113" s="93">
        <f>'3 - SO 20 - Terénní a sad...'!J36</f>
        <v>0</v>
      </c>
      <c r="AZ113" s="93">
        <f>'3 - SO 20 - Terénní a sad...'!F33</f>
        <v>0</v>
      </c>
      <c r="BA113" s="93">
        <f>'3 - SO 20 - Terénní a sad...'!F34</f>
        <v>0</v>
      </c>
      <c r="BB113" s="93">
        <f>'3 - SO 20 - Terénní a sad...'!F35</f>
        <v>0</v>
      </c>
      <c r="BC113" s="93">
        <f>'3 - SO 20 - Terénní a sad...'!F36</f>
        <v>0</v>
      </c>
      <c r="BD113" s="95">
        <f>'3 - SO 20 - Terénní a sad...'!F37</f>
        <v>0</v>
      </c>
      <c r="BT113" s="86" t="s">
        <v>84</v>
      </c>
      <c r="BV113" s="86" t="s">
        <v>78</v>
      </c>
      <c r="BW113" s="86" t="s">
        <v>137</v>
      </c>
      <c r="BX113" s="86" t="s">
        <v>4</v>
      </c>
      <c r="CL113" s="86" t="s">
        <v>1</v>
      </c>
      <c r="CM113" s="86" t="s">
        <v>86</v>
      </c>
    </row>
    <row r="114" spans="1:91" s="2" customFormat="1" ht="30" customHeight="1">
      <c r="A114" s="30"/>
      <c r="B114" s="31"/>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1"/>
      <c r="AS114" s="30"/>
      <c r="AT114" s="30"/>
      <c r="AU114" s="30"/>
      <c r="AV114" s="30"/>
      <c r="AW114" s="30"/>
      <c r="AX114" s="30"/>
      <c r="AY114" s="30"/>
      <c r="AZ114" s="30"/>
      <c r="BA114" s="30"/>
      <c r="BB114" s="30"/>
      <c r="BC114" s="30"/>
      <c r="BD114" s="30"/>
      <c r="BE114" s="30"/>
    </row>
    <row r="115" spans="1:91" s="2" customFormat="1" ht="6.95" customHeight="1">
      <c r="A115" s="30"/>
      <c r="B115" s="45"/>
      <c r="C115" s="46"/>
      <c r="D115" s="46"/>
      <c r="E115" s="46"/>
      <c r="F115" s="46"/>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31"/>
      <c r="AS115" s="30"/>
      <c r="AT115" s="30"/>
      <c r="AU115" s="30"/>
      <c r="AV115" s="30"/>
      <c r="AW115" s="30"/>
      <c r="AX115" s="30"/>
      <c r="AY115" s="30"/>
      <c r="AZ115" s="30"/>
      <c r="BA115" s="30"/>
      <c r="BB115" s="30"/>
      <c r="BC115" s="30"/>
      <c r="BD115" s="30"/>
      <c r="BE115" s="30"/>
    </row>
  </sheetData>
  <mergeCells count="114">
    <mergeCell ref="AN109:AP109"/>
    <mergeCell ref="AG109:AM109"/>
    <mergeCell ref="AN110:AP110"/>
    <mergeCell ref="AG110:AM110"/>
    <mergeCell ref="AN111:AP111"/>
    <mergeCell ref="AG111:AM111"/>
    <mergeCell ref="AN112:AP112"/>
    <mergeCell ref="AG112:AM112"/>
    <mergeCell ref="AN113:AP113"/>
    <mergeCell ref="AG113:AM113"/>
    <mergeCell ref="AK35:AO35"/>
    <mergeCell ref="X35:AB35"/>
    <mergeCell ref="AR2:BE2"/>
    <mergeCell ref="AG98:AM98"/>
    <mergeCell ref="AG101:AM101"/>
    <mergeCell ref="AG97:AM97"/>
    <mergeCell ref="AG92:AM92"/>
    <mergeCell ref="AG99:AM99"/>
    <mergeCell ref="AG100:AM100"/>
    <mergeCell ref="AG96:AM96"/>
    <mergeCell ref="AG95:AM95"/>
    <mergeCell ref="AM90:AP90"/>
    <mergeCell ref="AM87:AN87"/>
    <mergeCell ref="AM89:AP89"/>
    <mergeCell ref="AN92:AP92"/>
    <mergeCell ref="AN100:AP100"/>
    <mergeCell ref="AN95:AP95"/>
    <mergeCell ref="AN99:AP99"/>
    <mergeCell ref="AN96:AP96"/>
    <mergeCell ref="AN98:AP98"/>
    <mergeCell ref="AN101:AP101"/>
    <mergeCell ref="AN97:AP97"/>
    <mergeCell ref="AS89:AT91"/>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D109:H109"/>
    <mergeCell ref="J109:AF109"/>
    <mergeCell ref="E110:I110"/>
    <mergeCell ref="K110:AF110"/>
    <mergeCell ref="E111:I111"/>
    <mergeCell ref="K111:AF111"/>
    <mergeCell ref="E112:I112"/>
    <mergeCell ref="K112:AF112"/>
    <mergeCell ref="D113:H113"/>
    <mergeCell ref="J113:AF113"/>
    <mergeCell ref="L85:AO85"/>
    <mergeCell ref="E105:I105"/>
    <mergeCell ref="K105:AF105"/>
    <mergeCell ref="E106:I106"/>
    <mergeCell ref="K106:AF106"/>
    <mergeCell ref="E107:I107"/>
    <mergeCell ref="K107:AF107"/>
    <mergeCell ref="E108:I108"/>
    <mergeCell ref="K108:AF108"/>
    <mergeCell ref="AG94:AM94"/>
    <mergeCell ref="AG103:AM103"/>
    <mergeCell ref="AG104:AM104"/>
    <mergeCell ref="AG102:AM102"/>
    <mergeCell ref="AN103:AP103"/>
    <mergeCell ref="AN102:AP102"/>
    <mergeCell ref="AN104:AP104"/>
    <mergeCell ref="AN105:AP105"/>
    <mergeCell ref="AG105:AM105"/>
    <mergeCell ref="AN106:AP106"/>
    <mergeCell ref="AG106:AM106"/>
    <mergeCell ref="AN107:AP107"/>
    <mergeCell ref="AG107:AM107"/>
    <mergeCell ref="AN108:AP108"/>
    <mergeCell ref="AG108:AM108"/>
    <mergeCell ref="C92:G92"/>
    <mergeCell ref="D96:H96"/>
    <mergeCell ref="D95:H95"/>
    <mergeCell ref="E100:I100"/>
    <mergeCell ref="E104:I104"/>
    <mergeCell ref="E98:I98"/>
    <mergeCell ref="E99:I99"/>
    <mergeCell ref="E97:I97"/>
    <mergeCell ref="E101:I101"/>
    <mergeCell ref="E102:I102"/>
    <mergeCell ref="E103:I103"/>
    <mergeCell ref="I92:AF92"/>
    <mergeCell ref="J95:AF95"/>
    <mergeCell ref="J96:AF96"/>
    <mergeCell ref="K101:AF101"/>
    <mergeCell ref="K100:AF100"/>
    <mergeCell ref="K98:AF98"/>
    <mergeCell ref="K99:AF99"/>
    <mergeCell ref="K102:AF102"/>
    <mergeCell ref="K103:AF103"/>
    <mergeCell ref="K97:AF97"/>
    <mergeCell ref="K104:AF104"/>
  </mergeCells>
  <hyperlinks>
    <hyperlink ref="A95" location="'00 - VRN'!C2" display="/"/>
    <hyperlink ref="A97" location="'10 - 1NP'!C2" display="/"/>
    <hyperlink ref="A98" location="'20 - 2NP'!C2" display="/"/>
    <hyperlink ref="A99" location="'30 - 3NP'!C2" display="/"/>
    <hyperlink ref="A100" location="'40 - 4NP'!C2" display="/"/>
    <hyperlink ref="A101" location="'50 - Střecha'!C2" display="/"/>
    <hyperlink ref="A102" location="'60 - Fasáda uliční'!C2" display="/"/>
    <hyperlink ref="A103" location="'70 - Fasáda dvorní'!C2" display="/"/>
    <hyperlink ref="A104" location="'80 - ZTI'!C2" display="/"/>
    <hyperlink ref="A105" location="'90 - Větrání'!C2" display="/"/>
    <hyperlink ref="A106" location="'100 - Elektroinstalace - ...'!C2" display="/"/>
    <hyperlink ref="A107" location="'110 - Podlahové el.topení'!C2" display="/"/>
    <hyperlink ref="A108" location="'PS01 - PS 01 - Osobní výtah'!C2" display="/"/>
    <hyperlink ref="A110" location="'21 - Dvorní přístavek'!C2" display="/"/>
    <hyperlink ref="A111" location="'22 - Dvorní objekt'!C2" display="/"/>
    <hyperlink ref="A112" location="'23 - Elektroinstalace - s...'!C2" display="/"/>
    <hyperlink ref="A113" location="'3 - SO 20 - Terénní a sad...'!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113</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2005</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ROUND(J136,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ROUND((SUM(BE136:BE275)),  2)</f>
        <v>0</v>
      </c>
      <c r="G35" s="30"/>
      <c r="H35" s="30"/>
      <c r="I35" s="103">
        <v>0.21</v>
      </c>
      <c r="J35" s="102">
        <f>ROUND(((SUM(BE136:BE275))*I35),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ROUND((SUM(BF136:BF275)),  2)</f>
        <v>0</v>
      </c>
      <c r="G36" s="30"/>
      <c r="H36" s="30"/>
      <c r="I36" s="103">
        <v>0.12</v>
      </c>
      <c r="J36" s="102">
        <f>ROUND(((SUM(BF136:BF275))*I36),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ROUND((SUM(BG136:BG275)),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ROUND((SUM(BH136:BH275)),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ROUND((SUM(BI136:BI275)),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80 - ZTI</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J136</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198</v>
      </c>
      <c r="E99" s="117"/>
      <c r="F99" s="117"/>
      <c r="G99" s="117"/>
      <c r="H99" s="117"/>
      <c r="I99" s="117"/>
      <c r="J99" s="118">
        <f>J137</f>
        <v>0</v>
      </c>
      <c r="L99" s="115"/>
    </row>
    <row r="100" spans="1:47" s="12" customFormat="1" ht="19.899999999999999" customHeight="1">
      <c r="B100" s="159"/>
      <c r="D100" s="160" t="s">
        <v>199</v>
      </c>
      <c r="E100" s="161"/>
      <c r="F100" s="161"/>
      <c r="G100" s="161"/>
      <c r="H100" s="161"/>
      <c r="I100" s="161"/>
      <c r="J100" s="162">
        <f>J138</f>
        <v>0</v>
      </c>
      <c r="L100" s="159"/>
    </row>
    <row r="101" spans="1:47" s="12" customFormat="1" ht="19.899999999999999" customHeight="1">
      <c r="B101" s="159"/>
      <c r="D101" s="160" t="s">
        <v>201</v>
      </c>
      <c r="E101" s="161"/>
      <c r="F101" s="161"/>
      <c r="G101" s="161"/>
      <c r="H101" s="161"/>
      <c r="I101" s="161"/>
      <c r="J101" s="162">
        <f>J167</f>
        <v>0</v>
      </c>
      <c r="L101" s="159"/>
    </row>
    <row r="102" spans="1:47" s="12" customFormat="1" ht="19.899999999999999" customHeight="1">
      <c r="B102" s="159"/>
      <c r="D102" s="160" t="s">
        <v>202</v>
      </c>
      <c r="E102" s="161"/>
      <c r="F102" s="161"/>
      <c r="G102" s="161"/>
      <c r="H102" s="161"/>
      <c r="I102" s="161"/>
      <c r="J102" s="162">
        <f>J172</f>
        <v>0</v>
      </c>
      <c r="L102" s="159"/>
    </row>
    <row r="103" spans="1:47" s="12" customFormat="1" ht="19.899999999999999" customHeight="1">
      <c r="B103" s="159"/>
      <c r="D103" s="160" t="s">
        <v>203</v>
      </c>
      <c r="E103" s="161"/>
      <c r="F103" s="161"/>
      <c r="G103" s="161"/>
      <c r="H103" s="161"/>
      <c r="I103" s="161"/>
      <c r="J103" s="162">
        <f>J176</f>
        <v>0</v>
      </c>
      <c r="L103" s="159"/>
    </row>
    <row r="104" spans="1:47" s="12" customFormat="1" ht="19.899999999999999" customHeight="1">
      <c r="B104" s="159"/>
      <c r="D104" s="160" t="s">
        <v>204</v>
      </c>
      <c r="E104" s="161"/>
      <c r="F104" s="161"/>
      <c r="G104" s="161"/>
      <c r="H104" s="161"/>
      <c r="I104" s="161"/>
      <c r="J104" s="162">
        <f>J186</f>
        <v>0</v>
      </c>
      <c r="L104" s="159"/>
    </row>
    <row r="105" spans="1:47" s="12" customFormat="1" ht="19.899999999999999" customHeight="1">
      <c r="B105" s="159"/>
      <c r="D105" s="160" t="s">
        <v>2006</v>
      </c>
      <c r="E105" s="161"/>
      <c r="F105" s="161"/>
      <c r="G105" s="161"/>
      <c r="H105" s="161"/>
      <c r="I105" s="161"/>
      <c r="J105" s="162">
        <f>J189</f>
        <v>0</v>
      </c>
      <c r="L105" s="159"/>
    </row>
    <row r="106" spans="1:47" s="12" customFormat="1" ht="19.899999999999999" customHeight="1">
      <c r="B106" s="159"/>
      <c r="D106" s="160" t="s">
        <v>205</v>
      </c>
      <c r="E106" s="161"/>
      <c r="F106" s="161"/>
      <c r="G106" s="161"/>
      <c r="H106" s="161"/>
      <c r="I106" s="161"/>
      <c r="J106" s="162">
        <f>J200</f>
        <v>0</v>
      </c>
      <c r="L106" s="159"/>
    </row>
    <row r="107" spans="1:47" s="12" customFormat="1" ht="19.899999999999999" customHeight="1">
      <c r="B107" s="159"/>
      <c r="D107" s="160" t="s">
        <v>206</v>
      </c>
      <c r="E107" s="161"/>
      <c r="F107" s="161"/>
      <c r="G107" s="161"/>
      <c r="H107" s="161"/>
      <c r="I107" s="161"/>
      <c r="J107" s="162">
        <f>J207</f>
        <v>0</v>
      </c>
      <c r="L107" s="159"/>
    </row>
    <row r="108" spans="1:47" s="12" customFormat="1" ht="19.899999999999999" customHeight="1">
      <c r="B108" s="159"/>
      <c r="D108" s="160" t="s">
        <v>207</v>
      </c>
      <c r="E108" s="161"/>
      <c r="F108" s="161"/>
      <c r="G108" s="161"/>
      <c r="H108" s="161"/>
      <c r="I108" s="161"/>
      <c r="J108" s="162">
        <f>J212</f>
        <v>0</v>
      </c>
      <c r="L108" s="159"/>
    </row>
    <row r="109" spans="1:47" s="9" customFormat="1" ht="24.95" customHeight="1">
      <c r="B109" s="115"/>
      <c r="D109" s="116" t="s">
        <v>208</v>
      </c>
      <c r="E109" s="117"/>
      <c r="F109" s="117"/>
      <c r="G109" s="117"/>
      <c r="H109" s="117"/>
      <c r="I109" s="117"/>
      <c r="J109" s="118">
        <f>J214</f>
        <v>0</v>
      </c>
      <c r="L109" s="115"/>
    </row>
    <row r="110" spans="1:47" s="12" customFormat="1" ht="19.899999999999999" customHeight="1">
      <c r="B110" s="159"/>
      <c r="D110" s="160" t="s">
        <v>2007</v>
      </c>
      <c r="E110" s="161"/>
      <c r="F110" s="161"/>
      <c r="G110" s="161"/>
      <c r="H110" s="161"/>
      <c r="I110" s="161"/>
      <c r="J110" s="162">
        <f>J215</f>
        <v>0</v>
      </c>
      <c r="L110" s="159"/>
    </row>
    <row r="111" spans="1:47" s="12" customFormat="1" ht="19.899999999999999" customHeight="1">
      <c r="B111" s="159"/>
      <c r="D111" s="160" t="s">
        <v>2008</v>
      </c>
      <c r="E111" s="161"/>
      <c r="F111" s="161"/>
      <c r="G111" s="161"/>
      <c r="H111" s="161"/>
      <c r="I111" s="161"/>
      <c r="J111" s="162">
        <f>J236</f>
        <v>0</v>
      </c>
      <c r="L111" s="159"/>
    </row>
    <row r="112" spans="1:47" s="12" customFormat="1" ht="19.899999999999999" customHeight="1">
      <c r="B112" s="159"/>
      <c r="D112" s="160" t="s">
        <v>2009</v>
      </c>
      <c r="E112" s="161"/>
      <c r="F112" s="161"/>
      <c r="G112" s="161"/>
      <c r="H112" s="161"/>
      <c r="I112" s="161"/>
      <c r="J112" s="162">
        <f>J260</f>
        <v>0</v>
      </c>
      <c r="L112" s="159"/>
    </row>
    <row r="113" spans="1:31" s="12" customFormat="1" ht="19.899999999999999" customHeight="1">
      <c r="B113" s="159"/>
      <c r="D113" s="160" t="s">
        <v>2010</v>
      </c>
      <c r="E113" s="161"/>
      <c r="F113" s="161"/>
      <c r="G113" s="161"/>
      <c r="H113" s="161"/>
      <c r="I113" s="161"/>
      <c r="J113" s="162">
        <f>J271</f>
        <v>0</v>
      </c>
      <c r="L113" s="159"/>
    </row>
    <row r="114" spans="1:31" s="9" customFormat="1" ht="24.95" customHeight="1">
      <c r="B114" s="115"/>
      <c r="D114" s="116" t="s">
        <v>146</v>
      </c>
      <c r="E114" s="117"/>
      <c r="F114" s="117"/>
      <c r="G114" s="117"/>
      <c r="H114" s="117"/>
      <c r="I114" s="117"/>
      <c r="J114" s="118">
        <f>J274</f>
        <v>0</v>
      </c>
      <c r="L114" s="115"/>
    </row>
    <row r="115" spans="1:31" s="2" customFormat="1" ht="21.7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31" s="2" customFormat="1" ht="6.95" customHeight="1">
      <c r="A116" s="30"/>
      <c r="B116" s="45"/>
      <c r="C116" s="46"/>
      <c r="D116" s="46"/>
      <c r="E116" s="46"/>
      <c r="F116" s="46"/>
      <c r="G116" s="46"/>
      <c r="H116" s="46"/>
      <c r="I116" s="46"/>
      <c r="J116" s="46"/>
      <c r="K116" s="46"/>
      <c r="L116" s="40"/>
      <c r="S116" s="30"/>
      <c r="T116" s="30"/>
      <c r="U116" s="30"/>
      <c r="V116" s="30"/>
      <c r="W116" s="30"/>
      <c r="X116" s="30"/>
      <c r="Y116" s="30"/>
      <c r="Z116" s="30"/>
      <c r="AA116" s="30"/>
      <c r="AB116" s="30"/>
      <c r="AC116" s="30"/>
      <c r="AD116" s="30"/>
      <c r="AE116" s="30"/>
    </row>
    <row r="120" spans="1:31" s="2" customFormat="1" ht="6.95" customHeight="1">
      <c r="A120" s="30"/>
      <c r="B120" s="47"/>
      <c r="C120" s="48"/>
      <c r="D120" s="48"/>
      <c r="E120" s="48"/>
      <c r="F120" s="48"/>
      <c r="G120" s="48"/>
      <c r="H120" s="48"/>
      <c r="I120" s="48"/>
      <c r="J120" s="48"/>
      <c r="K120" s="48"/>
      <c r="L120" s="40"/>
      <c r="S120" s="30"/>
      <c r="T120" s="30"/>
      <c r="U120" s="30"/>
      <c r="V120" s="30"/>
      <c r="W120" s="30"/>
      <c r="X120" s="30"/>
      <c r="Y120" s="30"/>
      <c r="Z120" s="30"/>
      <c r="AA120" s="30"/>
      <c r="AB120" s="30"/>
      <c r="AC120" s="30"/>
      <c r="AD120" s="30"/>
      <c r="AE120" s="30"/>
    </row>
    <row r="121" spans="1:31" s="2" customFormat="1" ht="24.95" customHeight="1">
      <c r="A121" s="30"/>
      <c r="B121" s="31"/>
      <c r="C121" s="19" t="s">
        <v>147</v>
      </c>
      <c r="D121" s="30"/>
      <c r="E121" s="30"/>
      <c r="F121" s="30"/>
      <c r="G121" s="30"/>
      <c r="H121" s="30"/>
      <c r="I121" s="30"/>
      <c r="J121" s="30"/>
      <c r="K121" s="30"/>
      <c r="L121" s="40"/>
      <c r="S121" s="30"/>
      <c r="T121" s="30"/>
      <c r="U121" s="30"/>
      <c r="V121" s="30"/>
      <c r="W121" s="30"/>
      <c r="X121" s="30"/>
      <c r="Y121" s="30"/>
      <c r="Z121" s="30"/>
      <c r="AA121" s="30"/>
      <c r="AB121" s="30"/>
      <c r="AC121" s="30"/>
      <c r="AD121" s="30"/>
      <c r="AE121" s="30"/>
    </row>
    <row r="122" spans="1:31" s="2" customFormat="1" ht="6.95" customHeight="1">
      <c r="A122" s="30"/>
      <c r="B122" s="31"/>
      <c r="C122" s="30"/>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31" s="2" customFormat="1" ht="12" customHeight="1">
      <c r="A123" s="30"/>
      <c r="B123" s="31"/>
      <c r="C123" s="25" t="s">
        <v>16</v>
      </c>
      <c r="D123" s="30"/>
      <c r="E123" s="30"/>
      <c r="F123" s="30"/>
      <c r="G123" s="30"/>
      <c r="H123" s="30"/>
      <c r="I123" s="30"/>
      <c r="J123" s="30"/>
      <c r="K123" s="30"/>
      <c r="L123" s="40"/>
      <c r="S123" s="30"/>
      <c r="T123" s="30"/>
      <c r="U123" s="30"/>
      <c r="V123" s="30"/>
      <c r="W123" s="30"/>
      <c r="X123" s="30"/>
      <c r="Y123" s="30"/>
      <c r="Z123" s="30"/>
      <c r="AA123" s="30"/>
      <c r="AB123" s="30"/>
      <c r="AC123" s="30"/>
      <c r="AD123" s="30"/>
      <c r="AE123" s="30"/>
    </row>
    <row r="124" spans="1:31" s="2" customFormat="1" ht="16.5" customHeight="1">
      <c r="A124" s="30"/>
      <c r="B124" s="31"/>
      <c r="C124" s="30"/>
      <c r="D124" s="30"/>
      <c r="E124" s="231" t="str">
        <f>E7</f>
        <v>Měšťanský dům čp.6 - Horní Slavkov</v>
      </c>
      <c r="F124" s="232"/>
      <c r="G124" s="232"/>
      <c r="H124" s="232"/>
      <c r="I124" s="30"/>
      <c r="J124" s="30"/>
      <c r="K124" s="30"/>
      <c r="L124" s="40"/>
      <c r="S124" s="30"/>
      <c r="T124" s="30"/>
      <c r="U124" s="30"/>
      <c r="V124" s="30"/>
      <c r="W124" s="30"/>
      <c r="X124" s="30"/>
      <c r="Y124" s="30"/>
      <c r="Z124" s="30"/>
      <c r="AA124" s="30"/>
      <c r="AB124" s="30"/>
      <c r="AC124" s="30"/>
      <c r="AD124" s="30"/>
      <c r="AE124" s="30"/>
    </row>
    <row r="125" spans="1:31" s="1" customFormat="1" ht="12" customHeight="1">
      <c r="B125" s="18"/>
      <c r="C125" s="25" t="s">
        <v>139</v>
      </c>
      <c r="L125" s="18"/>
    </row>
    <row r="126" spans="1:31" s="2" customFormat="1" ht="16.5" customHeight="1">
      <c r="A126" s="30"/>
      <c r="B126" s="31"/>
      <c r="C126" s="30"/>
      <c r="D126" s="30"/>
      <c r="E126" s="231" t="s">
        <v>195</v>
      </c>
      <c r="F126" s="233"/>
      <c r="G126" s="233"/>
      <c r="H126" s="233"/>
      <c r="I126" s="30"/>
      <c r="J126" s="30"/>
      <c r="K126" s="30"/>
      <c r="L126" s="40"/>
      <c r="S126" s="30"/>
      <c r="T126" s="30"/>
      <c r="U126" s="30"/>
      <c r="V126" s="30"/>
      <c r="W126" s="30"/>
      <c r="X126" s="30"/>
      <c r="Y126" s="30"/>
      <c r="Z126" s="30"/>
      <c r="AA126" s="30"/>
      <c r="AB126" s="30"/>
      <c r="AC126" s="30"/>
      <c r="AD126" s="30"/>
      <c r="AE126" s="30"/>
    </row>
    <row r="127" spans="1:31" s="2" customFormat="1" ht="12" customHeight="1">
      <c r="A127" s="30"/>
      <c r="B127" s="31"/>
      <c r="C127" s="25" t="s">
        <v>196</v>
      </c>
      <c r="D127" s="30"/>
      <c r="E127" s="30"/>
      <c r="F127" s="30"/>
      <c r="G127" s="30"/>
      <c r="H127" s="30"/>
      <c r="I127" s="30"/>
      <c r="J127" s="30"/>
      <c r="K127" s="30"/>
      <c r="L127" s="40"/>
      <c r="S127" s="30"/>
      <c r="T127" s="30"/>
      <c r="U127" s="30"/>
      <c r="V127" s="30"/>
      <c r="W127" s="30"/>
      <c r="X127" s="30"/>
      <c r="Y127" s="30"/>
      <c r="Z127" s="30"/>
      <c r="AA127" s="30"/>
      <c r="AB127" s="30"/>
      <c r="AC127" s="30"/>
      <c r="AD127" s="30"/>
      <c r="AE127" s="30"/>
    </row>
    <row r="128" spans="1:31" s="2" customFormat="1" ht="16.5" customHeight="1">
      <c r="A128" s="30"/>
      <c r="B128" s="31"/>
      <c r="C128" s="30"/>
      <c r="D128" s="30"/>
      <c r="E128" s="193" t="str">
        <f>E11</f>
        <v>80 - ZTI</v>
      </c>
      <c r="F128" s="233"/>
      <c r="G128" s="233"/>
      <c r="H128" s="233"/>
      <c r="I128" s="30"/>
      <c r="J128" s="30"/>
      <c r="K128" s="30"/>
      <c r="L128" s="40"/>
      <c r="S128" s="30"/>
      <c r="T128" s="30"/>
      <c r="U128" s="30"/>
      <c r="V128" s="30"/>
      <c r="W128" s="30"/>
      <c r="X128" s="30"/>
      <c r="Y128" s="30"/>
      <c r="Z128" s="30"/>
      <c r="AA128" s="30"/>
      <c r="AB128" s="30"/>
      <c r="AC128" s="30"/>
      <c r="AD128" s="30"/>
      <c r="AE128" s="30"/>
    </row>
    <row r="129" spans="1:65" s="2" customFormat="1" ht="6.95" customHeight="1">
      <c r="A129" s="30"/>
      <c r="B129" s="31"/>
      <c r="C129" s="30"/>
      <c r="D129" s="30"/>
      <c r="E129" s="30"/>
      <c r="F129" s="30"/>
      <c r="G129" s="30"/>
      <c r="H129" s="30"/>
      <c r="I129" s="30"/>
      <c r="J129" s="30"/>
      <c r="K129" s="30"/>
      <c r="L129" s="40"/>
      <c r="S129" s="30"/>
      <c r="T129" s="30"/>
      <c r="U129" s="30"/>
      <c r="V129" s="30"/>
      <c r="W129" s="30"/>
      <c r="X129" s="30"/>
      <c r="Y129" s="30"/>
      <c r="Z129" s="30"/>
      <c r="AA129" s="30"/>
      <c r="AB129" s="30"/>
      <c r="AC129" s="30"/>
      <c r="AD129" s="30"/>
      <c r="AE129" s="30"/>
    </row>
    <row r="130" spans="1:65" s="2" customFormat="1" ht="12" customHeight="1">
      <c r="A130" s="30"/>
      <c r="B130" s="31"/>
      <c r="C130" s="25" t="s">
        <v>20</v>
      </c>
      <c r="D130" s="30"/>
      <c r="E130" s="30"/>
      <c r="F130" s="23" t="str">
        <f>F14</f>
        <v>Horní Slavkov</v>
      </c>
      <c r="G130" s="30"/>
      <c r="H130" s="30"/>
      <c r="I130" s="25" t="s">
        <v>22</v>
      </c>
      <c r="J130" s="53" t="str">
        <f>IF(J14="","",J14)</f>
        <v>26. 8. 2025</v>
      </c>
      <c r="K130" s="30"/>
      <c r="L130" s="40"/>
      <c r="S130" s="30"/>
      <c r="T130" s="30"/>
      <c r="U130" s="30"/>
      <c r="V130" s="30"/>
      <c r="W130" s="30"/>
      <c r="X130" s="30"/>
      <c r="Y130" s="30"/>
      <c r="Z130" s="30"/>
      <c r="AA130" s="30"/>
      <c r="AB130" s="30"/>
      <c r="AC130" s="30"/>
      <c r="AD130" s="30"/>
      <c r="AE130" s="30"/>
    </row>
    <row r="131" spans="1:65" s="2" customFormat="1" ht="6.95" customHeight="1">
      <c r="A131" s="30"/>
      <c r="B131" s="31"/>
      <c r="C131" s="30"/>
      <c r="D131" s="30"/>
      <c r="E131" s="30"/>
      <c r="F131" s="30"/>
      <c r="G131" s="30"/>
      <c r="H131" s="30"/>
      <c r="I131" s="30"/>
      <c r="J131" s="30"/>
      <c r="K131" s="30"/>
      <c r="L131" s="40"/>
      <c r="S131" s="30"/>
      <c r="T131" s="30"/>
      <c r="U131" s="30"/>
      <c r="V131" s="30"/>
      <c r="W131" s="30"/>
      <c r="X131" s="30"/>
      <c r="Y131" s="30"/>
      <c r="Z131" s="30"/>
      <c r="AA131" s="30"/>
      <c r="AB131" s="30"/>
      <c r="AC131" s="30"/>
      <c r="AD131" s="30"/>
      <c r="AE131" s="30"/>
    </row>
    <row r="132" spans="1:65" s="2" customFormat="1" ht="15.2" customHeight="1">
      <c r="A132" s="30"/>
      <c r="B132" s="31"/>
      <c r="C132" s="25" t="s">
        <v>24</v>
      </c>
      <c r="D132" s="30"/>
      <c r="E132" s="30"/>
      <c r="F132" s="23" t="str">
        <f>E17</f>
        <v>Město Horní Slavkov</v>
      </c>
      <c r="G132" s="30"/>
      <c r="H132" s="30"/>
      <c r="I132" s="25" t="s">
        <v>30</v>
      </c>
      <c r="J132" s="28" t="str">
        <f>E23</f>
        <v>TMS Projekt</v>
      </c>
      <c r="K132" s="30"/>
      <c r="L132" s="40"/>
      <c r="S132" s="30"/>
      <c r="T132" s="30"/>
      <c r="U132" s="30"/>
      <c r="V132" s="30"/>
      <c r="W132" s="30"/>
      <c r="X132" s="30"/>
      <c r="Y132" s="30"/>
      <c r="Z132" s="30"/>
      <c r="AA132" s="30"/>
      <c r="AB132" s="30"/>
      <c r="AC132" s="30"/>
      <c r="AD132" s="30"/>
      <c r="AE132" s="30"/>
    </row>
    <row r="133" spans="1:65" s="2" customFormat="1" ht="15.2" customHeight="1">
      <c r="A133" s="30"/>
      <c r="B133" s="31"/>
      <c r="C133" s="25" t="s">
        <v>28</v>
      </c>
      <c r="D133" s="30"/>
      <c r="E133" s="30"/>
      <c r="F133" s="23" t="str">
        <f>IF(E20="","",E20)</f>
        <v>Vyplň údaj</v>
      </c>
      <c r="G133" s="30"/>
      <c r="H133" s="30"/>
      <c r="I133" s="25" t="s">
        <v>33</v>
      </c>
      <c r="J133" s="28" t="str">
        <f>E26</f>
        <v>Milan Hájek</v>
      </c>
      <c r="K133" s="30"/>
      <c r="L133" s="40"/>
      <c r="S133" s="30"/>
      <c r="T133" s="30"/>
      <c r="U133" s="30"/>
      <c r="V133" s="30"/>
      <c r="W133" s="30"/>
      <c r="X133" s="30"/>
      <c r="Y133" s="30"/>
      <c r="Z133" s="30"/>
      <c r="AA133" s="30"/>
      <c r="AB133" s="30"/>
      <c r="AC133" s="30"/>
      <c r="AD133" s="30"/>
      <c r="AE133" s="30"/>
    </row>
    <row r="134" spans="1:65" s="2" customFormat="1" ht="10.35" customHeight="1">
      <c r="A134" s="30"/>
      <c r="B134" s="31"/>
      <c r="C134" s="30"/>
      <c r="D134" s="30"/>
      <c r="E134" s="30"/>
      <c r="F134" s="30"/>
      <c r="G134" s="30"/>
      <c r="H134" s="30"/>
      <c r="I134" s="30"/>
      <c r="J134" s="30"/>
      <c r="K134" s="30"/>
      <c r="L134" s="40"/>
      <c r="S134" s="30"/>
      <c r="T134" s="30"/>
      <c r="U134" s="30"/>
      <c r="V134" s="30"/>
      <c r="W134" s="30"/>
      <c r="X134" s="30"/>
      <c r="Y134" s="30"/>
      <c r="Z134" s="30"/>
      <c r="AA134" s="30"/>
      <c r="AB134" s="30"/>
      <c r="AC134" s="30"/>
      <c r="AD134" s="30"/>
      <c r="AE134" s="30"/>
    </row>
    <row r="135" spans="1:65" s="10" customFormat="1" ht="29.25" customHeight="1">
      <c r="A135" s="119"/>
      <c r="B135" s="120"/>
      <c r="C135" s="121" t="s">
        <v>148</v>
      </c>
      <c r="D135" s="122" t="s">
        <v>61</v>
      </c>
      <c r="E135" s="122" t="s">
        <v>57</v>
      </c>
      <c r="F135" s="122" t="s">
        <v>58</v>
      </c>
      <c r="G135" s="122" t="s">
        <v>149</v>
      </c>
      <c r="H135" s="122" t="s">
        <v>150</v>
      </c>
      <c r="I135" s="122" t="s">
        <v>151</v>
      </c>
      <c r="J135" s="122" t="s">
        <v>143</v>
      </c>
      <c r="K135" s="123" t="s">
        <v>152</v>
      </c>
      <c r="L135" s="124"/>
      <c r="M135" s="60" t="s">
        <v>1</v>
      </c>
      <c r="N135" s="61" t="s">
        <v>40</v>
      </c>
      <c r="O135" s="61" t="s">
        <v>153</v>
      </c>
      <c r="P135" s="61" t="s">
        <v>154</v>
      </c>
      <c r="Q135" s="61" t="s">
        <v>155</v>
      </c>
      <c r="R135" s="61" t="s">
        <v>156</v>
      </c>
      <c r="S135" s="61" t="s">
        <v>157</v>
      </c>
      <c r="T135" s="62" t="s">
        <v>158</v>
      </c>
      <c r="U135" s="119"/>
      <c r="V135" s="119"/>
      <c r="W135" s="119"/>
      <c r="X135" s="119"/>
      <c r="Y135" s="119"/>
      <c r="Z135" s="119"/>
      <c r="AA135" s="119"/>
      <c r="AB135" s="119"/>
      <c r="AC135" s="119"/>
      <c r="AD135" s="119"/>
      <c r="AE135" s="119"/>
    </row>
    <row r="136" spans="1:65" s="2" customFormat="1" ht="22.9" customHeight="1">
      <c r="A136" s="30"/>
      <c r="B136" s="31"/>
      <c r="C136" s="67" t="s">
        <v>159</v>
      </c>
      <c r="D136" s="30"/>
      <c r="E136" s="30"/>
      <c r="F136" s="30"/>
      <c r="G136" s="30"/>
      <c r="H136" s="30"/>
      <c r="I136" s="30"/>
      <c r="J136" s="125">
        <f>BK136</f>
        <v>0</v>
      </c>
      <c r="K136" s="30"/>
      <c r="L136" s="31"/>
      <c r="M136" s="63"/>
      <c r="N136" s="54"/>
      <c r="O136" s="64"/>
      <c r="P136" s="126">
        <f>P137+P214+P274</f>
        <v>0</v>
      </c>
      <c r="Q136" s="64"/>
      <c r="R136" s="126">
        <f>R137+R214+R274</f>
        <v>101.65413962000001</v>
      </c>
      <c r="S136" s="64"/>
      <c r="T136" s="127">
        <f>T137+T214+T274</f>
        <v>5.4526800000000009</v>
      </c>
      <c r="U136" s="30"/>
      <c r="V136" s="30"/>
      <c r="W136" s="30"/>
      <c r="X136" s="30"/>
      <c r="Y136" s="30"/>
      <c r="Z136" s="30"/>
      <c r="AA136" s="30"/>
      <c r="AB136" s="30"/>
      <c r="AC136" s="30"/>
      <c r="AD136" s="30"/>
      <c r="AE136" s="30"/>
      <c r="AT136" s="15" t="s">
        <v>75</v>
      </c>
      <c r="AU136" s="15" t="s">
        <v>145</v>
      </c>
      <c r="BK136" s="128">
        <f>BK137+BK214+BK274</f>
        <v>0</v>
      </c>
    </row>
    <row r="137" spans="1:65" s="11" customFormat="1" ht="25.9" customHeight="1">
      <c r="B137" s="129"/>
      <c r="D137" s="130" t="s">
        <v>75</v>
      </c>
      <c r="E137" s="131" t="s">
        <v>221</v>
      </c>
      <c r="F137" s="131" t="s">
        <v>222</v>
      </c>
      <c r="I137" s="132"/>
      <c r="J137" s="133">
        <f>BK137</f>
        <v>0</v>
      </c>
      <c r="L137" s="129"/>
      <c r="M137" s="134"/>
      <c r="N137" s="135"/>
      <c r="O137" s="135"/>
      <c r="P137" s="136">
        <f>P138+P167+P172+P176+P186+P189+P200+P207+P212</f>
        <v>0</v>
      </c>
      <c r="Q137" s="135"/>
      <c r="R137" s="136">
        <f>R138+R167+R172+R176+R186+R189+R200+R207+R212</f>
        <v>100.63320562000001</v>
      </c>
      <c r="S137" s="135"/>
      <c r="T137" s="137">
        <f>T138+T167+T172+T176+T186+T189+T200+T207+T212</f>
        <v>5.4526800000000009</v>
      </c>
      <c r="AR137" s="130" t="s">
        <v>84</v>
      </c>
      <c r="AT137" s="138" t="s">
        <v>75</v>
      </c>
      <c r="AU137" s="138" t="s">
        <v>76</v>
      </c>
      <c r="AY137" s="130" t="s">
        <v>163</v>
      </c>
      <c r="BK137" s="139">
        <f>BK138+BK167+BK172+BK176+BK186+BK189+BK200+BK207+BK212</f>
        <v>0</v>
      </c>
    </row>
    <row r="138" spans="1:65" s="11" customFormat="1" ht="22.9" customHeight="1">
      <c r="B138" s="129"/>
      <c r="D138" s="130" t="s">
        <v>75</v>
      </c>
      <c r="E138" s="163" t="s">
        <v>84</v>
      </c>
      <c r="F138" s="163" t="s">
        <v>223</v>
      </c>
      <c r="I138" s="132"/>
      <c r="J138" s="164">
        <f>BK138</f>
        <v>0</v>
      </c>
      <c r="L138" s="129"/>
      <c r="M138" s="134"/>
      <c r="N138" s="135"/>
      <c r="O138" s="135"/>
      <c r="P138" s="136">
        <f>SUM(P139:P166)</f>
        <v>0</v>
      </c>
      <c r="Q138" s="135"/>
      <c r="R138" s="136">
        <f>SUM(R139:R166)</f>
        <v>92.847999999999999</v>
      </c>
      <c r="S138" s="135"/>
      <c r="T138" s="137">
        <f>SUM(T139:T166)</f>
        <v>3.2126800000000002</v>
      </c>
      <c r="AR138" s="130" t="s">
        <v>84</v>
      </c>
      <c r="AT138" s="138" t="s">
        <v>75</v>
      </c>
      <c r="AU138" s="138" t="s">
        <v>84</v>
      </c>
      <c r="AY138" s="130" t="s">
        <v>163</v>
      </c>
      <c r="BK138" s="139">
        <f>SUM(BK139:BK166)</f>
        <v>0</v>
      </c>
    </row>
    <row r="139" spans="1:65" s="2" customFormat="1" ht="24.2" customHeight="1">
      <c r="A139" s="30"/>
      <c r="B139" s="140"/>
      <c r="C139" s="141" t="s">
        <v>84</v>
      </c>
      <c r="D139" s="141" t="s">
        <v>164</v>
      </c>
      <c r="E139" s="142" t="s">
        <v>2011</v>
      </c>
      <c r="F139" s="143" t="s">
        <v>2012</v>
      </c>
      <c r="G139" s="144" t="s">
        <v>253</v>
      </c>
      <c r="H139" s="145">
        <v>3</v>
      </c>
      <c r="I139" s="146"/>
      <c r="J139" s="147">
        <f>ROUND(I139*H139,2)</f>
        <v>0</v>
      </c>
      <c r="K139" s="143" t="s">
        <v>227</v>
      </c>
      <c r="L139" s="31"/>
      <c r="M139" s="148" t="s">
        <v>1</v>
      </c>
      <c r="N139" s="149" t="s">
        <v>41</v>
      </c>
      <c r="O139" s="56"/>
      <c r="P139" s="150">
        <f>O139*H139</f>
        <v>0</v>
      </c>
      <c r="Q139" s="150">
        <v>0</v>
      </c>
      <c r="R139" s="150">
        <f>Q139*H139</f>
        <v>0</v>
      </c>
      <c r="S139" s="150">
        <v>0.23499999999999999</v>
      </c>
      <c r="T139" s="151">
        <f>S139*H139</f>
        <v>0.70499999999999996</v>
      </c>
      <c r="U139" s="30"/>
      <c r="V139" s="30"/>
      <c r="W139" s="30"/>
      <c r="X139" s="30"/>
      <c r="Y139" s="30"/>
      <c r="Z139" s="30"/>
      <c r="AA139" s="30"/>
      <c r="AB139" s="30"/>
      <c r="AC139" s="30"/>
      <c r="AD139" s="30"/>
      <c r="AE139" s="30"/>
      <c r="AR139" s="152" t="s">
        <v>162</v>
      </c>
      <c r="AT139" s="152" t="s">
        <v>164</v>
      </c>
      <c r="AU139" s="152" t="s">
        <v>86</v>
      </c>
      <c r="AY139" s="15" t="s">
        <v>163</v>
      </c>
      <c r="BE139" s="153">
        <f>IF(N139="základní",J139,0)</f>
        <v>0</v>
      </c>
      <c r="BF139" s="153">
        <f>IF(N139="snížená",J139,0)</f>
        <v>0</v>
      </c>
      <c r="BG139" s="153">
        <f>IF(N139="zákl. přenesená",J139,0)</f>
        <v>0</v>
      </c>
      <c r="BH139" s="153">
        <f>IF(N139="sníž. přenesená",J139,0)</f>
        <v>0</v>
      </c>
      <c r="BI139" s="153">
        <f>IF(N139="nulová",J139,0)</f>
        <v>0</v>
      </c>
      <c r="BJ139" s="15" t="s">
        <v>84</v>
      </c>
      <c r="BK139" s="153">
        <f>ROUND(I139*H139,2)</f>
        <v>0</v>
      </c>
      <c r="BL139" s="15" t="s">
        <v>162</v>
      </c>
      <c r="BM139" s="152" t="s">
        <v>2013</v>
      </c>
    </row>
    <row r="140" spans="1:65" s="13" customFormat="1" ht="11.25">
      <c r="B140" s="165"/>
      <c r="D140" s="166" t="s">
        <v>229</v>
      </c>
      <c r="E140" s="167" t="s">
        <v>1</v>
      </c>
      <c r="F140" s="168" t="s">
        <v>2014</v>
      </c>
      <c r="H140" s="169">
        <v>3</v>
      </c>
      <c r="I140" s="170"/>
      <c r="L140" s="165"/>
      <c r="M140" s="171"/>
      <c r="N140" s="172"/>
      <c r="O140" s="172"/>
      <c r="P140" s="172"/>
      <c r="Q140" s="172"/>
      <c r="R140" s="172"/>
      <c r="S140" s="172"/>
      <c r="T140" s="173"/>
      <c r="AT140" s="167" t="s">
        <v>229</v>
      </c>
      <c r="AU140" s="167" t="s">
        <v>86</v>
      </c>
      <c r="AV140" s="13" t="s">
        <v>86</v>
      </c>
      <c r="AW140" s="13" t="s">
        <v>32</v>
      </c>
      <c r="AX140" s="13" t="s">
        <v>84</v>
      </c>
      <c r="AY140" s="167" t="s">
        <v>163</v>
      </c>
    </row>
    <row r="141" spans="1:65" s="2" customFormat="1" ht="24.2" customHeight="1">
      <c r="A141" s="30"/>
      <c r="B141" s="140"/>
      <c r="C141" s="141" t="s">
        <v>86</v>
      </c>
      <c r="D141" s="141" t="s">
        <v>164</v>
      </c>
      <c r="E141" s="142" t="s">
        <v>2015</v>
      </c>
      <c r="F141" s="143" t="s">
        <v>2016</v>
      </c>
      <c r="G141" s="144" t="s">
        <v>253</v>
      </c>
      <c r="H141" s="145">
        <v>6.48</v>
      </c>
      <c r="I141" s="146"/>
      <c r="J141" s="147">
        <f>ROUND(I141*H141,2)</f>
        <v>0</v>
      </c>
      <c r="K141" s="143" t="s">
        <v>227</v>
      </c>
      <c r="L141" s="31"/>
      <c r="M141" s="148" t="s">
        <v>1</v>
      </c>
      <c r="N141" s="149" t="s">
        <v>41</v>
      </c>
      <c r="O141" s="56"/>
      <c r="P141" s="150">
        <f>O141*H141</f>
        <v>0</v>
      </c>
      <c r="Q141" s="150">
        <v>0</v>
      </c>
      <c r="R141" s="150">
        <f>Q141*H141</f>
        <v>0</v>
      </c>
      <c r="S141" s="150">
        <v>0.316</v>
      </c>
      <c r="T141" s="151">
        <f>S141*H141</f>
        <v>2.0476800000000002</v>
      </c>
      <c r="U141" s="30"/>
      <c r="V141" s="30"/>
      <c r="W141" s="30"/>
      <c r="X141" s="30"/>
      <c r="Y141" s="30"/>
      <c r="Z141" s="30"/>
      <c r="AA141" s="30"/>
      <c r="AB141" s="30"/>
      <c r="AC141" s="30"/>
      <c r="AD141" s="30"/>
      <c r="AE141" s="30"/>
      <c r="AR141" s="152" t="s">
        <v>162</v>
      </c>
      <c r="AT141" s="152" t="s">
        <v>164</v>
      </c>
      <c r="AU141" s="152" t="s">
        <v>86</v>
      </c>
      <c r="AY141" s="15" t="s">
        <v>163</v>
      </c>
      <c r="BE141" s="153">
        <f>IF(N141="základní",J141,0)</f>
        <v>0</v>
      </c>
      <c r="BF141" s="153">
        <f>IF(N141="snížená",J141,0)</f>
        <v>0</v>
      </c>
      <c r="BG141" s="153">
        <f>IF(N141="zákl. přenesená",J141,0)</f>
        <v>0</v>
      </c>
      <c r="BH141" s="153">
        <f>IF(N141="sníž. přenesená",J141,0)</f>
        <v>0</v>
      </c>
      <c r="BI141" s="153">
        <f>IF(N141="nulová",J141,0)</f>
        <v>0</v>
      </c>
      <c r="BJ141" s="15" t="s">
        <v>84</v>
      </c>
      <c r="BK141" s="153">
        <f>ROUND(I141*H141,2)</f>
        <v>0</v>
      </c>
      <c r="BL141" s="15" t="s">
        <v>162</v>
      </c>
      <c r="BM141" s="152" t="s">
        <v>2017</v>
      </c>
    </row>
    <row r="142" spans="1:65" s="13" customFormat="1" ht="11.25">
      <c r="B142" s="165"/>
      <c r="D142" s="166" t="s">
        <v>229</v>
      </c>
      <c r="E142" s="167" t="s">
        <v>1</v>
      </c>
      <c r="F142" s="168" t="s">
        <v>2018</v>
      </c>
      <c r="H142" s="169">
        <v>6.48</v>
      </c>
      <c r="I142" s="170"/>
      <c r="L142" s="165"/>
      <c r="M142" s="171"/>
      <c r="N142" s="172"/>
      <c r="O142" s="172"/>
      <c r="P142" s="172"/>
      <c r="Q142" s="172"/>
      <c r="R142" s="172"/>
      <c r="S142" s="172"/>
      <c r="T142" s="173"/>
      <c r="AT142" s="167" t="s">
        <v>229</v>
      </c>
      <c r="AU142" s="167" t="s">
        <v>86</v>
      </c>
      <c r="AV142" s="13" t="s">
        <v>86</v>
      </c>
      <c r="AW142" s="13" t="s">
        <v>32</v>
      </c>
      <c r="AX142" s="13" t="s">
        <v>84</v>
      </c>
      <c r="AY142" s="167" t="s">
        <v>163</v>
      </c>
    </row>
    <row r="143" spans="1:65" s="2" customFormat="1" ht="16.5" customHeight="1">
      <c r="A143" s="30"/>
      <c r="B143" s="140"/>
      <c r="C143" s="141" t="s">
        <v>135</v>
      </c>
      <c r="D143" s="141" t="s">
        <v>164</v>
      </c>
      <c r="E143" s="142" t="s">
        <v>2019</v>
      </c>
      <c r="F143" s="143" t="s">
        <v>2020</v>
      </c>
      <c r="G143" s="144" t="s">
        <v>329</v>
      </c>
      <c r="H143" s="145">
        <v>2</v>
      </c>
      <c r="I143" s="146"/>
      <c r="J143" s="147">
        <f>ROUND(I143*H143,2)</f>
        <v>0</v>
      </c>
      <c r="K143" s="143" t="s">
        <v>227</v>
      </c>
      <c r="L143" s="31"/>
      <c r="M143" s="148" t="s">
        <v>1</v>
      </c>
      <c r="N143" s="149" t="s">
        <v>41</v>
      </c>
      <c r="O143" s="56"/>
      <c r="P143" s="150">
        <f>O143*H143</f>
        <v>0</v>
      </c>
      <c r="Q143" s="150">
        <v>0</v>
      </c>
      <c r="R143" s="150">
        <f>Q143*H143</f>
        <v>0</v>
      </c>
      <c r="S143" s="150">
        <v>0.23</v>
      </c>
      <c r="T143" s="151">
        <f>S143*H143</f>
        <v>0.46</v>
      </c>
      <c r="U143" s="30"/>
      <c r="V143" s="30"/>
      <c r="W143" s="30"/>
      <c r="X143" s="30"/>
      <c r="Y143" s="30"/>
      <c r="Z143" s="30"/>
      <c r="AA143" s="30"/>
      <c r="AB143" s="30"/>
      <c r="AC143" s="30"/>
      <c r="AD143" s="30"/>
      <c r="AE143" s="30"/>
      <c r="AR143" s="152" t="s">
        <v>162</v>
      </c>
      <c r="AT143" s="152" t="s">
        <v>164</v>
      </c>
      <c r="AU143" s="152" t="s">
        <v>86</v>
      </c>
      <c r="AY143" s="15" t="s">
        <v>163</v>
      </c>
      <c r="BE143" s="153">
        <f>IF(N143="základní",J143,0)</f>
        <v>0</v>
      </c>
      <c r="BF143" s="153">
        <f>IF(N143="snížená",J143,0)</f>
        <v>0</v>
      </c>
      <c r="BG143" s="153">
        <f>IF(N143="zákl. přenesená",J143,0)</f>
        <v>0</v>
      </c>
      <c r="BH143" s="153">
        <f>IF(N143="sníž. přenesená",J143,0)</f>
        <v>0</v>
      </c>
      <c r="BI143" s="153">
        <f>IF(N143="nulová",J143,0)</f>
        <v>0</v>
      </c>
      <c r="BJ143" s="15" t="s">
        <v>84</v>
      </c>
      <c r="BK143" s="153">
        <f>ROUND(I143*H143,2)</f>
        <v>0</v>
      </c>
      <c r="BL143" s="15" t="s">
        <v>162</v>
      </c>
      <c r="BM143" s="152" t="s">
        <v>2021</v>
      </c>
    </row>
    <row r="144" spans="1:65" s="2" customFormat="1" ht="24.2" customHeight="1">
      <c r="A144" s="30"/>
      <c r="B144" s="140"/>
      <c r="C144" s="141" t="s">
        <v>162</v>
      </c>
      <c r="D144" s="141" t="s">
        <v>164</v>
      </c>
      <c r="E144" s="142" t="s">
        <v>2022</v>
      </c>
      <c r="F144" s="143" t="s">
        <v>2023</v>
      </c>
      <c r="G144" s="144" t="s">
        <v>226</v>
      </c>
      <c r="H144" s="145">
        <v>12</v>
      </c>
      <c r="I144" s="146"/>
      <c r="J144" s="147">
        <f>ROUND(I144*H144,2)</f>
        <v>0</v>
      </c>
      <c r="K144" s="143" t="s">
        <v>227</v>
      </c>
      <c r="L144" s="31"/>
      <c r="M144" s="148" t="s">
        <v>1</v>
      </c>
      <c r="N144" s="149" t="s">
        <v>41</v>
      </c>
      <c r="O144" s="56"/>
      <c r="P144" s="150">
        <f>O144*H144</f>
        <v>0</v>
      </c>
      <c r="Q144" s="150">
        <v>0</v>
      </c>
      <c r="R144" s="150">
        <f>Q144*H144</f>
        <v>0</v>
      </c>
      <c r="S144" s="150">
        <v>0</v>
      </c>
      <c r="T144" s="151">
        <f>S144*H144</f>
        <v>0</v>
      </c>
      <c r="U144" s="30"/>
      <c r="V144" s="30"/>
      <c r="W144" s="30"/>
      <c r="X144" s="30"/>
      <c r="Y144" s="30"/>
      <c r="Z144" s="30"/>
      <c r="AA144" s="30"/>
      <c r="AB144" s="30"/>
      <c r="AC144" s="30"/>
      <c r="AD144" s="30"/>
      <c r="AE144" s="30"/>
      <c r="AR144" s="152" t="s">
        <v>162</v>
      </c>
      <c r="AT144" s="152" t="s">
        <v>164</v>
      </c>
      <c r="AU144" s="152" t="s">
        <v>86</v>
      </c>
      <c r="AY144" s="15" t="s">
        <v>163</v>
      </c>
      <c r="BE144" s="153">
        <f>IF(N144="základní",J144,0)</f>
        <v>0</v>
      </c>
      <c r="BF144" s="153">
        <f>IF(N144="snížená",J144,0)</f>
        <v>0</v>
      </c>
      <c r="BG144" s="153">
        <f>IF(N144="zákl. přenesená",J144,0)</f>
        <v>0</v>
      </c>
      <c r="BH144" s="153">
        <f>IF(N144="sníž. přenesená",J144,0)</f>
        <v>0</v>
      </c>
      <c r="BI144" s="153">
        <f>IF(N144="nulová",J144,0)</f>
        <v>0</v>
      </c>
      <c r="BJ144" s="15" t="s">
        <v>84</v>
      </c>
      <c r="BK144" s="153">
        <f>ROUND(I144*H144,2)</f>
        <v>0</v>
      </c>
      <c r="BL144" s="15" t="s">
        <v>162</v>
      </c>
      <c r="BM144" s="152" t="s">
        <v>2024</v>
      </c>
    </row>
    <row r="145" spans="1:65" s="2" customFormat="1" ht="33" customHeight="1">
      <c r="A145" s="30"/>
      <c r="B145" s="140"/>
      <c r="C145" s="141" t="s">
        <v>178</v>
      </c>
      <c r="D145" s="141" t="s">
        <v>164</v>
      </c>
      <c r="E145" s="142" t="s">
        <v>2025</v>
      </c>
      <c r="F145" s="143" t="s">
        <v>2026</v>
      </c>
      <c r="G145" s="144" t="s">
        <v>226</v>
      </c>
      <c r="H145" s="145">
        <v>25.577999999999999</v>
      </c>
      <c r="I145" s="146"/>
      <c r="J145" s="147">
        <f>ROUND(I145*H145,2)</f>
        <v>0</v>
      </c>
      <c r="K145" s="143" t="s">
        <v>227</v>
      </c>
      <c r="L145" s="31"/>
      <c r="M145" s="148" t="s">
        <v>1</v>
      </c>
      <c r="N145" s="149" t="s">
        <v>41</v>
      </c>
      <c r="O145" s="56"/>
      <c r="P145" s="150">
        <f>O145*H145</f>
        <v>0</v>
      </c>
      <c r="Q145" s="150">
        <v>0</v>
      </c>
      <c r="R145" s="150">
        <f>Q145*H145</f>
        <v>0</v>
      </c>
      <c r="S145" s="150">
        <v>0</v>
      </c>
      <c r="T145" s="151">
        <f>S145*H145</f>
        <v>0</v>
      </c>
      <c r="U145" s="30"/>
      <c r="V145" s="30"/>
      <c r="W145" s="30"/>
      <c r="X145" s="30"/>
      <c r="Y145" s="30"/>
      <c r="Z145" s="30"/>
      <c r="AA145" s="30"/>
      <c r="AB145" s="30"/>
      <c r="AC145" s="30"/>
      <c r="AD145" s="30"/>
      <c r="AE145" s="30"/>
      <c r="AR145" s="152" t="s">
        <v>162</v>
      </c>
      <c r="AT145" s="152" t="s">
        <v>164</v>
      </c>
      <c r="AU145" s="152" t="s">
        <v>86</v>
      </c>
      <c r="AY145" s="15" t="s">
        <v>163</v>
      </c>
      <c r="BE145" s="153">
        <f>IF(N145="základní",J145,0)</f>
        <v>0</v>
      </c>
      <c r="BF145" s="153">
        <f>IF(N145="snížená",J145,0)</f>
        <v>0</v>
      </c>
      <c r="BG145" s="153">
        <f>IF(N145="zákl. přenesená",J145,0)</f>
        <v>0</v>
      </c>
      <c r="BH145" s="153">
        <f>IF(N145="sníž. přenesená",J145,0)</f>
        <v>0</v>
      </c>
      <c r="BI145" s="153">
        <f>IF(N145="nulová",J145,0)</f>
        <v>0</v>
      </c>
      <c r="BJ145" s="15" t="s">
        <v>84</v>
      </c>
      <c r="BK145" s="153">
        <f>ROUND(I145*H145,2)</f>
        <v>0</v>
      </c>
      <c r="BL145" s="15" t="s">
        <v>162</v>
      </c>
      <c r="BM145" s="152" t="s">
        <v>2027</v>
      </c>
    </row>
    <row r="146" spans="1:65" s="13" customFormat="1" ht="11.25">
      <c r="B146" s="165"/>
      <c r="D146" s="166" t="s">
        <v>229</v>
      </c>
      <c r="E146" s="167" t="s">
        <v>1</v>
      </c>
      <c r="F146" s="168" t="s">
        <v>2028</v>
      </c>
      <c r="H146" s="169">
        <v>25.577999999999999</v>
      </c>
      <c r="I146" s="170"/>
      <c r="L146" s="165"/>
      <c r="M146" s="171"/>
      <c r="N146" s="172"/>
      <c r="O146" s="172"/>
      <c r="P146" s="172"/>
      <c r="Q146" s="172"/>
      <c r="R146" s="172"/>
      <c r="S146" s="172"/>
      <c r="T146" s="173"/>
      <c r="AT146" s="167" t="s">
        <v>229</v>
      </c>
      <c r="AU146" s="167" t="s">
        <v>86</v>
      </c>
      <c r="AV146" s="13" t="s">
        <v>86</v>
      </c>
      <c r="AW146" s="13" t="s">
        <v>32</v>
      </c>
      <c r="AX146" s="13" t="s">
        <v>84</v>
      </c>
      <c r="AY146" s="167" t="s">
        <v>163</v>
      </c>
    </row>
    <row r="147" spans="1:65" s="2" customFormat="1" ht="33" customHeight="1">
      <c r="A147" s="30"/>
      <c r="B147" s="140"/>
      <c r="C147" s="141" t="s">
        <v>182</v>
      </c>
      <c r="D147" s="141" t="s">
        <v>164</v>
      </c>
      <c r="E147" s="142" t="s">
        <v>2029</v>
      </c>
      <c r="F147" s="143" t="s">
        <v>2030</v>
      </c>
      <c r="G147" s="144" t="s">
        <v>226</v>
      </c>
      <c r="H147" s="145">
        <v>19.239999999999998</v>
      </c>
      <c r="I147" s="146"/>
      <c r="J147" s="147">
        <f>ROUND(I147*H147,2)</f>
        <v>0</v>
      </c>
      <c r="K147" s="143" t="s">
        <v>227</v>
      </c>
      <c r="L147" s="31"/>
      <c r="M147" s="148" t="s">
        <v>1</v>
      </c>
      <c r="N147" s="149" t="s">
        <v>41</v>
      </c>
      <c r="O147" s="56"/>
      <c r="P147" s="150">
        <f>O147*H147</f>
        <v>0</v>
      </c>
      <c r="Q147" s="150">
        <v>0</v>
      </c>
      <c r="R147" s="150">
        <f>Q147*H147</f>
        <v>0</v>
      </c>
      <c r="S147" s="150">
        <v>0</v>
      </c>
      <c r="T147" s="151">
        <f>S147*H147</f>
        <v>0</v>
      </c>
      <c r="U147" s="30"/>
      <c r="V147" s="30"/>
      <c r="W147" s="30"/>
      <c r="X147" s="30"/>
      <c r="Y147" s="30"/>
      <c r="Z147" s="30"/>
      <c r="AA147" s="30"/>
      <c r="AB147" s="30"/>
      <c r="AC147" s="30"/>
      <c r="AD147" s="30"/>
      <c r="AE147" s="30"/>
      <c r="AR147" s="152" t="s">
        <v>162</v>
      </c>
      <c r="AT147" s="152" t="s">
        <v>164</v>
      </c>
      <c r="AU147" s="152" t="s">
        <v>86</v>
      </c>
      <c r="AY147" s="15" t="s">
        <v>163</v>
      </c>
      <c r="BE147" s="153">
        <f>IF(N147="základní",J147,0)</f>
        <v>0</v>
      </c>
      <c r="BF147" s="153">
        <f>IF(N147="snížená",J147,0)</f>
        <v>0</v>
      </c>
      <c r="BG147" s="153">
        <f>IF(N147="zákl. přenesená",J147,0)</f>
        <v>0</v>
      </c>
      <c r="BH147" s="153">
        <f>IF(N147="sníž. přenesená",J147,0)</f>
        <v>0</v>
      </c>
      <c r="BI147" s="153">
        <f>IF(N147="nulová",J147,0)</f>
        <v>0</v>
      </c>
      <c r="BJ147" s="15" t="s">
        <v>84</v>
      </c>
      <c r="BK147" s="153">
        <f>ROUND(I147*H147,2)</f>
        <v>0</v>
      </c>
      <c r="BL147" s="15" t="s">
        <v>162</v>
      </c>
      <c r="BM147" s="152" t="s">
        <v>2031</v>
      </c>
    </row>
    <row r="148" spans="1:65" s="13" customFormat="1" ht="11.25">
      <c r="B148" s="165"/>
      <c r="D148" s="166" t="s">
        <v>229</v>
      </c>
      <c r="E148" s="167" t="s">
        <v>1</v>
      </c>
      <c r="F148" s="168" t="s">
        <v>2032</v>
      </c>
      <c r="H148" s="169">
        <v>19.239999999999998</v>
      </c>
      <c r="I148" s="170"/>
      <c r="L148" s="165"/>
      <c r="M148" s="171"/>
      <c r="N148" s="172"/>
      <c r="O148" s="172"/>
      <c r="P148" s="172"/>
      <c r="Q148" s="172"/>
      <c r="R148" s="172"/>
      <c r="S148" s="172"/>
      <c r="T148" s="173"/>
      <c r="AT148" s="167" t="s">
        <v>229</v>
      </c>
      <c r="AU148" s="167" t="s">
        <v>86</v>
      </c>
      <c r="AV148" s="13" t="s">
        <v>86</v>
      </c>
      <c r="AW148" s="13" t="s">
        <v>32</v>
      </c>
      <c r="AX148" s="13" t="s">
        <v>84</v>
      </c>
      <c r="AY148" s="167" t="s">
        <v>163</v>
      </c>
    </row>
    <row r="149" spans="1:65" s="2" customFormat="1" ht="37.9" customHeight="1">
      <c r="A149" s="30"/>
      <c r="B149" s="140"/>
      <c r="C149" s="141" t="s">
        <v>186</v>
      </c>
      <c r="D149" s="141" t="s">
        <v>164</v>
      </c>
      <c r="E149" s="142" t="s">
        <v>231</v>
      </c>
      <c r="F149" s="143" t="s">
        <v>232</v>
      </c>
      <c r="G149" s="144" t="s">
        <v>226</v>
      </c>
      <c r="H149" s="145">
        <v>25.577999999999999</v>
      </c>
      <c r="I149" s="146"/>
      <c r="J149" s="147">
        <f>ROUND(I149*H149,2)</f>
        <v>0</v>
      </c>
      <c r="K149" s="143" t="s">
        <v>227</v>
      </c>
      <c r="L149" s="31"/>
      <c r="M149" s="148" t="s">
        <v>1</v>
      </c>
      <c r="N149" s="149" t="s">
        <v>41</v>
      </c>
      <c r="O149" s="56"/>
      <c r="P149" s="150">
        <f>O149*H149</f>
        <v>0</v>
      </c>
      <c r="Q149" s="150">
        <v>0</v>
      </c>
      <c r="R149" s="150">
        <f>Q149*H149</f>
        <v>0</v>
      </c>
      <c r="S149" s="150">
        <v>0</v>
      </c>
      <c r="T149" s="151">
        <f>S149*H149</f>
        <v>0</v>
      </c>
      <c r="U149" s="30"/>
      <c r="V149" s="30"/>
      <c r="W149" s="30"/>
      <c r="X149" s="30"/>
      <c r="Y149" s="30"/>
      <c r="Z149" s="30"/>
      <c r="AA149" s="30"/>
      <c r="AB149" s="30"/>
      <c r="AC149" s="30"/>
      <c r="AD149" s="30"/>
      <c r="AE149" s="30"/>
      <c r="AR149" s="152" t="s">
        <v>162</v>
      </c>
      <c r="AT149" s="152" t="s">
        <v>164</v>
      </c>
      <c r="AU149" s="152" t="s">
        <v>86</v>
      </c>
      <c r="AY149" s="15" t="s">
        <v>163</v>
      </c>
      <c r="BE149" s="153">
        <f>IF(N149="základní",J149,0)</f>
        <v>0</v>
      </c>
      <c r="BF149" s="153">
        <f>IF(N149="snížená",J149,0)</f>
        <v>0</v>
      </c>
      <c r="BG149" s="153">
        <f>IF(N149="zákl. přenesená",J149,0)</f>
        <v>0</v>
      </c>
      <c r="BH149" s="153">
        <f>IF(N149="sníž. přenesená",J149,0)</f>
        <v>0</v>
      </c>
      <c r="BI149" s="153">
        <f>IF(N149="nulová",J149,0)</f>
        <v>0</v>
      </c>
      <c r="BJ149" s="15" t="s">
        <v>84</v>
      </c>
      <c r="BK149" s="153">
        <f>ROUND(I149*H149,2)</f>
        <v>0</v>
      </c>
      <c r="BL149" s="15" t="s">
        <v>162</v>
      </c>
      <c r="BM149" s="152" t="s">
        <v>2033</v>
      </c>
    </row>
    <row r="150" spans="1:65" s="2" customFormat="1" ht="37.9" customHeight="1">
      <c r="A150" s="30"/>
      <c r="B150" s="140"/>
      <c r="C150" s="141" t="s">
        <v>190</v>
      </c>
      <c r="D150" s="141" t="s">
        <v>164</v>
      </c>
      <c r="E150" s="142" t="s">
        <v>237</v>
      </c>
      <c r="F150" s="143" t="s">
        <v>238</v>
      </c>
      <c r="G150" s="144" t="s">
        <v>226</v>
      </c>
      <c r="H150" s="145">
        <v>46.423999999999999</v>
      </c>
      <c r="I150" s="146"/>
      <c r="J150" s="147">
        <f>ROUND(I150*H150,2)</f>
        <v>0</v>
      </c>
      <c r="K150" s="143" t="s">
        <v>227</v>
      </c>
      <c r="L150" s="31"/>
      <c r="M150" s="148" t="s">
        <v>1</v>
      </c>
      <c r="N150" s="149" t="s">
        <v>41</v>
      </c>
      <c r="O150" s="56"/>
      <c r="P150" s="150">
        <f>O150*H150</f>
        <v>0</v>
      </c>
      <c r="Q150" s="150">
        <v>0</v>
      </c>
      <c r="R150" s="150">
        <f>Q150*H150</f>
        <v>0</v>
      </c>
      <c r="S150" s="150">
        <v>0</v>
      </c>
      <c r="T150" s="151">
        <f>S150*H150</f>
        <v>0</v>
      </c>
      <c r="U150" s="30"/>
      <c r="V150" s="30"/>
      <c r="W150" s="30"/>
      <c r="X150" s="30"/>
      <c r="Y150" s="30"/>
      <c r="Z150" s="30"/>
      <c r="AA150" s="30"/>
      <c r="AB150" s="30"/>
      <c r="AC150" s="30"/>
      <c r="AD150" s="30"/>
      <c r="AE150" s="30"/>
      <c r="AR150" s="152" t="s">
        <v>162</v>
      </c>
      <c r="AT150" s="152" t="s">
        <v>164</v>
      </c>
      <c r="AU150" s="152" t="s">
        <v>86</v>
      </c>
      <c r="AY150" s="15" t="s">
        <v>163</v>
      </c>
      <c r="BE150" s="153">
        <f>IF(N150="základní",J150,0)</f>
        <v>0</v>
      </c>
      <c r="BF150" s="153">
        <f>IF(N150="snížená",J150,0)</f>
        <v>0</v>
      </c>
      <c r="BG150" s="153">
        <f>IF(N150="zákl. přenesená",J150,0)</f>
        <v>0</v>
      </c>
      <c r="BH150" s="153">
        <f>IF(N150="sníž. přenesená",J150,0)</f>
        <v>0</v>
      </c>
      <c r="BI150" s="153">
        <f>IF(N150="nulová",J150,0)</f>
        <v>0</v>
      </c>
      <c r="BJ150" s="15" t="s">
        <v>84</v>
      </c>
      <c r="BK150" s="153">
        <f>ROUND(I150*H150,2)</f>
        <v>0</v>
      </c>
      <c r="BL150" s="15" t="s">
        <v>162</v>
      </c>
      <c r="BM150" s="152" t="s">
        <v>2034</v>
      </c>
    </row>
    <row r="151" spans="1:65" s="13" customFormat="1" ht="11.25">
      <c r="B151" s="165"/>
      <c r="D151" s="166" t="s">
        <v>229</v>
      </c>
      <c r="E151" s="167" t="s">
        <v>1</v>
      </c>
      <c r="F151" s="168" t="s">
        <v>2035</v>
      </c>
      <c r="H151" s="169">
        <v>46.423999999999999</v>
      </c>
      <c r="I151" s="170"/>
      <c r="L151" s="165"/>
      <c r="M151" s="171"/>
      <c r="N151" s="172"/>
      <c r="O151" s="172"/>
      <c r="P151" s="172"/>
      <c r="Q151" s="172"/>
      <c r="R151" s="172"/>
      <c r="S151" s="172"/>
      <c r="T151" s="173"/>
      <c r="AT151" s="167" t="s">
        <v>229</v>
      </c>
      <c r="AU151" s="167" t="s">
        <v>86</v>
      </c>
      <c r="AV151" s="13" t="s">
        <v>86</v>
      </c>
      <c r="AW151" s="13" t="s">
        <v>32</v>
      </c>
      <c r="AX151" s="13" t="s">
        <v>84</v>
      </c>
      <c r="AY151" s="167" t="s">
        <v>163</v>
      </c>
    </row>
    <row r="152" spans="1:65" s="2" customFormat="1" ht="33" customHeight="1">
      <c r="A152" s="30"/>
      <c r="B152" s="140"/>
      <c r="C152" s="141" t="s">
        <v>257</v>
      </c>
      <c r="D152" s="141" t="s">
        <v>164</v>
      </c>
      <c r="E152" s="142" t="s">
        <v>243</v>
      </c>
      <c r="F152" s="143" t="s">
        <v>244</v>
      </c>
      <c r="G152" s="144" t="s">
        <v>245</v>
      </c>
      <c r="H152" s="145">
        <v>92.847999999999999</v>
      </c>
      <c r="I152" s="146"/>
      <c r="J152" s="147">
        <f>ROUND(I152*H152,2)</f>
        <v>0</v>
      </c>
      <c r="K152" s="143" t="s">
        <v>227</v>
      </c>
      <c r="L152" s="31"/>
      <c r="M152" s="148" t="s">
        <v>1</v>
      </c>
      <c r="N152" s="149" t="s">
        <v>41</v>
      </c>
      <c r="O152" s="56"/>
      <c r="P152" s="150">
        <f>O152*H152</f>
        <v>0</v>
      </c>
      <c r="Q152" s="150">
        <v>0</v>
      </c>
      <c r="R152" s="150">
        <f>Q152*H152</f>
        <v>0</v>
      </c>
      <c r="S152" s="150">
        <v>0</v>
      </c>
      <c r="T152" s="151">
        <f>S152*H152</f>
        <v>0</v>
      </c>
      <c r="U152" s="30"/>
      <c r="V152" s="30"/>
      <c r="W152" s="30"/>
      <c r="X152" s="30"/>
      <c r="Y152" s="30"/>
      <c r="Z152" s="30"/>
      <c r="AA152" s="30"/>
      <c r="AB152" s="30"/>
      <c r="AC152" s="30"/>
      <c r="AD152" s="30"/>
      <c r="AE152" s="30"/>
      <c r="AR152" s="152" t="s">
        <v>162</v>
      </c>
      <c r="AT152" s="152" t="s">
        <v>164</v>
      </c>
      <c r="AU152" s="152" t="s">
        <v>86</v>
      </c>
      <c r="AY152" s="15" t="s">
        <v>163</v>
      </c>
      <c r="BE152" s="153">
        <f>IF(N152="základní",J152,0)</f>
        <v>0</v>
      </c>
      <c r="BF152" s="153">
        <f>IF(N152="snížená",J152,0)</f>
        <v>0</v>
      </c>
      <c r="BG152" s="153">
        <f>IF(N152="zákl. přenesená",J152,0)</f>
        <v>0</v>
      </c>
      <c r="BH152" s="153">
        <f>IF(N152="sníž. přenesená",J152,0)</f>
        <v>0</v>
      </c>
      <c r="BI152" s="153">
        <f>IF(N152="nulová",J152,0)</f>
        <v>0</v>
      </c>
      <c r="BJ152" s="15" t="s">
        <v>84</v>
      </c>
      <c r="BK152" s="153">
        <f>ROUND(I152*H152,2)</f>
        <v>0</v>
      </c>
      <c r="BL152" s="15" t="s">
        <v>162</v>
      </c>
      <c r="BM152" s="152" t="s">
        <v>2036</v>
      </c>
    </row>
    <row r="153" spans="1:65" s="13" customFormat="1" ht="11.25">
      <c r="B153" s="165"/>
      <c r="D153" s="166" t="s">
        <v>229</v>
      </c>
      <c r="F153" s="168" t="s">
        <v>2037</v>
      </c>
      <c r="H153" s="169">
        <v>92.847999999999999</v>
      </c>
      <c r="I153" s="170"/>
      <c r="L153" s="165"/>
      <c r="M153" s="171"/>
      <c r="N153" s="172"/>
      <c r="O153" s="172"/>
      <c r="P153" s="172"/>
      <c r="Q153" s="172"/>
      <c r="R153" s="172"/>
      <c r="S153" s="172"/>
      <c r="T153" s="173"/>
      <c r="AT153" s="167" t="s">
        <v>229</v>
      </c>
      <c r="AU153" s="167" t="s">
        <v>86</v>
      </c>
      <c r="AV153" s="13" t="s">
        <v>86</v>
      </c>
      <c r="AW153" s="13" t="s">
        <v>3</v>
      </c>
      <c r="AX153" s="13" t="s">
        <v>84</v>
      </c>
      <c r="AY153" s="167" t="s">
        <v>163</v>
      </c>
    </row>
    <row r="154" spans="1:65" s="2" customFormat="1" ht="16.5" customHeight="1">
      <c r="A154" s="30"/>
      <c r="B154" s="140"/>
      <c r="C154" s="141" t="s">
        <v>89</v>
      </c>
      <c r="D154" s="141" t="s">
        <v>164</v>
      </c>
      <c r="E154" s="142" t="s">
        <v>248</v>
      </c>
      <c r="F154" s="143" t="s">
        <v>249</v>
      </c>
      <c r="G154" s="144" t="s">
        <v>226</v>
      </c>
      <c r="H154" s="145">
        <v>46.423999999999999</v>
      </c>
      <c r="I154" s="146"/>
      <c r="J154" s="147">
        <f>ROUND(I154*H154,2)</f>
        <v>0</v>
      </c>
      <c r="K154" s="143" t="s">
        <v>227</v>
      </c>
      <c r="L154" s="31"/>
      <c r="M154" s="148" t="s">
        <v>1</v>
      </c>
      <c r="N154" s="149" t="s">
        <v>41</v>
      </c>
      <c r="O154" s="56"/>
      <c r="P154" s="150">
        <f>O154*H154</f>
        <v>0</v>
      </c>
      <c r="Q154" s="150">
        <v>0</v>
      </c>
      <c r="R154" s="150">
        <f>Q154*H154</f>
        <v>0</v>
      </c>
      <c r="S154" s="150">
        <v>0</v>
      </c>
      <c r="T154" s="151">
        <f>S154*H154</f>
        <v>0</v>
      </c>
      <c r="U154" s="30"/>
      <c r="V154" s="30"/>
      <c r="W154" s="30"/>
      <c r="X154" s="30"/>
      <c r="Y154" s="30"/>
      <c r="Z154" s="30"/>
      <c r="AA154" s="30"/>
      <c r="AB154" s="30"/>
      <c r="AC154" s="30"/>
      <c r="AD154" s="30"/>
      <c r="AE154" s="30"/>
      <c r="AR154" s="152" t="s">
        <v>162</v>
      </c>
      <c r="AT154" s="152" t="s">
        <v>164</v>
      </c>
      <c r="AU154" s="152" t="s">
        <v>86</v>
      </c>
      <c r="AY154" s="15" t="s">
        <v>163</v>
      </c>
      <c r="BE154" s="153">
        <f>IF(N154="základní",J154,0)</f>
        <v>0</v>
      </c>
      <c r="BF154" s="153">
        <f>IF(N154="snížená",J154,0)</f>
        <v>0</v>
      </c>
      <c r="BG154" s="153">
        <f>IF(N154="zákl. přenesená",J154,0)</f>
        <v>0</v>
      </c>
      <c r="BH154" s="153">
        <f>IF(N154="sníž. přenesená",J154,0)</f>
        <v>0</v>
      </c>
      <c r="BI154" s="153">
        <f>IF(N154="nulová",J154,0)</f>
        <v>0</v>
      </c>
      <c r="BJ154" s="15" t="s">
        <v>84</v>
      </c>
      <c r="BK154" s="153">
        <f>ROUND(I154*H154,2)</f>
        <v>0</v>
      </c>
      <c r="BL154" s="15" t="s">
        <v>162</v>
      </c>
      <c r="BM154" s="152" t="s">
        <v>2038</v>
      </c>
    </row>
    <row r="155" spans="1:65" s="2" customFormat="1" ht="24.2" customHeight="1">
      <c r="A155" s="30"/>
      <c r="B155" s="140"/>
      <c r="C155" s="141" t="s">
        <v>266</v>
      </c>
      <c r="D155" s="141" t="s">
        <v>164</v>
      </c>
      <c r="E155" s="142" t="s">
        <v>2039</v>
      </c>
      <c r="F155" s="143" t="s">
        <v>2040</v>
      </c>
      <c r="G155" s="144" t="s">
        <v>226</v>
      </c>
      <c r="H155" s="145">
        <v>20.8</v>
      </c>
      <c r="I155" s="146"/>
      <c r="J155" s="147">
        <f>ROUND(I155*H155,2)</f>
        <v>0</v>
      </c>
      <c r="K155" s="143" t="s">
        <v>227</v>
      </c>
      <c r="L155" s="31"/>
      <c r="M155" s="148" t="s">
        <v>1</v>
      </c>
      <c r="N155" s="149" t="s">
        <v>41</v>
      </c>
      <c r="O155" s="56"/>
      <c r="P155" s="150">
        <f>O155*H155</f>
        <v>0</v>
      </c>
      <c r="Q155" s="150">
        <v>0</v>
      </c>
      <c r="R155" s="150">
        <f>Q155*H155</f>
        <v>0</v>
      </c>
      <c r="S155" s="150">
        <v>0</v>
      </c>
      <c r="T155" s="151">
        <f>S155*H155</f>
        <v>0</v>
      </c>
      <c r="U155" s="30"/>
      <c r="V155" s="30"/>
      <c r="W155" s="30"/>
      <c r="X155" s="30"/>
      <c r="Y155" s="30"/>
      <c r="Z155" s="30"/>
      <c r="AA155" s="30"/>
      <c r="AB155" s="30"/>
      <c r="AC155" s="30"/>
      <c r="AD155" s="30"/>
      <c r="AE155" s="30"/>
      <c r="AR155" s="152" t="s">
        <v>162</v>
      </c>
      <c r="AT155" s="152" t="s">
        <v>164</v>
      </c>
      <c r="AU155" s="152" t="s">
        <v>86</v>
      </c>
      <c r="AY155" s="15" t="s">
        <v>163</v>
      </c>
      <c r="BE155" s="153">
        <f>IF(N155="základní",J155,0)</f>
        <v>0</v>
      </c>
      <c r="BF155" s="153">
        <f>IF(N155="snížená",J155,0)</f>
        <v>0</v>
      </c>
      <c r="BG155" s="153">
        <f>IF(N155="zákl. přenesená",J155,0)</f>
        <v>0</v>
      </c>
      <c r="BH155" s="153">
        <f>IF(N155="sníž. přenesená",J155,0)</f>
        <v>0</v>
      </c>
      <c r="BI155" s="153">
        <f>IF(N155="nulová",J155,0)</f>
        <v>0</v>
      </c>
      <c r="BJ155" s="15" t="s">
        <v>84</v>
      </c>
      <c r="BK155" s="153">
        <f>ROUND(I155*H155,2)</f>
        <v>0</v>
      </c>
      <c r="BL155" s="15" t="s">
        <v>162</v>
      </c>
      <c r="BM155" s="152" t="s">
        <v>2041</v>
      </c>
    </row>
    <row r="156" spans="1:65" s="13" customFormat="1" ht="11.25">
      <c r="B156" s="165"/>
      <c r="D156" s="166" t="s">
        <v>229</v>
      </c>
      <c r="E156" s="167" t="s">
        <v>1</v>
      </c>
      <c r="F156" s="168" t="s">
        <v>2042</v>
      </c>
      <c r="H156" s="169">
        <v>14.8</v>
      </c>
      <c r="I156" s="170"/>
      <c r="L156" s="165"/>
      <c r="M156" s="171"/>
      <c r="N156" s="172"/>
      <c r="O156" s="172"/>
      <c r="P156" s="172"/>
      <c r="Q156" s="172"/>
      <c r="R156" s="172"/>
      <c r="S156" s="172"/>
      <c r="T156" s="173"/>
      <c r="AT156" s="167" t="s">
        <v>229</v>
      </c>
      <c r="AU156" s="167" t="s">
        <v>86</v>
      </c>
      <c r="AV156" s="13" t="s">
        <v>86</v>
      </c>
      <c r="AW156" s="13" t="s">
        <v>32</v>
      </c>
      <c r="AX156" s="13" t="s">
        <v>76</v>
      </c>
      <c r="AY156" s="167" t="s">
        <v>163</v>
      </c>
    </row>
    <row r="157" spans="1:65" s="13" customFormat="1" ht="11.25">
      <c r="B157" s="165"/>
      <c r="D157" s="166" t="s">
        <v>229</v>
      </c>
      <c r="E157" s="167" t="s">
        <v>1</v>
      </c>
      <c r="F157" s="168" t="s">
        <v>2043</v>
      </c>
      <c r="H157" s="169">
        <v>6</v>
      </c>
      <c r="I157" s="170"/>
      <c r="L157" s="165"/>
      <c r="M157" s="171"/>
      <c r="N157" s="172"/>
      <c r="O157" s="172"/>
      <c r="P157" s="172"/>
      <c r="Q157" s="172"/>
      <c r="R157" s="172"/>
      <c r="S157" s="172"/>
      <c r="T157" s="173"/>
      <c r="AT157" s="167" t="s">
        <v>229</v>
      </c>
      <c r="AU157" s="167" t="s">
        <v>86</v>
      </c>
      <c r="AV157" s="13" t="s">
        <v>86</v>
      </c>
      <c r="AW157" s="13" t="s">
        <v>32</v>
      </c>
      <c r="AX157" s="13" t="s">
        <v>76</v>
      </c>
      <c r="AY157" s="167" t="s">
        <v>163</v>
      </c>
    </row>
    <row r="158" spans="1:65" s="2" customFormat="1" ht="16.5" customHeight="1">
      <c r="A158" s="30"/>
      <c r="B158" s="140"/>
      <c r="C158" s="174" t="s">
        <v>8</v>
      </c>
      <c r="D158" s="174" t="s">
        <v>618</v>
      </c>
      <c r="E158" s="175" t="s">
        <v>2044</v>
      </c>
      <c r="F158" s="176" t="s">
        <v>2045</v>
      </c>
      <c r="G158" s="177" t="s">
        <v>245</v>
      </c>
      <c r="H158" s="178">
        <v>41.6</v>
      </c>
      <c r="I158" s="179"/>
      <c r="J158" s="180">
        <f>ROUND(I158*H158,2)</f>
        <v>0</v>
      </c>
      <c r="K158" s="176" t="s">
        <v>227</v>
      </c>
      <c r="L158" s="181"/>
      <c r="M158" s="182" t="s">
        <v>1</v>
      </c>
      <c r="N158" s="183" t="s">
        <v>41</v>
      </c>
      <c r="O158" s="56"/>
      <c r="P158" s="150">
        <f>O158*H158</f>
        <v>0</v>
      </c>
      <c r="Q158" s="150">
        <v>1</v>
      </c>
      <c r="R158" s="150">
        <f>Q158*H158</f>
        <v>41.6</v>
      </c>
      <c r="S158" s="150">
        <v>0</v>
      </c>
      <c r="T158" s="151">
        <f>S158*H158</f>
        <v>0</v>
      </c>
      <c r="U158" s="30"/>
      <c r="V158" s="30"/>
      <c r="W158" s="30"/>
      <c r="X158" s="30"/>
      <c r="Y158" s="30"/>
      <c r="Z158" s="30"/>
      <c r="AA158" s="30"/>
      <c r="AB158" s="30"/>
      <c r="AC158" s="30"/>
      <c r="AD158" s="30"/>
      <c r="AE158" s="30"/>
      <c r="AR158" s="152" t="s">
        <v>190</v>
      </c>
      <c r="AT158" s="152" t="s">
        <v>618</v>
      </c>
      <c r="AU158" s="152" t="s">
        <v>86</v>
      </c>
      <c r="AY158" s="15" t="s">
        <v>163</v>
      </c>
      <c r="BE158" s="153">
        <f>IF(N158="základní",J158,0)</f>
        <v>0</v>
      </c>
      <c r="BF158" s="153">
        <f>IF(N158="snížená",J158,0)</f>
        <v>0</v>
      </c>
      <c r="BG158" s="153">
        <f>IF(N158="zákl. přenesená",J158,0)</f>
        <v>0</v>
      </c>
      <c r="BH158" s="153">
        <f>IF(N158="sníž. přenesená",J158,0)</f>
        <v>0</v>
      </c>
      <c r="BI158" s="153">
        <f>IF(N158="nulová",J158,0)</f>
        <v>0</v>
      </c>
      <c r="BJ158" s="15" t="s">
        <v>84</v>
      </c>
      <c r="BK158" s="153">
        <f>ROUND(I158*H158,2)</f>
        <v>0</v>
      </c>
      <c r="BL158" s="15" t="s">
        <v>162</v>
      </c>
      <c r="BM158" s="152" t="s">
        <v>2046</v>
      </c>
    </row>
    <row r="159" spans="1:65" s="13" customFormat="1" ht="11.25">
      <c r="B159" s="165"/>
      <c r="D159" s="166" t="s">
        <v>229</v>
      </c>
      <c r="F159" s="168" t="s">
        <v>2047</v>
      </c>
      <c r="H159" s="169">
        <v>41.6</v>
      </c>
      <c r="I159" s="170"/>
      <c r="L159" s="165"/>
      <c r="M159" s="171"/>
      <c r="N159" s="172"/>
      <c r="O159" s="172"/>
      <c r="P159" s="172"/>
      <c r="Q159" s="172"/>
      <c r="R159" s="172"/>
      <c r="S159" s="172"/>
      <c r="T159" s="173"/>
      <c r="AT159" s="167" t="s">
        <v>229</v>
      </c>
      <c r="AU159" s="167" t="s">
        <v>86</v>
      </c>
      <c r="AV159" s="13" t="s">
        <v>86</v>
      </c>
      <c r="AW159" s="13" t="s">
        <v>3</v>
      </c>
      <c r="AX159" s="13" t="s">
        <v>84</v>
      </c>
      <c r="AY159" s="167" t="s">
        <v>163</v>
      </c>
    </row>
    <row r="160" spans="1:65" s="2" customFormat="1" ht="24.2" customHeight="1">
      <c r="A160" s="30"/>
      <c r="B160" s="140"/>
      <c r="C160" s="141" t="s">
        <v>277</v>
      </c>
      <c r="D160" s="141" t="s">
        <v>164</v>
      </c>
      <c r="E160" s="142" t="s">
        <v>2048</v>
      </c>
      <c r="F160" s="143" t="s">
        <v>2049</v>
      </c>
      <c r="G160" s="144" t="s">
        <v>226</v>
      </c>
      <c r="H160" s="145">
        <v>25.623999999999999</v>
      </c>
      <c r="I160" s="146"/>
      <c r="J160" s="147">
        <f>ROUND(I160*H160,2)</f>
        <v>0</v>
      </c>
      <c r="K160" s="143" t="s">
        <v>227</v>
      </c>
      <c r="L160" s="31"/>
      <c r="M160" s="148" t="s">
        <v>1</v>
      </c>
      <c r="N160" s="149" t="s">
        <v>41</v>
      </c>
      <c r="O160" s="56"/>
      <c r="P160" s="150">
        <f>O160*H160</f>
        <v>0</v>
      </c>
      <c r="Q160" s="150">
        <v>0</v>
      </c>
      <c r="R160" s="150">
        <f>Q160*H160</f>
        <v>0</v>
      </c>
      <c r="S160" s="150">
        <v>0</v>
      </c>
      <c r="T160" s="151">
        <f>S160*H160</f>
        <v>0</v>
      </c>
      <c r="U160" s="30"/>
      <c r="V160" s="30"/>
      <c r="W160" s="30"/>
      <c r="X160" s="30"/>
      <c r="Y160" s="30"/>
      <c r="Z160" s="30"/>
      <c r="AA160" s="30"/>
      <c r="AB160" s="30"/>
      <c r="AC160" s="30"/>
      <c r="AD160" s="30"/>
      <c r="AE160" s="30"/>
      <c r="AR160" s="152" t="s">
        <v>162</v>
      </c>
      <c r="AT160" s="152" t="s">
        <v>164</v>
      </c>
      <c r="AU160" s="152" t="s">
        <v>86</v>
      </c>
      <c r="AY160" s="15" t="s">
        <v>163</v>
      </c>
      <c r="BE160" s="153">
        <f>IF(N160="základní",J160,0)</f>
        <v>0</v>
      </c>
      <c r="BF160" s="153">
        <f>IF(N160="snížená",J160,0)</f>
        <v>0</v>
      </c>
      <c r="BG160" s="153">
        <f>IF(N160="zákl. přenesená",J160,0)</f>
        <v>0</v>
      </c>
      <c r="BH160" s="153">
        <f>IF(N160="sníž. přenesená",J160,0)</f>
        <v>0</v>
      </c>
      <c r="BI160" s="153">
        <f>IF(N160="nulová",J160,0)</f>
        <v>0</v>
      </c>
      <c r="BJ160" s="15" t="s">
        <v>84</v>
      </c>
      <c r="BK160" s="153">
        <f>ROUND(I160*H160,2)</f>
        <v>0</v>
      </c>
      <c r="BL160" s="15" t="s">
        <v>162</v>
      </c>
      <c r="BM160" s="152" t="s">
        <v>2050</v>
      </c>
    </row>
    <row r="161" spans="1:65" s="13" customFormat="1" ht="11.25">
      <c r="B161" s="165"/>
      <c r="D161" s="166" t="s">
        <v>229</v>
      </c>
      <c r="E161" s="167" t="s">
        <v>1</v>
      </c>
      <c r="F161" s="168" t="s">
        <v>2051</v>
      </c>
      <c r="H161" s="169">
        <v>3.7</v>
      </c>
      <c r="I161" s="170"/>
      <c r="L161" s="165"/>
      <c r="M161" s="171"/>
      <c r="N161" s="172"/>
      <c r="O161" s="172"/>
      <c r="P161" s="172"/>
      <c r="Q161" s="172"/>
      <c r="R161" s="172"/>
      <c r="S161" s="172"/>
      <c r="T161" s="173"/>
      <c r="AT161" s="167" t="s">
        <v>229</v>
      </c>
      <c r="AU161" s="167" t="s">
        <v>86</v>
      </c>
      <c r="AV161" s="13" t="s">
        <v>86</v>
      </c>
      <c r="AW161" s="13" t="s">
        <v>32</v>
      </c>
      <c r="AX161" s="13" t="s">
        <v>76</v>
      </c>
      <c r="AY161" s="167" t="s">
        <v>163</v>
      </c>
    </row>
    <row r="162" spans="1:65" s="13" customFormat="1" ht="11.25">
      <c r="B162" s="165"/>
      <c r="D162" s="166" t="s">
        <v>229</v>
      </c>
      <c r="E162" s="167" t="s">
        <v>1</v>
      </c>
      <c r="F162" s="168" t="s">
        <v>2052</v>
      </c>
      <c r="H162" s="169">
        <v>21.923999999999999</v>
      </c>
      <c r="I162" s="170"/>
      <c r="L162" s="165"/>
      <c r="M162" s="171"/>
      <c r="N162" s="172"/>
      <c r="O162" s="172"/>
      <c r="P162" s="172"/>
      <c r="Q162" s="172"/>
      <c r="R162" s="172"/>
      <c r="S162" s="172"/>
      <c r="T162" s="173"/>
      <c r="AT162" s="167" t="s">
        <v>229</v>
      </c>
      <c r="AU162" s="167" t="s">
        <v>86</v>
      </c>
      <c r="AV162" s="13" t="s">
        <v>86</v>
      </c>
      <c r="AW162" s="13" t="s">
        <v>32</v>
      </c>
      <c r="AX162" s="13" t="s">
        <v>76</v>
      </c>
      <c r="AY162" s="167" t="s">
        <v>163</v>
      </c>
    </row>
    <row r="163" spans="1:65" s="2" customFormat="1" ht="16.5" customHeight="1">
      <c r="A163" s="30"/>
      <c r="B163" s="140"/>
      <c r="C163" s="174" t="s">
        <v>281</v>
      </c>
      <c r="D163" s="174" t="s">
        <v>618</v>
      </c>
      <c r="E163" s="175" t="s">
        <v>2044</v>
      </c>
      <c r="F163" s="176" t="s">
        <v>2045</v>
      </c>
      <c r="G163" s="177" t="s">
        <v>245</v>
      </c>
      <c r="H163" s="178">
        <v>51.247999999999998</v>
      </c>
      <c r="I163" s="179"/>
      <c r="J163" s="180">
        <f>ROUND(I163*H163,2)</f>
        <v>0</v>
      </c>
      <c r="K163" s="176" t="s">
        <v>227</v>
      </c>
      <c r="L163" s="181"/>
      <c r="M163" s="182" t="s">
        <v>1</v>
      </c>
      <c r="N163" s="183" t="s">
        <v>41</v>
      </c>
      <c r="O163" s="56"/>
      <c r="P163" s="150">
        <f>O163*H163</f>
        <v>0</v>
      </c>
      <c r="Q163" s="150">
        <v>1</v>
      </c>
      <c r="R163" s="150">
        <f>Q163*H163</f>
        <v>51.247999999999998</v>
      </c>
      <c r="S163" s="150">
        <v>0</v>
      </c>
      <c r="T163" s="151">
        <f>S163*H163</f>
        <v>0</v>
      </c>
      <c r="U163" s="30"/>
      <c r="V163" s="30"/>
      <c r="W163" s="30"/>
      <c r="X163" s="30"/>
      <c r="Y163" s="30"/>
      <c r="Z163" s="30"/>
      <c r="AA163" s="30"/>
      <c r="AB163" s="30"/>
      <c r="AC163" s="30"/>
      <c r="AD163" s="30"/>
      <c r="AE163" s="30"/>
      <c r="AR163" s="152" t="s">
        <v>190</v>
      </c>
      <c r="AT163" s="152" t="s">
        <v>618</v>
      </c>
      <c r="AU163" s="152" t="s">
        <v>86</v>
      </c>
      <c r="AY163" s="15" t="s">
        <v>163</v>
      </c>
      <c r="BE163" s="153">
        <f>IF(N163="základní",J163,0)</f>
        <v>0</v>
      </c>
      <c r="BF163" s="153">
        <f>IF(N163="snížená",J163,0)</f>
        <v>0</v>
      </c>
      <c r="BG163" s="153">
        <f>IF(N163="zákl. přenesená",J163,0)</f>
        <v>0</v>
      </c>
      <c r="BH163" s="153">
        <f>IF(N163="sníž. přenesená",J163,0)</f>
        <v>0</v>
      </c>
      <c r="BI163" s="153">
        <f>IF(N163="nulová",J163,0)</f>
        <v>0</v>
      </c>
      <c r="BJ163" s="15" t="s">
        <v>84</v>
      </c>
      <c r="BK163" s="153">
        <f>ROUND(I163*H163,2)</f>
        <v>0</v>
      </c>
      <c r="BL163" s="15" t="s">
        <v>162</v>
      </c>
      <c r="BM163" s="152" t="s">
        <v>2053</v>
      </c>
    </row>
    <row r="164" spans="1:65" s="13" customFormat="1" ht="11.25">
      <c r="B164" s="165"/>
      <c r="D164" s="166" t="s">
        <v>229</v>
      </c>
      <c r="F164" s="168" t="s">
        <v>2054</v>
      </c>
      <c r="H164" s="169">
        <v>51.247999999999998</v>
      </c>
      <c r="I164" s="170"/>
      <c r="L164" s="165"/>
      <c r="M164" s="171"/>
      <c r="N164" s="172"/>
      <c r="O164" s="172"/>
      <c r="P164" s="172"/>
      <c r="Q164" s="172"/>
      <c r="R164" s="172"/>
      <c r="S164" s="172"/>
      <c r="T164" s="173"/>
      <c r="AT164" s="167" t="s">
        <v>229</v>
      </c>
      <c r="AU164" s="167" t="s">
        <v>86</v>
      </c>
      <c r="AV164" s="13" t="s">
        <v>86</v>
      </c>
      <c r="AW164" s="13" t="s">
        <v>3</v>
      </c>
      <c r="AX164" s="13" t="s">
        <v>84</v>
      </c>
      <c r="AY164" s="167" t="s">
        <v>163</v>
      </c>
    </row>
    <row r="165" spans="1:65" s="2" customFormat="1" ht="24.2" customHeight="1">
      <c r="A165" s="30"/>
      <c r="B165" s="140"/>
      <c r="C165" s="141" t="s">
        <v>285</v>
      </c>
      <c r="D165" s="141" t="s">
        <v>164</v>
      </c>
      <c r="E165" s="142" t="s">
        <v>251</v>
      </c>
      <c r="F165" s="143" t="s">
        <v>252</v>
      </c>
      <c r="G165" s="144" t="s">
        <v>253</v>
      </c>
      <c r="H165" s="145">
        <v>7.4</v>
      </c>
      <c r="I165" s="146"/>
      <c r="J165" s="147">
        <f>ROUND(I165*H165,2)</f>
        <v>0</v>
      </c>
      <c r="K165" s="143" t="s">
        <v>227</v>
      </c>
      <c r="L165" s="31"/>
      <c r="M165" s="148" t="s">
        <v>1</v>
      </c>
      <c r="N165" s="149" t="s">
        <v>41</v>
      </c>
      <c r="O165" s="56"/>
      <c r="P165" s="150">
        <f>O165*H165</f>
        <v>0</v>
      </c>
      <c r="Q165" s="150">
        <v>0</v>
      </c>
      <c r="R165" s="150">
        <f>Q165*H165</f>
        <v>0</v>
      </c>
      <c r="S165" s="150">
        <v>0</v>
      </c>
      <c r="T165" s="151">
        <f>S165*H165</f>
        <v>0</v>
      </c>
      <c r="U165" s="30"/>
      <c r="V165" s="30"/>
      <c r="W165" s="30"/>
      <c r="X165" s="30"/>
      <c r="Y165" s="30"/>
      <c r="Z165" s="30"/>
      <c r="AA165" s="30"/>
      <c r="AB165" s="30"/>
      <c r="AC165" s="30"/>
      <c r="AD165" s="30"/>
      <c r="AE165" s="30"/>
      <c r="AR165" s="152" t="s">
        <v>162</v>
      </c>
      <c r="AT165" s="152" t="s">
        <v>164</v>
      </c>
      <c r="AU165" s="152" t="s">
        <v>86</v>
      </c>
      <c r="AY165" s="15" t="s">
        <v>163</v>
      </c>
      <c r="BE165" s="153">
        <f>IF(N165="základní",J165,0)</f>
        <v>0</v>
      </c>
      <c r="BF165" s="153">
        <f>IF(N165="snížená",J165,0)</f>
        <v>0</v>
      </c>
      <c r="BG165" s="153">
        <f>IF(N165="zákl. přenesená",J165,0)</f>
        <v>0</v>
      </c>
      <c r="BH165" s="153">
        <f>IF(N165="sníž. přenesená",J165,0)</f>
        <v>0</v>
      </c>
      <c r="BI165" s="153">
        <f>IF(N165="nulová",J165,0)</f>
        <v>0</v>
      </c>
      <c r="BJ165" s="15" t="s">
        <v>84</v>
      </c>
      <c r="BK165" s="153">
        <f>ROUND(I165*H165,2)</f>
        <v>0</v>
      </c>
      <c r="BL165" s="15" t="s">
        <v>162</v>
      </c>
      <c r="BM165" s="152" t="s">
        <v>2055</v>
      </c>
    </row>
    <row r="166" spans="1:65" s="13" customFormat="1" ht="11.25">
      <c r="B166" s="165"/>
      <c r="D166" s="166" t="s">
        <v>229</v>
      </c>
      <c r="E166" s="167" t="s">
        <v>1</v>
      </c>
      <c r="F166" s="168" t="s">
        <v>2056</v>
      </c>
      <c r="H166" s="169">
        <v>7.4</v>
      </c>
      <c r="I166" s="170"/>
      <c r="L166" s="165"/>
      <c r="M166" s="171"/>
      <c r="N166" s="172"/>
      <c r="O166" s="172"/>
      <c r="P166" s="172"/>
      <c r="Q166" s="172"/>
      <c r="R166" s="172"/>
      <c r="S166" s="172"/>
      <c r="T166" s="173"/>
      <c r="AT166" s="167" t="s">
        <v>229</v>
      </c>
      <c r="AU166" s="167" t="s">
        <v>86</v>
      </c>
      <c r="AV166" s="13" t="s">
        <v>86</v>
      </c>
      <c r="AW166" s="13" t="s">
        <v>32</v>
      </c>
      <c r="AX166" s="13" t="s">
        <v>84</v>
      </c>
      <c r="AY166" s="167" t="s">
        <v>163</v>
      </c>
    </row>
    <row r="167" spans="1:65" s="11" customFormat="1" ht="22.9" customHeight="1">
      <c r="B167" s="129"/>
      <c r="D167" s="130" t="s">
        <v>75</v>
      </c>
      <c r="E167" s="163" t="s">
        <v>135</v>
      </c>
      <c r="F167" s="163" t="s">
        <v>276</v>
      </c>
      <c r="I167" s="132"/>
      <c r="J167" s="164">
        <f>BK167</f>
        <v>0</v>
      </c>
      <c r="L167" s="129"/>
      <c r="M167" s="134"/>
      <c r="N167" s="135"/>
      <c r="O167" s="135"/>
      <c r="P167" s="136">
        <f>SUM(P168:P171)</f>
        <v>0</v>
      </c>
      <c r="Q167" s="135"/>
      <c r="R167" s="136">
        <f>SUM(R168:R171)</f>
        <v>3.5270100000000002</v>
      </c>
      <c r="S167" s="135"/>
      <c r="T167" s="137">
        <f>SUM(T168:T171)</f>
        <v>0</v>
      </c>
      <c r="AR167" s="130" t="s">
        <v>84</v>
      </c>
      <c r="AT167" s="138" t="s">
        <v>75</v>
      </c>
      <c r="AU167" s="138" t="s">
        <v>84</v>
      </c>
      <c r="AY167" s="130" t="s">
        <v>163</v>
      </c>
      <c r="BK167" s="139">
        <f>SUM(BK168:BK171)</f>
        <v>0</v>
      </c>
    </row>
    <row r="168" spans="1:65" s="2" customFormat="1" ht="24.2" customHeight="1">
      <c r="A168" s="30"/>
      <c r="B168" s="140"/>
      <c r="C168" s="141" t="s">
        <v>289</v>
      </c>
      <c r="D168" s="141" t="s">
        <v>164</v>
      </c>
      <c r="E168" s="142" t="s">
        <v>2057</v>
      </c>
      <c r="F168" s="143" t="s">
        <v>2058</v>
      </c>
      <c r="G168" s="144" t="s">
        <v>253</v>
      </c>
      <c r="H168" s="145">
        <v>3</v>
      </c>
      <c r="I168" s="146"/>
      <c r="J168" s="147">
        <f>ROUND(I168*H168,2)</f>
        <v>0</v>
      </c>
      <c r="K168" s="143" t="s">
        <v>227</v>
      </c>
      <c r="L168" s="31"/>
      <c r="M168" s="148" t="s">
        <v>1</v>
      </c>
      <c r="N168" s="149" t="s">
        <v>41</v>
      </c>
      <c r="O168" s="56"/>
      <c r="P168" s="150">
        <f>O168*H168</f>
        <v>0</v>
      </c>
      <c r="Q168" s="150">
        <v>0.12335</v>
      </c>
      <c r="R168" s="150">
        <f>Q168*H168</f>
        <v>0.37004999999999999</v>
      </c>
      <c r="S168" s="150">
        <v>0</v>
      </c>
      <c r="T168" s="151">
        <f>S168*H168</f>
        <v>0</v>
      </c>
      <c r="U168" s="30"/>
      <c r="V168" s="30"/>
      <c r="W168" s="30"/>
      <c r="X168" s="30"/>
      <c r="Y168" s="30"/>
      <c r="Z168" s="30"/>
      <c r="AA168" s="30"/>
      <c r="AB168" s="30"/>
      <c r="AC168" s="30"/>
      <c r="AD168" s="30"/>
      <c r="AE168" s="30"/>
      <c r="AR168" s="152" t="s">
        <v>162</v>
      </c>
      <c r="AT168" s="152" t="s">
        <v>164</v>
      </c>
      <c r="AU168" s="152" t="s">
        <v>86</v>
      </c>
      <c r="AY168" s="15" t="s">
        <v>163</v>
      </c>
      <c r="BE168" s="153">
        <f>IF(N168="základní",J168,0)</f>
        <v>0</v>
      </c>
      <c r="BF168" s="153">
        <f>IF(N168="snížená",J168,0)</f>
        <v>0</v>
      </c>
      <c r="BG168" s="153">
        <f>IF(N168="zákl. přenesená",J168,0)</f>
        <v>0</v>
      </c>
      <c r="BH168" s="153">
        <f>IF(N168="sníž. přenesená",J168,0)</f>
        <v>0</v>
      </c>
      <c r="BI168" s="153">
        <f>IF(N168="nulová",J168,0)</f>
        <v>0</v>
      </c>
      <c r="BJ168" s="15" t="s">
        <v>84</v>
      </c>
      <c r="BK168" s="153">
        <f>ROUND(I168*H168,2)</f>
        <v>0</v>
      </c>
      <c r="BL168" s="15" t="s">
        <v>162</v>
      </c>
      <c r="BM168" s="152" t="s">
        <v>2059</v>
      </c>
    </row>
    <row r="169" spans="1:65" s="13" customFormat="1" ht="11.25">
      <c r="B169" s="165"/>
      <c r="D169" s="166" t="s">
        <v>229</v>
      </c>
      <c r="E169" s="167" t="s">
        <v>1</v>
      </c>
      <c r="F169" s="168" t="s">
        <v>2060</v>
      </c>
      <c r="H169" s="169">
        <v>3</v>
      </c>
      <c r="I169" s="170"/>
      <c r="L169" s="165"/>
      <c r="M169" s="171"/>
      <c r="N169" s="172"/>
      <c r="O169" s="172"/>
      <c r="P169" s="172"/>
      <c r="Q169" s="172"/>
      <c r="R169" s="172"/>
      <c r="S169" s="172"/>
      <c r="T169" s="173"/>
      <c r="AT169" s="167" t="s">
        <v>229</v>
      </c>
      <c r="AU169" s="167" t="s">
        <v>86</v>
      </c>
      <c r="AV169" s="13" t="s">
        <v>86</v>
      </c>
      <c r="AW169" s="13" t="s">
        <v>32</v>
      </c>
      <c r="AX169" s="13" t="s">
        <v>84</v>
      </c>
      <c r="AY169" s="167" t="s">
        <v>163</v>
      </c>
    </row>
    <row r="170" spans="1:65" s="2" customFormat="1" ht="33" customHeight="1">
      <c r="A170" s="30"/>
      <c r="B170" s="140"/>
      <c r="C170" s="141" t="s">
        <v>293</v>
      </c>
      <c r="D170" s="141" t="s">
        <v>164</v>
      </c>
      <c r="E170" s="142" t="s">
        <v>2061</v>
      </c>
      <c r="F170" s="143" t="s">
        <v>2062</v>
      </c>
      <c r="G170" s="144" t="s">
        <v>193</v>
      </c>
      <c r="H170" s="145">
        <v>1</v>
      </c>
      <c r="I170" s="146"/>
      <c r="J170" s="147">
        <f>ROUND(I170*H170,2)</f>
        <v>0</v>
      </c>
      <c r="K170" s="143" t="s">
        <v>227</v>
      </c>
      <c r="L170" s="31"/>
      <c r="M170" s="148" t="s">
        <v>1</v>
      </c>
      <c r="N170" s="149" t="s">
        <v>41</v>
      </c>
      <c r="O170" s="56"/>
      <c r="P170" s="150">
        <f>O170*H170</f>
        <v>0</v>
      </c>
      <c r="Q170" s="150">
        <v>3.1569600000000002</v>
      </c>
      <c r="R170" s="150">
        <f>Q170*H170</f>
        <v>3.1569600000000002</v>
      </c>
      <c r="S170" s="150">
        <v>0</v>
      </c>
      <c r="T170" s="151">
        <f>S170*H170</f>
        <v>0</v>
      </c>
      <c r="U170" s="30"/>
      <c r="V170" s="30"/>
      <c r="W170" s="30"/>
      <c r="X170" s="30"/>
      <c r="Y170" s="30"/>
      <c r="Z170" s="30"/>
      <c r="AA170" s="30"/>
      <c r="AB170" s="30"/>
      <c r="AC170" s="30"/>
      <c r="AD170" s="30"/>
      <c r="AE170" s="30"/>
      <c r="AR170" s="152" t="s">
        <v>162</v>
      </c>
      <c r="AT170" s="152" t="s">
        <v>164</v>
      </c>
      <c r="AU170" s="152" t="s">
        <v>86</v>
      </c>
      <c r="AY170" s="15" t="s">
        <v>163</v>
      </c>
      <c r="BE170" s="153">
        <f>IF(N170="základní",J170,0)</f>
        <v>0</v>
      </c>
      <c r="BF170" s="153">
        <f>IF(N170="snížená",J170,0)</f>
        <v>0</v>
      </c>
      <c r="BG170" s="153">
        <f>IF(N170="zákl. přenesená",J170,0)</f>
        <v>0</v>
      </c>
      <c r="BH170" s="153">
        <f>IF(N170="sníž. přenesená",J170,0)</f>
        <v>0</v>
      </c>
      <c r="BI170" s="153">
        <f>IF(N170="nulová",J170,0)</f>
        <v>0</v>
      </c>
      <c r="BJ170" s="15" t="s">
        <v>84</v>
      </c>
      <c r="BK170" s="153">
        <f>ROUND(I170*H170,2)</f>
        <v>0</v>
      </c>
      <c r="BL170" s="15" t="s">
        <v>162</v>
      </c>
      <c r="BM170" s="152" t="s">
        <v>2063</v>
      </c>
    </row>
    <row r="171" spans="1:65" s="2" customFormat="1" ht="24.2" customHeight="1">
      <c r="A171" s="30"/>
      <c r="B171" s="140"/>
      <c r="C171" s="141" t="s">
        <v>297</v>
      </c>
      <c r="D171" s="141" t="s">
        <v>164</v>
      </c>
      <c r="E171" s="142" t="s">
        <v>2064</v>
      </c>
      <c r="F171" s="143" t="s">
        <v>2065</v>
      </c>
      <c r="G171" s="144" t="s">
        <v>193</v>
      </c>
      <c r="H171" s="145">
        <v>1</v>
      </c>
      <c r="I171" s="146"/>
      <c r="J171" s="147">
        <f>ROUND(I171*H171,2)</f>
        <v>0</v>
      </c>
      <c r="K171" s="143" t="s">
        <v>1</v>
      </c>
      <c r="L171" s="31"/>
      <c r="M171" s="148" t="s">
        <v>1</v>
      </c>
      <c r="N171" s="149" t="s">
        <v>41</v>
      </c>
      <c r="O171" s="56"/>
      <c r="P171" s="150">
        <f>O171*H171</f>
        <v>0</v>
      </c>
      <c r="Q171" s="150">
        <v>0</v>
      </c>
      <c r="R171" s="150">
        <f>Q171*H171</f>
        <v>0</v>
      </c>
      <c r="S171" s="150">
        <v>0</v>
      </c>
      <c r="T171" s="151">
        <f>S171*H171</f>
        <v>0</v>
      </c>
      <c r="U171" s="30"/>
      <c r="V171" s="30"/>
      <c r="W171" s="30"/>
      <c r="X171" s="30"/>
      <c r="Y171" s="30"/>
      <c r="Z171" s="30"/>
      <c r="AA171" s="30"/>
      <c r="AB171" s="30"/>
      <c r="AC171" s="30"/>
      <c r="AD171" s="30"/>
      <c r="AE171" s="30"/>
      <c r="AR171" s="152" t="s">
        <v>162</v>
      </c>
      <c r="AT171" s="152" t="s">
        <v>164</v>
      </c>
      <c r="AU171" s="152" t="s">
        <v>86</v>
      </c>
      <c r="AY171" s="15" t="s">
        <v>163</v>
      </c>
      <c r="BE171" s="153">
        <f>IF(N171="základní",J171,0)</f>
        <v>0</v>
      </c>
      <c r="BF171" s="153">
        <f>IF(N171="snížená",J171,0)</f>
        <v>0</v>
      </c>
      <c r="BG171" s="153">
        <f>IF(N171="zákl. přenesená",J171,0)</f>
        <v>0</v>
      </c>
      <c r="BH171" s="153">
        <f>IF(N171="sníž. přenesená",J171,0)</f>
        <v>0</v>
      </c>
      <c r="BI171" s="153">
        <f>IF(N171="nulová",J171,0)</f>
        <v>0</v>
      </c>
      <c r="BJ171" s="15" t="s">
        <v>84</v>
      </c>
      <c r="BK171" s="153">
        <f>ROUND(I171*H171,2)</f>
        <v>0</v>
      </c>
      <c r="BL171" s="15" t="s">
        <v>162</v>
      </c>
      <c r="BM171" s="152" t="s">
        <v>2066</v>
      </c>
    </row>
    <row r="172" spans="1:65" s="11" customFormat="1" ht="22.9" customHeight="1">
      <c r="B172" s="129"/>
      <c r="D172" s="130" t="s">
        <v>75</v>
      </c>
      <c r="E172" s="163" t="s">
        <v>162</v>
      </c>
      <c r="F172" s="163" t="s">
        <v>357</v>
      </c>
      <c r="I172" s="132"/>
      <c r="J172" s="164">
        <f>BK172</f>
        <v>0</v>
      </c>
      <c r="L172" s="129"/>
      <c r="M172" s="134"/>
      <c r="N172" s="135"/>
      <c r="O172" s="135"/>
      <c r="P172" s="136">
        <f>SUM(P173:P175)</f>
        <v>0</v>
      </c>
      <c r="Q172" s="135"/>
      <c r="R172" s="136">
        <f>SUM(R173:R175)</f>
        <v>0</v>
      </c>
      <c r="S172" s="135"/>
      <c r="T172" s="137">
        <f>SUM(T173:T175)</f>
        <v>0</v>
      </c>
      <c r="AR172" s="130" t="s">
        <v>84</v>
      </c>
      <c r="AT172" s="138" t="s">
        <v>75</v>
      </c>
      <c r="AU172" s="138" t="s">
        <v>84</v>
      </c>
      <c r="AY172" s="130" t="s">
        <v>163</v>
      </c>
      <c r="BK172" s="139">
        <f>SUM(BK173:BK175)</f>
        <v>0</v>
      </c>
    </row>
    <row r="173" spans="1:65" s="2" customFormat="1" ht="16.5" customHeight="1">
      <c r="A173" s="30"/>
      <c r="B173" s="140"/>
      <c r="C173" s="141" t="s">
        <v>301</v>
      </c>
      <c r="D173" s="141" t="s">
        <v>164</v>
      </c>
      <c r="E173" s="142" t="s">
        <v>2067</v>
      </c>
      <c r="F173" s="143" t="s">
        <v>2068</v>
      </c>
      <c r="G173" s="144" t="s">
        <v>226</v>
      </c>
      <c r="H173" s="145">
        <v>4.3940000000000001</v>
      </c>
      <c r="I173" s="146"/>
      <c r="J173" s="147">
        <f>ROUND(I173*H173,2)</f>
        <v>0</v>
      </c>
      <c r="K173" s="143" t="s">
        <v>227</v>
      </c>
      <c r="L173" s="31"/>
      <c r="M173" s="148" t="s">
        <v>1</v>
      </c>
      <c r="N173" s="149" t="s">
        <v>41</v>
      </c>
      <c r="O173" s="56"/>
      <c r="P173" s="150">
        <f>O173*H173</f>
        <v>0</v>
      </c>
      <c r="Q173" s="150">
        <v>0</v>
      </c>
      <c r="R173" s="150">
        <f>Q173*H173</f>
        <v>0</v>
      </c>
      <c r="S173" s="150">
        <v>0</v>
      </c>
      <c r="T173" s="151">
        <f>S173*H173</f>
        <v>0</v>
      </c>
      <c r="U173" s="30"/>
      <c r="V173" s="30"/>
      <c r="W173" s="30"/>
      <c r="X173" s="30"/>
      <c r="Y173" s="30"/>
      <c r="Z173" s="30"/>
      <c r="AA173" s="30"/>
      <c r="AB173" s="30"/>
      <c r="AC173" s="30"/>
      <c r="AD173" s="30"/>
      <c r="AE173" s="30"/>
      <c r="AR173" s="152" t="s">
        <v>162</v>
      </c>
      <c r="AT173" s="152" t="s">
        <v>164</v>
      </c>
      <c r="AU173" s="152" t="s">
        <v>86</v>
      </c>
      <c r="AY173" s="15" t="s">
        <v>163</v>
      </c>
      <c r="BE173" s="153">
        <f>IF(N173="základní",J173,0)</f>
        <v>0</v>
      </c>
      <c r="BF173" s="153">
        <f>IF(N173="snížená",J173,0)</f>
        <v>0</v>
      </c>
      <c r="BG173" s="153">
        <f>IF(N173="zákl. přenesená",J173,0)</f>
        <v>0</v>
      </c>
      <c r="BH173" s="153">
        <f>IF(N173="sníž. přenesená",J173,0)</f>
        <v>0</v>
      </c>
      <c r="BI173" s="153">
        <f>IF(N173="nulová",J173,0)</f>
        <v>0</v>
      </c>
      <c r="BJ173" s="15" t="s">
        <v>84</v>
      </c>
      <c r="BK173" s="153">
        <f>ROUND(I173*H173,2)</f>
        <v>0</v>
      </c>
      <c r="BL173" s="15" t="s">
        <v>162</v>
      </c>
      <c r="BM173" s="152" t="s">
        <v>2069</v>
      </c>
    </row>
    <row r="174" spans="1:65" s="13" customFormat="1" ht="11.25">
      <c r="B174" s="165"/>
      <c r="D174" s="166" t="s">
        <v>229</v>
      </c>
      <c r="E174" s="167" t="s">
        <v>1</v>
      </c>
      <c r="F174" s="168" t="s">
        <v>2070</v>
      </c>
      <c r="H174" s="169">
        <v>0.74</v>
      </c>
      <c r="I174" s="170"/>
      <c r="L174" s="165"/>
      <c r="M174" s="171"/>
      <c r="N174" s="172"/>
      <c r="O174" s="172"/>
      <c r="P174" s="172"/>
      <c r="Q174" s="172"/>
      <c r="R174" s="172"/>
      <c r="S174" s="172"/>
      <c r="T174" s="173"/>
      <c r="AT174" s="167" t="s">
        <v>229</v>
      </c>
      <c r="AU174" s="167" t="s">
        <v>86</v>
      </c>
      <c r="AV174" s="13" t="s">
        <v>86</v>
      </c>
      <c r="AW174" s="13" t="s">
        <v>32</v>
      </c>
      <c r="AX174" s="13" t="s">
        <v>76</v>
      </c>
      <c r="AY174" s="167" t="s">
        <v>163</v>
      </c>
    </row>
    <row r="175" spans="1:65" s="13" customFormat="1" ht="11.25">
      <c r="B175" s="165"/>
      <c r="D175" s="166" t="s">
        <v>229</v>
      </c>
      <c r="E175" s="167" t="s">
        <v>1</v>
      </c>
      <c r="F175" s="168" t="s">
        <v>2071</v>
      </c>
      <c r="H175" s="169">
        <v>3.6539999999999999</v>
      </c>
      <c r="I175" s="170"/>
      <c r="L175" s="165"/>
      <c r="M175" s="171"/>
      <c r="N175" s="172"/>
      <c r="O175" s="172"/>
      <c r="P175" s="172"/>
      <c r="Q175" s="172"/>
      <c r="R175" s="172"/>
      <c r="S175" s="172"/>
      <c r="T175" s="173"/>
      <c r="AT175" s="167" t="s">
        <v>229</v>
      </c>
      <c r="AU175" s="167" t="s">
        <v>86</v>
      </c>
      <c r="AV175" s="13" t="s">
        <v>86</v>
      </c>
      <c r="AW175" s="13" t="s">
        <v>32</v>
      </c>
      <c r="AX175" s="13" t="s">
        <v>76</v>
      </c>
      <c r="AY175" s="167" t="s">
        <v>163</v>
      </c>
    </row>
    <row r="176" spans="1:65" s="11" customFormat="1" ht="22.9" customHeight="1">
      <c r="B176" s="129"/>
      <c r="D176" s="130" t="s">
        <v>75</v>
      </c>
      <c r="E176" s="163" t="s">
        <v>178</v>
      </c>
      <c r="F176" s="163" t="s">
        <v>366</v>
      </c>
      <c r="I176" s="132"/>
      <c r="J176" s="164">
        <f>BK176</f>
        <v>0</v>
      </c>
      <c r="L176" s="129"/>
      <c r="M176" s="134"/>
      <c r="N176" s="135"/>
      <c r="O176" s="135"/>
      <c r="P176" s="136">
        <f>SUM(P177:P185)</f>
        <v>0</v>
      </c>
      <c r="Q176" s="135"/>
      <c r="R176" s="136">
        <f>SUM(R177:R185)</f>
        <v>1.8677760000000001</v>
      </c>
      <c r="S176" s="135"/>
      <c r="T176" s="137">
        <f>SUM(T177:T185)</f>
        <v>0</v>
      </c>
      <c r="AR176" s="130" t="s">
        <v>84</v>
      </c>
      <c r="AT176" s="138" t="s">
        <v>75</v>
      </c>
      <c r="AU176" s="138" t="s">
        <v>84</v>
      </c>
      <c r="AY176" s="130" t="s">
        <v>163</v>
      </c>
      <c r="BK176" s="139">
        <f>SUM(BK177:BK185)</f>
        <v>0</v>
      </c>
    </row>
    <row r="177" spans="1:65" s="2" customFormat="1" ht="24.2" customHeight="1">
      <c r="A177" s="30"/>
      <c r="B177" s="140"/>
      <c r="C177" s="141" t="s">
        <v>93</v>
      </c>
      <c r="D177" s="141" t="s">
        <v>164</v>
      </c>
      <c r="E177" s="142" t="s">
        <v>368</v>
      </c>
      <c r="F177" s="143" t="s">
        <v>369</v>
      </c>
      <c r="G177" s="144" t="s">
        <v>253</v>
      </c>
      <c r="H177" s="145">
        <v>7.4</v>
      </c>
      <c r="I177" s="146"/>
      <c r="J177" s="147">
        <f>ROUND(I177*H177,2)</f>
        <v>0</v>
      </c>
      <c r="K177" s="143" t="s">
        <v>227</v>
      </c>
      <c r="L177" s="31"/>
      <c r="M177" s="148" t="s">
        <v>1</v>
      </c>
      <c r="N177" s="149" t="s">
        <v>41</v>
      </c>
      <c r="O177" s="56"/>
      <c r="P177" s="150">
        <f>O177*H177</f>
        <v>0</v>
      </c>
      <c r="Q177" s="150">
        <v>0</v>
      </c>
      <c r="R177" s="150">
        <f>Q177*H177</f>
        <v>0</v>
      </c>
      <c r="S177" s="150">
        <v>0</v>
      </c>
      <c r="T177" s="151">
        <f>S177*H177</f>
        <v>0</v>
      </c>
      <c r="U177" s="30"/>
      <c r="V177" s="30"/>
      <c r="W177" s="30"/>
      <c r="X177" s="30"/>
      <c r="Y177" s="30"/>
      <c r="Z177" s="30"/>
      <c r="AA177" s="30"/>
      <c r="AB177" s="30"/>
      <c r="AC177" s="30"/>
      <c r="AD177" s="30"/>
      <c r="AE177" s="30"/>
      <c r="AR177" s="152" t="s">
        <v>162</v>
      </c>
      <c r="AT177" s="152" t="s">
        <v>164</v>
      </c>
      <c r="AU177" s="152" t="s">
        <v>86</v>
      </c>
      <c r="AY177" s="15" t="s">
        <v>163</v>
      </c>
      <c r="BE177" s="153">
        <f>IF(N177="základní",J177,0)</f>
        <v>0</v>
      </c>
      <c r="BF177" s="153">
        <f>IF(N177="snížená",J177,0)</f>
        <v>0</v>
      </c>
      <c r="BG177" s="153">
        <f>IF(N177="zákl. přenesená",J177,0)</f>
        <v>0</v>
      </c>
      <c r="BH177" s="153">
        <f>IF(N177="sníž. přenesená",J177,0)</f>
        <v>0</v>
      </c>
      <c r="BI177" s="153">
        <f>IF(N177="nulová",J177,0)</f>
        <v>0</v>
      </c>
      <c r="BJ177" s="15" t="s">
        <v>84</v>
      </c>
      <c r="BK177" s="153">
        <f>ROUND(I177*H177,2)</f>
        <v>0</v>
      </c>
      <c r="BL177" s="15" t="s">
        <v>162</v>
      </c>
      <c r="BM177" s="152" t="s">
        <v>2072</v>
      </c>
    </row>
    <row r="178" spans="1:65" s="13" customFormat="1" ht="11.25">
      <c r="B178" s="165"/>
      <c r="D178" s="166" t="s">
        <v>229</v>
      </c>
      <c r="E178" s="167" t="s">
        <v>1</v>
      </c>
      <c r="F178" s="168" t="s">
        <v>2056</v>
      </c>
      <c r="H178" s="169">
        <v>7.4</v>
      </c>
      <c r="I178" s="170"/>
      <c r="L178" s="165"/>
      <c r="M178" s="171"/>
      <c r="N178" s="172"/>
      <c r="O178" s="172"/>
      <c r="P178" s="172"/>
      <c r="Q178" s="172"/>
      <c r="R178" s="172"/>
      <c r="S178" s="172"/>
      <c r="T178" s="173"/>
      <c r="AT178" s="167" t="s">
        <v>229</v>
      </c>
      <c r="AU178" s="167" t="s">
        <v>86</v>
      </c>
      <c r="AV178" s="13" t="s">
        <v>86</v>
      </c>
      <c r="AW178" s="13" t="s">
        <v>32</v>
      </c>
      <c r="AX178" s="13" t="s">
        <v>84</v>
      </c>
      <c r="AY178" s="167" t="s">
        <v>163</v>
      </c>
    </row>
    <row r="179" spans="1:65" s="2" customFormat="1" ht="33" customHeight="1">
      <c r="A179" s="30"/>
      <c r="B179" s="140"/>
      <c r="C179" s="141" t="s">
        <v>7</v>
      </c>
      <c r="D179" s="141" t="s">
        <v>164</v>
      </c>
      <c r="E179" s="142" t="s">
        <v>2073</v>
      </c>
      <c r="F179" s="143" t="s">
        <v>2074</v>
      </c>
      <c r="G179" s="144" t="s">
        <v>253</v>
      </c>
      <c r="H179" s="145">
        <v>6.48</v>
      </c>
      <c r="I179" s="146"/>
      <c r="J179" s="147">
        <f>ROUND(I179*H179,2)</f>
        <v>0</v>
      </c>
      <c r="K179" s="143" t="s">
        <v>227</v>
      </c>
      <c r="L179" s="31"/>
      <c r="M179" s="148" t="s">
        <v>1</v>
      </c>
      <c r="N179" s="149" t="s">
        <v>41</v>
      </c>
      <c r="O179" s="56"/>
      <c r="P179" s="150">
        <f>O179*H179</f>
        <v>0</v>
      </c>
      <c r="Q179" s="150">
        <v>0</v>
      </c>
      <c r="R179" s="150">
        <f>Q179*H179</f>
        <v>0</v>
      </c>
      <c r="S179" s="150">
        <v>0</v>
      </c>
      <c r="T179" s="151">
        <f>S179*H179</f>
        <v>0</v>
      </c>
      <c r="U179" s="30"/>
      <c r="V179" s="30"/>
      <c r="W179" s="30"/>
      <c r="X179" s="30"/>
      <c r="Y179" s="30"/>
      <c r="Z179" s="30"/>
      <c r="AA179" s="30"/>
      <c r="AB179" s="30"/>
      <c r="AC179" s="30"/>
      <c r="AD179" s="30"/>
      <c r="AE179" s="30"/>
      <c r="AR179" s="152" t="s">
        <v>162</v>
      </c>
      <c r="AT179" s="152" t="s">
        <v>164</v>
      </c>
      <c r="AU179" s="152" t="s">
        <v>86</v>
      </c>
      <c r="AY179" s="15" t="s">
        <v>163</v>
      </c>
      <c r="BE179" s="153">
        <f>IF(N179="základní",J179,0)</f>
        <v>0</v>
      </c>
      <c r="BF179" s="153">
        <f>IF(N179="snížená",J179,0)</f>
        <v>0</v>
      </c>
      <c r="BG179" s="153">
        <f>IF(N179="zákl. přenesená",J179,0)</f>
        <v>0</v>
      </c>
      <c r="BH179" s="153">
        <f>IF(N179="sníž. přenesená",J179,0)</f>
        <v>0</v>
      </c>
      <c r="BI179" s="153">
        <f>IF(N179="nulová",J179,0)</f>
        <v>0</v>
      </c>
      <c r="BJ179" s="15" t="s">
        <v>84</v>
      </c>
      <c r="BK179" s="153">
        <f>ROUND(I179*H179,2)</f>
        <v>0</v>
      </c>
      <c r="BL179" s="15" t="s">
        <v>162</v>
      </c>
      <c r="BM179" s="152" t="s">
        <v>2075</v>
      </c>
    </row>
    <row r="180" spans="1:65" s="2" customFormat="1" ht="33" customHeight="1">
      <c r="A180" s="30"/>
      <c r="B180" s="140"/>
      <c r="C180" s="141" t="s">
        <v>130</v>
      </c>
      <c r="D180" s="141" t="s">
        <v>164</v>
      </c>
      <c r="E180" s="142" t="s">
        <v>2076</v>
      </c>
      <c r="F180" s="143" t="s">
        <v>2077</v>
      </c>
      <c r="G180" s="144" t="s">
        <v>253</v>
      </c>
      <c r="H180" s="145">
        <v>6.48</v>
      </c>
      <c r="I180" s="146"/>
      <c r="J180" s="147">
        <f>ROUND(I180*H180,2)</f>
        <v>0</v>
      </c>
      <c r="K180" s="143" t="s">
        <v>227</v>
      </c>
      <c r="L180" s="31"/>
      <c r="M180" s="148" t="s">
        <v>1</v>
      </c>
      <c r="N180" s="149" t="s">
        <v>41</v>
      </c>
      <c r="O180" s="56"/>
      <c r="P180" s="150">
        <f>O180*H180</f>
        <v>0</v>
      </c>
      <c r="Q180" s="150">
        <v>0.20745</v>
      </c>
      <c r="R180" s="150">
        <f>Q180*H180</f>
        <v>1.344276</v>
      </c>
      <c r="S180" s="150">
        <v>0</v>
      </c>
      <c r="T180" s="151">
        <f>S180*H180</f>
        <v>0</v>
      </c>
      <c r="U180" s="30"/>
      <c r="V180" s="30"/>
      <c r="W180" s="30"/>
      <c r="X180" s="30"/>
      <c r="Y180" s="30"/>
      <c r="Z180" s="30"/>
      <c r="AA180" s="30"/>
      <c r="AB180" s="30"/>
      <c r="AC180" s="30"/>
      <c r="AD180" s="30"/>
      <c r="AE180" s="30"/>
      <c r="AR180" s="152" t="s">
        <v>162</v>
      </c>
      <c r="AT180" s="152" t="s">
        <v>164</v>
      </c>
      <c r="AU180" s="152" t="s">
        <v>86</v>
      </c>
      <c r="AY180" s="15" t="s">
        <v>163</v>
      </c>
      <c r="BE180" s="153">
        <f>IF(N180="základní",J180,0)</f>
        <v>0</v>
      </c>
      <c r="BF180" s="153">
        <f>IF(N180="snížená",J180,0)</f>
        <v>0</v>
      </c>
      <c r="BG180" s="153">
        <f>IF(N180="zákl. přenesená",J180,0)</f>
        <v>0</v>
      </c>
      <c r="BH180" s="153">
        <f>IF(N180="sníž. přenesená",J180,0)</f>
        <v>0</v>
      </c>
      <c r="BI180" s="153">
        <f>IF(N180="nulová",J180,0)</f>
        <v>0</v>
      </c>
      <c r="BJ180" s="15" t="s">
        <v>84</v>
      </c>
      <c r="BK180" s="153">
        <f>ROUND(I180*H180,2)</f>
        <v>0</v>
      </c>
      <c r="BL180" s="15" t="s">
        <v>162</v>
      </c>
      <c r="BM180" s="152" t="s">
        <v>2078</v>
      </c>
    </row>
    <row r="181" spans="1:65" s="13" customFormat="1" ht="11.25">
      <c r="B181" s="165"/>
      <c r="D181" s="166" t="s">
        <v>229</v>
      </c>
      <c r="E181" s="167" t="s">
        <v>1</v>
      </c>
      <c r="F181" s="168" t="s">
        <v>2018</v>
      </c>
      <c r="H181" s="169">
        <v>6.48</v>
      </c>
      <c r="I181" s="170"/>
      <c r="L181" s="165"/>
      <c r="M181" s="171"/>
      <c r="N181" s="172"/>
      <c r="O181" s="172"/>
      <c r="P181" s="172"/>
      <c r="Q181" s="172"/>
      <c r="R181" s="172"/>
      <c r="S181" s="172"/>
      <c r="T181" s="173"/>
      <c r="AT181" s="167" t="s">
        <v>229</v>
      </c>
      <c r="AU181" s="167" t="s">
        <v>86</v>
      </c>
      <c r="AV181" s="13" t="s">
        <v>86</v>
      </c>
      <c r="AW181" s="13" t="s">
        <v>32</v>
      </c>
      <c r="AX181" s="13" t="s">
        <v>84</v>
      </c>
      <c r="AY181" s="167" t="s">
        <v>163</v>
      </c>
    </row>
    <row r="182" spans="1:65" s="2" customFormat="1" ht="24.2" customHeight="1">
      <c r="A182" s="30"/>
      <c r="B182" s="140"/>
      <c r="C182" s="141" t="s">
        <v>133</v>
      </c>
      <c r="D182" s="141" t="s">
        <v>164</v>
      </c>
      <c r="E182" s="142" t="s">
        <v>2079</v>
      </c>
      <c r="F182" s="143" t="s">
        <v>2080</v>
      </c>
      <c r="G182" s="144" t="s">
        <v>253</v>
      </c>
      <c r="H182" s="145">
        <v>6.48</v>
      </c>
      <c r="I182" s="146"/>
      <c r="J182" s="147">
        <f>ROUND(I182*H182,2)</f>
        <v>0</v>
      </c>
      <c r="K182" s="143" t="s">
        <v>227</v>
      </c>
      <c r="L182" s="31"/>
      <c r="M182" s="148" t="s">
        <v>1</v>
      </c>
      <c r="N182" s="149" t="s">
        <v>41</v>
      </c>
      <c r="O182" s="56"/>
      <c r="P182" s="150">
        <f>O182*H182</f>
        <v>0</v>
      </c>
      <c r="Q182" s="150">
        <v>0</v>
      </c>
      <c r="R182" s="150">
        <f>Q182*H182</f>
        <v>0</v>
      </c>
      <c r="S182" s="150">
        <v>0</v>
      </c>
      <c r="T182" s="151">
        <f>S182*H182</f>
        <v>0</v>
      </c>
      <c r="U182" s="30"/>
      <c r="V182" s="30"/>
      <c r="W182" s="30"/>
      <c r="X182" s="30"/>
      <c r="Y182" s="30"/>
      <c r="Z182" s="30"/>
      <c r="AA182" s="30"/>
      <c r="AB182" s="30"/>
      <c r="AC182" s="30"/>
      <c r="AD182" s="30"/>
      <c r="AE182" s="30"/>
      <c r="AR182" s="152" t="s">
        <v>162</v>
      </c>
      <c r="AT182" s="152" t="s">
        <v>164</v>
      </c>
      <c r="AU182" s="152" t="s">
        <v>86</v>
      </c>
      <c r="AY182" s="15" t="s">
        <v>163</v>
      </c>
      <c r="BE182" s="153">
        <f>IF(N182="základní",J182,0)</f>
        <v>0</v>
      </c>
      <c r="BF182" s="153">
        <f>IF(N182="snížená",J182,0)</f>
        <v>0</v>
      </c>
      <c r="BG182" s="153">
        <f>IF(N182="zákl. přenesená",J182,0)</f>
        <v>0</v>
      </c>
      <c r="BH182" s="153">
        <f>IF(N182="sníž. přenesená",J182,0)</f>
        <v>0</v>
      </c>
      <c r="BI182" s="153">
        <f>IF(N182="nulová",J182,0)</f>
        <v>0</v>
      </c>
      <c r="BJ182" s="15" t="s">
        <v>84</v>
      </c>
      <c r="BK182" s="153">
        <f>ROUND(I182*H182,2)</f>
        <v>0</v>
      </c>
      <c r="BL182" s="15" t="s">
        <v>162</v>
      </c>
      <c r="BM182" s="152" t="s">
        <v>2081</v>
      </c>
    </row>
    <row r="183" spans="1:65" s="2" customFormat="1" ht="21.75" customHeight="1">
      <c r="A183" s="30"/>
      <c r="B183" s="140"/>
      <c r="C183" s="141" t="s">
        <v>317</v>
      </c>
      <c r="D183" s="141" t="s">
        <v>164</v>
      </c>
      <c r="E183" s="142" t="s">
        <v>2082</v>
      </c>
      <c r="F183" s="143" t="s">
        <v>2083</v>
      </c>
      <c r="G183" s="144" t="s">
        <v>253</v>
      </c>
      <c r="H183" s="145">
        <v>6.48</v>
      </c>
      <c r="I183" s="146"/>
      <c r="J183" s="147">
        <f>ROUND(I183*H183,2)</f>
        <v>0</v>
      </c>
      <c r="K183" s="143" t="s">
        <v>227</v>
      </c>
      <c r="L183" s="31"/>
      <c r="M183" s="148" t="s">
        <v>1</v>
      </c>
      <c r="N183" s="149" t="s">
        <v>41</v>
      </c>
      <c r="O183" s="56"/>
      <c r="P183" s="150">
        <f>O183*H183</f>
        <v>0</v>
      </c>
      <c r="Q183" s="150">
        <v>0</v>
      </c>
      <c r="R183" s="150">
        <f>Q183*H183</f>
        <v>0</v>
      </c>
      <c r="S183" s="150">
        <v>0</v>
      </c>
      <c r="T183" s="151">
        <f>S183*H183</f>
        <v>0</v>
      </c>
      <c r="U183" s="30"/>
      <c r="V183" s="30"/>
      <c r="W183" s="30"/>
      <c r="X183" s="30"/>
      <c r="Y183" s="30"/>
      <c r="Z183" s="30"/>
      <c r="AA183" s="30"/>
      <c r="AB183" s="30"/>
      <c r="AC183" s="30"/>
      <c r="AD183" s="30"/>
      <c r="AE183" s="30"/>
      <c r="AR183" s="152" t="s">
        <v>162</v>
      </c>
      <c r="AT183" s="152" t="s">
        <v>164</v>
      </c>
      <c r="AU183" s="152" t="s">
        <v>86</v>
      </c>
      <c r="AY183" s="15" t="s">
        <v>163</v>
      </c>
      <c r="BE183" s="153">
        <f>IF(N183="základní",J183,0)</f>
        <v>0</v>
      </c>
      <c r="BF183" s="153">
        <f>IF(N183="snížená",J183,0)</f>
        <v>0</v>
      </c>
      <c r="BG183" s="153">
        <f>IF(N183="zákl. přenesená",J183,0)</f>
        <v>0</v>
      </c>
      <c r="BH183" s="153">
        <f>IF(N183="sníž. přenesená",J183,0)</f>
        <v>0</v>
      </c>
      <c r="BI183" s="153">
        <f>IF(N183="nulová",J183,0)</f>
        <v>0</v>
      </c>
      <c r="BJ183" s="15" t="s">
        <v>84</v>
      </c>
      <c r="BK183" s="153">
        <f>ROUND(I183*H183,2)</f>
        <v>0</v>
      </c>
      <c r="BL183" s="15" t="s">
        <v>162</v>
      </c>
      <c r="BM183" s="152" t="s">
        <v>2084</v>
      </c>
    </row>
    <row r="184" spans="1:65" s="2" customFormat="1" ht="24.2" customHeight="1">
      <c r="A184" s="30"/>
      <c r="B184" s="140"/>
      <c r="C184" s="141" t="s">
        <v>326</v>
      </c>
      <c r="D184" s="141" t="s">
        <v>164</v>
      </c>
      <c r="E184" s="142" t="s">
        <v>2085</v>
      </c>
      <c r="F184" s="143" t="s">
        <v>2086</v>
      </c>
      <c r="G184" s="144" t="s">
        <v>253</v>
      </c>
      <c r="H184" s="145">
        <v>3</v>
      </c>
      <c r="I184" s="146"/>
      <c r="J184" s="147">
        <f>ROUND(I184*H184,2)</f>
        <v>0</v>
      </c>
      <c r="K184" s="143" t="s">
        <v>227</v>
      </c>
      <c r="L184" s="31"/>
      <c r="M184" s="148" t="s">
        <v>1</v>
      </c>
      <c r="N184" s="149" t="s">
        <v>41</v>
      </c>
      <c r="O184" s="56"/>
      <c r="P184" s="150">
        <f>O184*H184</f>
        <v>0</v>
      </c>
      <c r="Q184" s="150">
        <v>0.17449999999999999</v>
      </c>
      <c r="R184" s="150">
        <f>Q184*H184</f>
        <v>0.52349999999999997</v>
      </c>
      <c r="S184" s="150">
        <v>0</v>
      </c>
      <c r="T184" s="151">
        <f>S184*H184</f>
        <v>0</v>
      </c>
      <c r="U184" s="30"/>
      <c r="V184" s="30"/>
      <c r="W184" s="30"/>
      <c r="X184" s="30"/>
      <c r="Y184" s="30"/>
      <c r="Z184" s="30"/>
      <c r="AA184" s="30"/>
      <c r="AB184" s="30"/>
      <c r="AC184" s="30"/>
      <c r="AD184" s="30"/>
      <c r="AE184" s="30"/>
      <c r="AR184" s="152" t="s">
        <v>162</v>
      </c>
      <c r="AT184" s="152" t="s">
        <v>164</v>
      </c>
      <c r="AU184" s="152" t="s">
        <v>86</v>
      </c>
      <c r="AY184" s="15" t="s">
        <v>163</v>
      </c>
      <c r="BE184" s="153">
        <f>IF(N184="základní",J184,0)</f>
        <v>0</v>
      </c>
      <c r="BF184" s="153">
        <f>IF(N184="snížená",J184,0)</f>
        <v>0</v>
      </c>
      <c r="BG184" s="153">
        <f>IF(N184="zákl. přenesená",J184,0)</f>
        <v>0</v>
      </c>
      <c r="BH184" s="153">
        <f>IF(N184="sníž. přenesená",J184,0)</f>
        <v>0</v>
      </c>
      <c r="BI184" s="153">
        <f>IF(N184="nulová",J184,0)</f>
        <v>0</v>
      </c>
      <c r="BJ184" s="15" t="s">
        <v>84</v>
      </c>
      <c r="BK184" s="153">
        <f>ROUND(I184*H184,2)</f>
        <v>0</v>
      </c>
      <c r="BL184" s="15" t="s">
        <v>162</v>
      </c>
      <c r="BM184" s="152" t="s">
        <v>2087</v>
      </c>
    </row>
    <row r="185" spans="1:65" s="13" customFormat="1" ht="11.25">
      <c r="B185" s="165"/>
      <c r="D185" s="166" t="s">
        <v>229</v>
      </c>
      <c r="E185" s="167" t="s">
        <v>1</v>
      </c>
      <c r="F185" s="168" t="s">
        <v>2014</v>
      </c>
      <c r="H185" s="169">
        <v>3</v>
      </c>
      <c r="I185" s="170"/>
      <c r="L185" s="165"/>
      <c r="M185" s="171"/>
      <c r="N185" s="172"/>
      <c r="O185" s="172"/>
      <c r="P185" s="172"/>
      <c r="Q185" s="172"/>
      <c r="R185" s="172"/>
      <c r="S185" s="172"/>
      <c r="T185" s="173"/>
      <c r="AT185" s="167" t="s">
        <v>229</v>
      </c>
      <c r="AU185" s="167" t="s">
        <v>86</v>
      </c>
      <c r="AV185" s="13" t="s">
        <v>86</v>
      </c>
      <c r="AW185" s="13" t="s">
        <v>32</v>
      </c>
      <c r="AX185" s="13" t="s">
        <v>84</v>
      </c>
      <c r="AY185" s="167" t="s">
        <v>163</v>
      </c>
    </row>
    <row r="186" spans="1:65" s="11" customFormat="1" ht="22.9" customHeight="1">
      <c r="B186" s="129"/>
      <c r="D186" s="130" t="s">
        <v>75</v>
      </c>
      <c r="E186" s="163" t="s">
        <v>182</v>
      </c>
      <c r="F186" s="163" t="s">
        <v>389</v>
      </c>
      <c r="I186" s="132"/>
      <c r="J186" s="164">
        <f>BK186</f>
        <v>0</v>
      </c>
      <c r="L186" s="129"/>
      <c r="M186" s="134"/>
      <c r="N186" s="135"/>
      <c r="O186" s="135"/>
      <c r="P186" s="136">
        <f>SUM(P187:P188)</f>
        <v>0</v>
      </c>
      <c r="Q186" s="135"/>
      <c r="R186" s="136">
        <f>SUM(R187:R188)</f>
        <v>0.62719999999999998</v>
      </c>
      <c r="S186" s="135"/>
      <c r="T186" s="137">
        <f>SUM(T187:T188)</f>
        <v>0</v>
      </c>
      <c r="AR186" s="130" t="s">
        <v>84</v>
      </c>
      <c r="AT186" s="138" t="s">
        <v>75</v>
      </c>
      <c r="AU186" s="138" t="s">
        <v>84</v>
      </c>
      <c r="AY186" s="130" t="s">
        <v>163</v>
      </c>
      <c r="BK186" s="139">
        <f>SUM(BK187:BK188)</f>
        <v>0</v>
      </c>
    </row>
    <row r="187" spans="1:65" s="2" customFormat="1" ht="21.75" customHeight="1">
      <c r="A187" s="30"/>
      <c r="B187" s="140"/>
      <c r="C187" s="141" t="s">
        <v>333</v>
      </c>
      <c r="D187" s="141" t="s">
        <v>164</v>
      </c>
      <c r="E187" s="142" t="s">
        <v>2088</v>
      </c>
      <c r="F187" s="143" t="s">
        <v>2089</v>
      </c>
      <c r="G187" s="144" t="s">
        <v>253</v>
      </c>
      <c r="H187" s="145">
        <v>11.2</v>
      </c>
      <c r="I187" s="146"/>
      <c r="J187" s="147">
        <f>ROUND(I187*H187,2)</f>
        <v>0</v>
      </c>
      <c r="K187" s="143" t="s">
        <v>227</v>
      </c>
      <c r="L187" s="31"/>
      <c r="M187" s="148" t="s">
        <v>1</v>
      </c>
      <c r="N187" s="149" t="s">
        <v>41</v>
      </c>
      <c r="O187" s="56"/>
      <c r="P187" s="150">
        <f>O187*H187</f>
        <v>0</v>
      </c>
      <c r="Q187" s="150">
        <v>5.6000000000000001E-2</v>
      </c>
      <c r="R187" s="150">
        <f>Q187*H187</f>
        <v>0.62719999999999998</v>
      </c>
      <c r="S187" s="150">
        <v>0</v>
      </c>
      <c r="T187" s="151">
        <f>S187*H187</f>
        <v>0</v>
      </c>
      <c r="U187" s="30"/>
      <c r="V187" s="30"/>
      <c r="W187" s="30"/>
      <c r="X187" s="30"/>
      <c r="Y187" s="30"/>
      <c r="Z187" s="30"/>
      <c r="AA187" s="30"/>
      <c r="AB187" s="30"/>
      <c r="AC187" s="30"/>
      <c r="AD187" s="30"/>
      <c r="AE187" s="30"/>
      <c r="AR187" s="152" t="s">
        <v>162</v>
      </c>
      <c r="AT187" s="152" t="s">
        <v>164</v>
      </c>
      <c r="AU187" s="152" t="s">
        <v>86</v>
      </c>
      <c r="AY187" s="15" t="s">
        <v>163</v>
      </c>
      <c r="BE187" s="153">
        <f>IF(N187="základní",J187,0)</f>
        <v>0</v>
      </c>
      <c r="BF187" s="153">
        <f>IF(N187="snížená",J187,0)</f>
        <v>0</v>
      </c>
      <c r="BG187" s="153">
        <f>IF(N187="zákl. přenesená",J187,0)</f>
        <v>0</v>
      </c>
      <c r="BH187" s="153">
        <f>IF(N187="sníž. přenesená",J187,0)</f>
        <v>0</v>
      </c>
      <c r="BI187" s="153">
        <f>IF(N187="nulová",J187,0)</f>
        <v>0</v>
      </c>
      <c r="BJ187" s="15" t="s">
        <v>84</v>
      </c>
      <c r="BK187" s="153">
        <f>ROUND(I187*H187,2)</f>
        <v>0</v>
      </c>
      <c r="BL187" s="15" t="s">
        <v>162</v>
      </c>
      <c r="BM187" s="152" t="s">
        <v>2090</v>
      </c>
    </row>
    <row r="188" spans="1:65" s="13" customFormat="1" ht="11.25">
      <c r="B188" s="165"/>
      <c r="D188" s="166" t="s">
        <v>229</v>
      </c>
      <c r="E188" s="167" t="s">
        <v>1</v>
      </c>
      <c r="F188" s="168" t="s">
        <v>2091</v>
      </c>
      <c r="H188" s="169">
        <v>11.2</v>
      </c>
      <c r="I188" s="170"/>
      <c r="L188" s="165"/>
      <c r="M188" s="171"/>
      <c r="N188" s="172"/>
      <c r="O188" s="172"/>
      <c r="P188" s="172"/>
      <c r="Q188" s="172"/>
      <c r="R188" s="172"/>
      <c r="S188" s="172"/>
      <c r="T188" s="173"/>
      <c r="AT188" s="167" t="s">
        <v>229</v>
      </c>
      <c r="AU188" s="167" t="s">
        <v>86</v>
      </c>
      <c r="AV188" s="13" t="s">
        <v>86</v>
      </c>
      <c r="AW188" s="13" t="s">
        <v>32</v>
      </c>
      <c r="AX188" s="13" t="s">
        <v>84</v>
      </c>
      <c r="AY188" s="167" t="s">
        <v>163</v>
      </c>
    </row>
    <row r="189" spans="1:65" s="11" customFormat="1" ht="22.9" customHeight="1">
      <c r="B189" s="129"/>
      <c r="D189" s="130" t="s">
        <v>75</v>
      </c>
      <c r="E189" s="163" t="s">
        <v>190</v>
      </c>
      <c r="F189" s="163" t="s">
        <v>2092</v>
      </c>
      <c r="I189" s="132"/>
      <c r="J189" s="164">
        <f>BK189</f>
        <v>0</v>
      </c>
      <c r="L189" s="129"/>
      <c r="M189" s="134"/>
      <c r="N189" s="135"/>
      <c r="O189" s="135"/>
      <c r="P189" s="136">
        <f>SUM(P190:P199)</f>
        <v>0</v>
      </c>
      <c r="Q189" s="135"/>
      <c r="R189" s="136">
        <f>SUM(R190:R199)</f>
        <v>1.76129962</v>
      </c>
      <c r="S189" s="135"/>
      <c r="T189" s="137">
        <f>SUM(T190:T199)</f>
        <v>0</v>
      </c>
      <c r="AR189" s="130" t="s">
        <v>84</v>
      </c>
      <c r="AT189" s="138" t="s">
        <v>75</v>
      </c>
      <c r="AU189" s="138" t="s">
        <v>84</v>
      </c>
      <c r="AY189" s="130" t="s">
        <v>163</v>
      </c>
      <c r="BK189" s="139">
        <f>SUM(BK190:BK199)</f>
        <v>0</v>
      </c>
    </row>
    <row r="190" spans="1:65" s="2" customFormat="1" ht="16.5" customHeight="1">
      <c r="A190" s="30"/>
      <c r="B190" s="140"/>
      <c r="C190" s="141" t="s">
        <v>338</v>
      </c>
      <c r="D190" s="141" t="s">
        <v>164</v>
      </c>
      <c r="E190" s="142" t="s">
        <v>2093</v>
      </c>
      <c r="F190" s="143" t="s">
        <v>2094</v>
      </c>
      <c r="G190" s="144" t="s">
        <v>193</v>
      </c>
      <c r="H190" s="145">
        <v>1</v>
      </c>
      <c r="I190" s="146"/>
      <c r="J190" s="147">
        <f>ROUND(I190*H190,2)</f>
        <v>0</v>
      </c>
      <c r="K190" s="143" t="s">
        <v>1</v>
      </c>
      <c r="L190" s="31"/>
      <c r="M190" s="148" t="s">
        <v>1</v>
      </c>
      <c r="N190" s="149" t="s">
        <v>41</v>
      </c>
      <c r="O190" s="56"/>
      <c r="P190" s="150">
        <f>O190*H190</f>
        <v>0</v>
      </c>
      <c r="Q190" s="150">
        <v>0</v>
      </c>
      <c r="R190" s="150">
        <f>Q190*H190</f>
        <v>0</v>
      </c>
      <c r="S190" s="150">
        <v>0</v>
      </c>
      <c r="T190" s="151">
        <f>S190*H190</f>
        <v>0</v>
      </c>
      <c r="U190" s="30"/>
      <c r="V190" s="30"/>
      <c r="W190" s="30"/>
      <c r="X190" s="30"/>
      <c r="Y190" s="30"/>
      <c r="Z190" s="30"/>
      <c r="AA190" s="30"/>
      <c r="AB190" s="30"/>
      <c r="AC190" s="30"/>
      <c r="AD190" s="30"/>
      <c r="AE190" s="30"/>
      <c r="AR190" s="152" t="s">
        <v>162</v>
      </c>
      <c r="AT190" s="152" t="s">
        <v>164</v>
      </c>
      <c r="AU190" s="152" t="s">
        <v>86</v>
      </c>
      <c r="AY190" s="15" t="s">
        <v>163</v>
      </c>
      <c r="BE190" s="153">
        <f>IF(N190="základní",J190,0)</f>
        <v>0</v>
      </c>
      <c r="BF190" s="153">
        <f>IF(N190="snížená",J190,0)</f>
        <v>0</v>
      </c>
      <c r="BG190" s="153">
        <f>IF(N190="zákl. přenesená",J190,0)</f>
        <v>0</v>
      </c>
      <c r="BH190" s="153">
        <f>IF(N190="sníž. přenesená",J190,0)</f>
        <v>0</v>
      </c>
      <c r="BI190" s="153">
        <f>IF(N190="nulová",J190,0)</f>
        <v>0</v>
      </c>
      <c r="BJ190" s="15" t="s">
        <v>84</v>
      </c>
      <c r="BK190" s="153">
        <f>ROUND(I190*H190,2)</f>
        <v>0</v>
      </c>
      <c r="BL190" s="15" t="s">
        <v>162</v>
      </c>
      <c r="BM190" s="152" t="s">
        <v>2095</v>
      </c>
    </row>
    <row r="191" spans="1:65" s="2" customFormat="1" ht="24.2" customHeight="1">
      <c r="A191" s="30"/>
      <c r="B191" s="140"/>
      <c r="C191" s="141" t="s">
        <v>344</v>
      </c>
      <c r="D191" s="141" t="s">
        <v>164</v>
      </c>
      <c r="E191" s="142" t="s">
        <v>2096</v>
      </c>
      <c r="F191" s="143" t="s">
        <v>2097</v>
      </c>
      <c r="G191" s="144" t="s">
        <v>329</v>
      </c>
      <c r="H191" s="145">
        <v>7.4</v>
      </c>
      <c r="I191" s="146"/>
      <c r="J191" s="147">
        <f>ROUND(I191*H191,2)</f>
        <v>0</v>
      </c>
      <c r="K191" s="143" t="s">
        <v>227</v>
      </c>
      <c r="L191" s="31"/>
      <c r="M191" s="148" t="s">
        <v>1</v>
      </c>
      <c r="N191" s="149" t="s">
        <v>41</v>
      </c>
      <c r="O191" s="56"/>
      <c r="P191" s="150">
        <f>O191*H191</f>
        <v>0</v>
      </c>
      <c r="Q191" s="150">
        <v>1.0000000000000001E-5</v>
      </c>
      <c r="R191" s="150">
        <f>Q191*H191</f>
        <v>7.400000000000001E-5</v>
      </c>
      <c r="S191" s="150">
        <v>0</v>
      </c>
      <c r="T191" s="151">
        <f>S191*H191</f>
        <v>0</v>
      </c>
      <c r="U191" s="30"/>
      <c r="V191" s="30"/>
      <c r="W191" s="30"/>
      <c r="X191" s="30"/>
      <c r="Y191" s="30"/>
      <c r="Z191" s="30"/>
      <c r="AA191" s="30"/>
      <c r="AB191" s="30"/>
      <c r="AC191" s="30"/>
      <c r="AD191" s="30"/>
      <c r="AE191" s="30"/>
      <c r="AR191" s="152" t="s">
        <v>162</v>
      </c>
      <c r="AT191" s="152" t="s">
        <v>164</v>
      </c>
      <c r="AU191" s="152" t="s">
        <v>86</v>
      </c>
      <c r="AY191" s="15" t="s">
        <v>163</v>
      </c>
      <c r="BE191" s="153">
        <f>IF(N191="základní",J191,0)</f>
        <v>0</v>
      </c>
      <c r="BF191" s="153">
        <f>IF(N191="snížená",J191,0)</f>
        <v>0</v>
      </c>
      <c r="BG191" s="153">
        <f>IF(N191="zákl. přenesená",J191,0)</f>
        <v>0</v>
      </c>
      <c r="BH191" s="153">
        <f>IF(N191="sníž. přenesená",J191,0)</f>
        <v>0</v>
      </c>
      <c r="BI191" s="153">
        <f>IF(N191="nulová",J191,0)</f>
        <v>0</v>
      </c>
      <c r="BJ191" s="15" t="s">
        <v>84</v>
      </c>
      <c r="BK191" s="153">
        <f>ROUND(I191*H191,2)</f>
        <v>0</v>
      </c>
      <c r="BL191" s="15" t="s">
        <v>162</v>
      </c>
      <c r="BM191" s="152" t="s">
        <v>2098</v>
      </c>
    </row>
    <row r="192" spans="1:65" s="2" customFormat="1" ht="24.2" customHeight="1">
      <c r="A192" s="30"/>
      <c r="B192" s="140"/>
      <c r="C192" s="174" t="s">
        <v>349</v>
      </c>
      <c r="D192" s="174" t="s">
        <v>618</v>
      </c>
      <c r="E192" s="175" t="s">
        <v>2099</v>
      </c>
      <c r="F192" s="176" t="s">
        <v>2100</v>
      </c>
      <c r="G192" s="177" t="s">
        <v>329</v>
      </c>
      <c r="H192" s="178">
        <v>7.5110000000000001</v>
      </c>
      <c r="I192" s="179"/>
      <c r="J192" s="180">
        <f>ROUND(I192*H192,2)</f>
        <v>0</v>
      </c>
      <c r="K192" s="176" t="s">
        <v>227</v>
      </c>
      <c r="L192" s="181"/>
      <c r="M192" s="182" t="s">
        <v>1</v>
      </c>
      <c r="N192" s="183" t="s">
        <v>41</v>
      </c>
      <c r="O192" s="56"/>
      <c r="P192" s="150">
        <f>O192*H192</f>
        <v>0</v>
      </c>
      <c r="Q192" s="150">
        <v>1.42E-3</v>
      </c>
      <c r="R192" s="150">
        <f>Q192*H192</f>
        <v>1.0665620000000001E-2</v>
      </c>
      <c r="S192" s="150">
        <v>0</v>
      </c>
      <c r="T192" s="151">
        <f>S192*H192</f>
        <v>0</v>
      </c>
      <c r="U192" s="30"/>
      <c r="V192" s="30"/>
      <c r="W192" s="30"/>
      <c r="X192" s="30"/>
      <c r="Y192" s="30"/>
      <c r="Z192" s="30"/>
      <c r="AA192" s="30"/>
      <c r="AB192" s="30"/>
      <c r="AC192" s="30"/>
      <c r="AD192" s="30"/>
      <c r="AE192" s="30"/>
      <c r="AR192" s="152" t="s">
        <v>190</v>
      </c>
      <c r="AT192" s="152" t="s">
        <v>618</v>
      </c>
      <c r="AU192" s="152" t="s">
        <v>86</v>
      </c>
      <c r="AY192" s="15" t="s">
        <v>163</v>
      </c>
      <c r="BE192" s="153">
        <f>IF(N192="základní",J192,0)</f>
        <v>0</v>
      </c>
      <c r="BF192" s="153">
        <f>IF(N192="snížená",J192,0)</f>
        <v>0</v>
      </c>
      <c r="BG192" s="153">
        <f>IF(N192="zákl. přenesená",J192,0)</f>
        <v>0</v>
      </c>
      <c r="BH192" s="153">
        <f>IF(N192="sníž. přenesená",J192,0)</f>
        <v>0</v>
      </c>
      <c r="BI192" s="153">
        <f>IF(N192="nulová",J192,0)</f>
        <v>0</v>
      </c>
      <c r="BJ192" s="15" t="s">
        <v>84</v>
      </c>
      <c r="BK192" s="153">
        <f>ROUND(I192*H192,2)</f>
        <v>0</v>
      </c>
      <c r="BL192" s="15" t="s">
        <v>162</v>
      </c>
      <c r="BM192" s="152" t="s">
        <v>2101</v>
      </c>
    </row>
    <row r="193" spans="1:65" s="13" customFormat="1" ht="11.25">
      <c r="B193" s="165"/>
      <c r="D193" s="166" t="s">
        <v>229</v>
      </c>
      <c r="F193" s="168" t="s">
        <v>2102</v>
      </c>
      <c r="H193" s="169">
        <v>7.5110000000000001</v>
      </c>
      <c r="I193" s="170"/>
      <c r="L193" s="165"/>
      <c r="M193" s="171"/>
      <c r="N193" s="172"/>
      <c r="O193" s="172"/>
      <c r="P193" s="172"/>
      <c r="Q193" s="172"/>
      <c r="R193" s="172"/>
      <c r="S193" s="172"/>
      <c r="T193" s="173"/>
      <c r="AT193" s="167" t="s">
        <v>229</v>
      </c>
      <c r="AU193" s="167" t="s">
        <v>86</v>
      </c>
      <c r="AV193" s="13" t="s">
        <v>86</v>
      </c>
      <c r="AW193" s="13" t="s">
        <v>3</v>
      </c>
      <c r="AX193" s="13" t="s">
        <v>84</v>
      </c>
      <c r="AY193" s="167" t="s">
        <v>163</v>
      </c>
    </row>
    <row r="194" spans="1:65" s="2" customFormat="1" ht="24.2" customHeight="1">
      <c r="A194" s="30"/>
      <c r="B194" s="140"/>
      <c r="C194" s="141" t="s">
        <v>96</v>
      </c>
      <c r="D194" s="141" t="s">
        <v>164</v>
      </c>
      <c r="E194" s="142" t="s">
        <v>2103</v>
      </c>
      <c r="F194" s="143" t="s">
        <v>2104</v>
      </c>
      <c r="G194" s="144" t="s">
        <v>226</v>
      </c>
      <c r="H194" s="145">
        <v>1</v>
      </c>
      <c r="I194" s="146"/>
      <c r="J194" s="147">
        <f>ROUND(I194*H194,2)</f>
        <v>0</v>
      </c>
      <c r="K194" s="143" t="s">
        <v>227</v>
      </c>
      <c r="L194" s="31"/>
      <c r="M194" s="148" t="s">
        <v>1</v>
      </c>
      <c r="N194" s="149" t="s">
        <v>41</v>
      </c>
      <c r="O194" s="56"/>
      <c r="P194" s="150">
        <f>O194*H194</f>
        <v>0</v>
      </c>
      <c r="Q194" s="150">
        <v>1.42289</v>
      </c>
      <c r="R194" s="150">
        <f>Q194*H194</f>
        <v>1.42289</v>
      </c>
      <c r="S194" s="150">
        <v>0</v>
      </c>
      <c r="T194" s="151">
        <f>S194*H194</f>
        <v>0</v>
      </c>
      <c r="U194" s="30"/>
      <c r="V194" s="30"/>
      <c r="W194" s="30"/>
      <c r="X194" s="30"/>
      <c r="Y194" s="30"/>
      <c r="Z194" s="30"/>
      <c r="AA194" s="30"/>
      <c r="AB194" s="30"/>
      <c r="AC194" s="30"/>
      <c r="AD194" s="30"/>
      <c r="AE194" s="30"/>
      <c r="AR194" s="152" t="s">
        <v>162</v>
      </c>
      <c r="AT194" s="152" t="s">
        <v>164</v>
      </c>
      <c r="AU194" s="152" t="s">
        <v>86</v>
      </c>
      <c r="AY194" s="15" t="s">
        <v>163</v>
      </c>
      <c r="BE194" s="153">
        <f>IF(N194="základní",J194,0)</f>
        <v>0</v>
      </c>
      <c r="BF194" s="153">
        <f>IF(N194="snížená",J194,0)</f>
        <v>0</v>
      </c>
      <c r="BG194" s="153">
        <f>IF(N194="zákl. přenesená",J194,0)</f>
        <v>0</v>
      </c>
      <c r="BH194" s="153">
        <f>IF(N194="sníž. přenesená",J194,0)</f>
        <v>0</v>
      </c>
      <c r="BI194" s="153">
        <f>IF(N194="nulová",J194,0)</f>
        <v>0</v>
      </c>
      <c r="BJ194" s="15" t="s">
        <v>84</v>
      </c>
      <c r="BK194" s="153">
        <f>ROUND(I194*H194,2)</f>
        <v>0</v>
      </c>
      <c r="BL194" s="15" t="s">
        <v>162</v>
      </c>
      <c r="BM194" s="152" t="s">
        <v>2105</v>
      </c>
    </row>
    <row r="195" spans="1:65" s="2" customFormat="1" ht="24.2" customHeight="1">
      <c r="A195" s="30"/>
      <c r="B195" s="140"/>
      <c r="C195" s="141" t="s">
        <v>358</v>
      </c>
      <c r="D195" s="141" t="s">
        <v>164</v>
      </c>
      <c r="E195" s="142" t="s">
        <v>2106</v>
      </c>
      <c r="F195" s="143" t="s">
        <v>2107</v>
      </c>
      <c r="G195" s="144" t="s">
        <v>193</v>
      </c>
      <c r="H195" s="145">
        <v>1</v>
      </c>
      <c r="I195" s="146"/>
      <c r="J195" s="147">
        <f>ROUND(I195*H195,2)</f>
        <v>0</v>
      </c>
      <c r="K195" s="143" t="s">
        <v>227</v>
      </c>
      <c r="L195" s="31"/>
      <c r="M195" s="148" t="s">
        <v>1</v>
      </c>
      <c r="N195" s="149" t="s">
        <v>41</v>
      </c>
      <c r="O195" s="56"/>
      <c r="P195" s="150">
        <f>O195*H195</f>
        <v>0</v>
      </c>
      <c r="Q195" s="150">
        <v>0.10546999999999999</v>
      </c>
      <c r="R195" s="150">
        <f>Q195*H195</f>
        <v>0.10546999999999999</v>
      </c>
      <c r="S195" s="150">
        <v>0</v>
      </c>
      <c r="T195" s="151">
        <f>S195*H195</f>
        <v>0</v>
      </c>
      <c r="U195" s="30"/>
      <c r="V195" s="30"/>
      <c r="W195" s="30"/>
      <c r="X195" s="30"/>
      <c r="Y195" s="30"/>
      <c r="Z195" s="30"/>
      <c r="AA195" s="30"/>
      <c r="AB195" s="30"/>
      <c r="AC195" s="30"/>
      <c r="AD195" s="30"/>
      <c r="AE195" s="30"/>
      <c r="AR195" s="152" t="s">
        <v>162</v>
      </c>
      <c r="AT195" s="152" t="s">
        <v>164</v>
      </c>
      <c r="AU195" s="152" t="s">
        <v>86</v>
      </c>
      <c r="AY195" s="15" t="s">
        <v>163</v>
      </c>
      <c r="BE195" s="153">
        <f>IF(N195="základní",J195,0)</f>
        <v>0</v>
      </c>
      <c r="BF195" s="153">
        <f>IF(N195="snížená",J195,0)</f>
        <v>0</v>
      </c>
      <c r="BG195" s="153">
        <f>IF(N195="zákl. přenesená",J195,0)</f>
        <v>0</v>
      </c>
      <c r="BH195" s="153">
        <f>IF(N195="sníž. přenesená",J195,0)</f>
        <v>0</v>
      </c>
      <c r="BI195" s="153">
        <f>IF(N195="nulová",J195,0)</f>
        <v>0</v>
      </c>
      <c r="BJ195" s="15" t="s">
        <v>84</v>
      </c>
      <c r="BK195" s="153">
        <f>ROUND(I195*H195,2)</f>
        <v>0</v>
      </c>
      <c r="BL195" s="15" t="s">
        <v>162</v>
      </c>
      <c r="BM195" s="152" t="s">
        <v>2108</v>
      </c>
    </row>
    <row r="196" spans="1:65" s="2" customFormat="1" ht="24.2" customHeight="1">
      <c r="A196" s="30"/>
      <c r="B196" s="140"/>
      <c r="C196" s="141" t="s">
        <v>362</v>
      </c>
      <c r="D196" s="141" t="s">
        <v>164</v>
      </c>
      <c r="E196" s="142" t="s">
        <v>2109</v>
      </c>
      <c r="F196" s="143" t="s">
        <v>2110</v>
      </c>
      <c r="G196" s="144" t="s">
        <v>193</v>
      </c>
      <c r="H196" s="145">
        <v>1</v>
      </c>
      <c r="I196" s="146"/>
      <c r="J196" s="147">
        <f>ROUND(I196*H196,2)</f>
        <v>0</v>
      </c>
      <c r="K196" s="143" t="s">
        <v>227</v>
      </c>
      <c r="L196" s="31"/>
      <c r="M196" s="148" t="s">
        <v>1</v>
      </c>
      <c r="N196" s="149" t="s">
        <v>41</v>
      </c>
      <c r="O196" s="56"/>
      <c r="P196" s="150">
        <f>O196*H196</f>
        <v>0</v>
      </c>
      <c r="Q196" s="150">
        <v>1.2120000000000001E-2</v>
      </c>
      <c r="R196" s="150">
        <f>Q196*H196</f>
        <v>1.2120000000000001E-2</v>
      </c>
      <c r="S196" s="150">
        <v>0</v>
      </c>
      <c r="T196" s="151">
        <f>S196*H196</f>
        <v>0</v>
      </c>
      <c r="U196" s="30"/>
      <c r="V196" s="30"/>
      <c r="W196" s="30"/>
      <c r="X196" s="30"/>
      <c r="Y196" s="30"/>
      <c r="Z196" s="30"/>
      <c r="AA196" s="30"/>
      <c r="AB196" s="30"/>
      <c r="AC196" s="30"/>
      <c r="AD196" s="30"/>
      <c r="AE196" s="30"/>
      <c r="AR196" s="152" t="s">
        <v>162</v>
      </c>
      <c r="AT196" s="152" t="s">
        <v>164</v>
      </c>
      <c r="AU196" s="152" t="s">
        <v>86</v>
      </c>
      <c r="AY196" s="15" t="s">
        <v>163</v>
      </c>
      <c r="BE196" s="153">
        <f>IF(N196="základní",J196,0)</f>
        <v>0</v>
      </c>
      <c r="BF196" s="153">
        <f>IF(N196="snížená",J196,0)</f>
        <v>0</v>
      </c>
      <c r="BG196" s="153">
        <f>IF(N196="zákl. přenesená",J196,0)</f>
        <v>0</v>
      </c>
      <c r="BH196" s="153">
        <f>IF(N196="sníž. přenesená",J196,0)</f>
        <v>0</v>
      </c>
      <c r="BI196" s="153">
        <f>IF(N196="nulová",J196,0)</f>
        <v>0</v>
      </c>
      <c r="BJ196" s="15" t="s">
        <v>84</v>
      </c>
      <c r="BK196" s="153">
        <f>ROUND(I196*H196,2)</f>
        <v>0</v>
      </c>
      <c r="BL196" s="15" t="s">
        <v>162</v>
      </c>
      <c r="BM196" s="152" t="s">
        <v>2111</v>
      </c>
    </row>
    <row r="197" spans="1:65" s="2" customFormat="1" ht="24.2" customHeight="1">
      <c r="A197" s="30"/>
      <c r="B197" s="140"/>
      <c r="C197" s="141" t="s">
        <v>367</v>
      </c>
      <c r="D197" s="141" t="s">
        <v>164</v>
      </c>
      <c r="E197" s="142" t="s">
        <v>2112</v>
      </c>
      <c r="F197" s="143" t="s">
        <v>2113</v>
      </c>
      <c r="G197" s="144" t="s">
        <v>193</v>
      </c>
      <c r="H197" s="145">
        <v>1</v>
      </c>
      <c r="I197" s="146"/>
      <c r="J197" s="147">
        <f>ROUND(I197*H197,2)</f>
        <v>0</v>
      </c>
      <c r="K197" s="143" t="s">
        <v>227</v>
      </c>
      <c r="L197" s="31"/>
      <c r="M197" s="148" t="s">
        <v>1</v>
      </c>
      <c r="N197" s="149" t="s">
        <v>41</v>
      </c>
      <c r="O197" s="56"/>
      <c r="P197" s="150">
        <f>O197*H197</f>
        <v>0</v>
      </c>
      <c r="Q197" s="150">
        <v>0</v>
      </c>
      <c r="R197" s="150">
        <f>Q197*H197</f>
        <v>0</v>
      </c>
      <c r="S197" s="150">
        <v>0</v>
      </c>
      <c r="T197" s="151">
        <f>S197*H197</f>
        <v>0</v>
      </c>
      <c r="U197" s="30"/>
      <c r="V197" s="30"/>
      <c r="W197" s="30"/>
      <c r="X197" s="30"/>
      <c r="Y197" s="30"/>
      <c r="Z197" s="30"/>
      <c r="AA197" s="30"/>
      <c r="AB197" s="30"/>
      <c r="AC197" s="30"/>
      <c r="AD197" s="30"/>
      <c r="AE197" s="30"/>
      <c r="AR197" s="152" t="s">
        <v>162</v>
      </c>
      <c r="AT197" s="152" t="s">
        <v>164</v>
      </c>
      <c r="AU197" s="152" t="s">
        <v>86</v>
      </c>
      <c r="AY197" s="15" t="s">
        <v>163</v>
      </c>
      <c r="BE197" s="153">
        <f>IF(N197="základní",J197,0)</f>
        <v>0</v>
      </c>
      <c r="BF197" s="153">
        <f>IF(N197="snížená",J197,0)</f>
        <v>0</v>
      </c>
      <c r="BG197" s="153">
        <f>IF(N197="zákl. přenesená",J197,0)</f>
        <v>0</v>
      </c>
      <c r="BH197" s="153">
        <f>IF(N197="sníž. přenesená",J197,0)</f>
        <v>0</v>
      </c>
      <c r="BI197" s="153">
        <f>IF(N197="nulová",J197,0)</f>
        <v>0</v>
      </c>
      <c r="BJ197" s="15" t="s">
        <v>84</v>
      </c>
      <c r="BK197" s="153">
        <f>ROUND(I197*H197,2)</f>
        <v>0</v>
      </c>
      <c r="BL197" s="15" t="s">
        <v>162</v>
      </c>
      <c r="BM197" s="152" t="s">
        <v>2114</v>
      </c>
    </row>
    <row r="198" spans="1:65" s="2" customFormat="1" ht="33" customHeight="1">
      <c r="A198" s="30"/>
      <c r="B198" s="140"/>
      <c r="C198" s="141" t="s">
        <v>384</v>
      </c>
      <c r="D198" s="141" t="s">
        <v>164</v>
      </c>
      <c r="E198" s="142" t="s">
        <v>2115</v>
      </c>
      <c r="F198" s="143" t="s">
        <v>2116</v>
      </c>
      <c r="G198" s="144" t="s">
        <v>193</v>
      </c>
      <c r="H198" s="145">
        <v>1</v>
      </c>
      <c r="I198" s="146"/>
      <c r="J198" s="147">
        <f>ROUND(I198*H198,2)</f>
        <v>0</v>
      </c>
      <c r="K198" s="143" t="s">
        <v>227</v>
      </c>
      <c r="L198" s="31"/>
      <c r="M198" s="148" t="s">
        <v>1</v>
      </c>
      <c r="N198" s="149" t="s">
        <v>41</v>
      </c>
      <c r="O198" s="56"/>
      <c r="P198" s="150">
        <f>O198*H198</f>
        <v>0</v>
      </c>
      <c r="Q198" s="150">
        <v>0.21007999999999999</v>
      </c>
      <c r="R198" s="150">
        <f>Q198*H198</f>
        <v>0.21007999999999999</v>
      </c>
      <c r="S198" s="150">
        <v>0</v>
      </c>
      <c r="T198" s="151">
        <f>S198*H198</f>
        <v>0</v>
      </c>
      <c r="U198" s="30"/>
      <c r="V198" s="30"/>
      <c r="W198" s="30"/>
      <c r="X198" s="30"/>
      <c r="Y198" s="30"/>
      <c r="Z198" s="30"/>
      <c r="AA198" s="30"/>
      <c r="AB198" s="30"/>
      <c r="AC198" s="30"/>
      <c r="AD198" s="30"/>
      <c r="AE198" s="30"/>
      <c r="AR198" s="152" t="s">
        <v>162</v>
      </c>
      <c r="AT198" s="152" t="s">
        <v>164</v>
      </c>
      <c r="AU198" s="152" t="s">
        <v>86</v>
      </c>
      <c r="AY198" s="15" t="s">
        <v>163</v>
      </c>
      <c r="BE198" s="153">
        <f>IF(N198="základní",J198,0)</f>
        <v>0</v>
      </c>
      <c r="BF198" s="153">
        <f>IF(N198="snížená",J198,0)</f>
        <v>0</v>
      </c>
      <c r="BG198" s="153">
        <f>IF(N198="zákl. přenesená",J198,0)</f>
        <v>0</v>
      </c>
      <c r="BH198" s="153">
        <f>IF(N198="sníž. přenesená",J198,0)</f>
        <v>0</v>
      </c>
      <c r="BI198" s="153">
        <f>IF(N198="nulová",J198,0)</f>
        <v>0</v>
      </c>
      <c r="BJ198" s="15" t="s">
        <v>84</v>
      </c>
      <c r="BK198" s="153">
        <f>ROUND(I198*H198,2)</f>
        <v>0</v>
      </c>
      <c r="BL198" s="15" t="s">
        <v>162</v>
      </c>
      <c r="BM198" s="152" t="s">
        <v>2117</v>
      </c>
    </row>
    <row r="199" spans="1:65" s="13" customFormat="1" ht="11.25">
      <c r="B199" s="165"/>
      <c r="D199" s="166" t="s">
        <v>229</v>
      </c>
      <c r="E199" s="167" t="s">
        <v>1</v>
      </c>
      <c r="F199" s="168" t="s">
        <v>2118</v>
      </c>
      <c r="H199" s="169">
        <v>1</v>
      </c>
      <c r="I199" s="170"/>
      <c r="L199" s="165"/>
      <c r="M199" s="171"/>
      <c r="N199" s="172"/>
      <c r="O199" s="172"/>
      <c r="P199" s="172"/>
      <c r="Q199" s="172"/>
      <c r="R199" s="172"/>
      <c r="S199" s="172"/>
      <c r="T199" s="173"/>
      <c r="AT199" s="167" t="s">
        <v>229</v>
      </c>
      <c r="AU199" s="167" t="s">
        <v>86</v>
      </c>
      <c r="AV199" s="13" t="s">
        <v>86</v>
      </c>
      <c r="AW199" s="13" t="s">
        <v>32</v>
      </c>
      <c r="AX199" s="13" t="s">
        <v>84</v>
      </c>
      <c r="AY199" s="167" t="s">
        <v>163</v>
      </c>
    </row>
    <row r="200" spans="1:65" s="11" customFormat="1" ht="22.9" customHeight="1">
      <c r="B200" s="129"/>
      <c r="D200" s="130" t="s">
        <v>75</v>
      </c>
      <c r="E200" s="163" t="s">
        <v>257</v>
      </c>
      <c r="F200" s="163" t="s">
        <v>490</v>
      </c>
      <c r="I200" s="132"/>
      <c r="J200" s="164">
        <f>BK200</f>
        <v>0</v>
      </c>
      <c r="L200" s="129"/>
      <c r="M200" s="134"/>
      <c r="N200" s="135"/>
      <c r="O200" s="135"/>
      <c r="P200" s="136">
        <f>SUM(P201:P206)</f>
        <v>0</v>
      </c>
      <c r="Q200" s="135"/>
      <c r="R200" s="136">
        <f>SUM(R201:R206)</f>
        <v>1.9200000000000003E-3</v>
      </c>
      <c r="S200" s="135"/>
      <c r="T200" s="137">
        <f>SUM(T201:T206)</f>
        <v>2.2400000000000002</v>
      </c>
      <c r="AR200" s="130" t="s">
        <v>84</v>
      </c>
      <c r="AT200" s="138" t="s">
        <v>75</v>
      </c>
      <c r="AU200" s="138" t="s">
        <v>84</v>
      </c>
      <c r="AY200" s="130" t="s">
        <v>163</v>
      </c>
      <c r="BK200" s="139">
        <f>SUM(BK201:BK206)</f>
        <v>0</v>
      </c>
    </row>
    <row r="201" spans="1:65" s="2" customFormat="1" ht="24.2" customHeight="1">
      <c r="A201" s="30"/>
      <c r="B201" s="140"/>
      <c r="C201" s="141" t="s">
        <v>390</v>
      </c>
      <c r="D201" s="141" t="s">
        <v>164</v>
      </c>
      <c r="E201" s="142" t="s">
        <v>2119</v>
      </c>
      <c r="F201" s="143" t="s">
        <v>2120</v>
      </c>
      <c r="G201" s="144" t="s">
        <v>329</v>
      </c>
      <c r="H201" s="145">
        <v>12</v>
      </c>
      <c r="I201" s="146"/>
      <c r="J201" s="147">
        <f>ROUND(I201*H201,2)</f>
        <v>0</v>
      </c>
      <c r="K201" s="143" t="s">
        <v>227</v>
      </c>
      <c r="L201" s="31"/>
      <c r="M201" s="148" t="s">
        <v>1</v>
      </c>
      <c r="N201" s="149" t="s">
        <v>41</v>
      </c>
      <c r="O201" s="56"/>
      <c r="P201" s="150">
        <f>O201*H201</f>
        <v>0</v>
      </c>
      <c r="Q201" s="150">
        <v>1.6000000000000001E-4</v>
      </c>
      <c r="R201" s="150">
        <f>Q201*H201</f>
        <v>1.9200000000000003E-3</v>
      </c>
      <c r="S201" s="150">
        <v>0</v>
      </c>
      <c r="T201" s="151">
        <f>S201*H201</f>
        <v>0</v>
      </c>
      <c r="U201" s="30"/>
      <c r="V201" s="30"/>
      <c r="W201" s="30"/>
      <c r="X201" s="30"/>
      <c r="Y201" s="30"/>
      <c r="Z201" s="30"/>
      <c r="AA201" s="30"/>
      <c r="AB201" s="30"/>
      <c r="AC201" s="30"/>
      <c r="AD201" s="30"/>
      <c r="AE201" s="30"/>
      <c r="AR201" s="152" t="s">
        <v>162</v>
      </c>
      <c r="AT201" s="152" t="s">
        <v>164</v>
      </c>
      <c r="AU201" s="152" t="s">
        <v>86</v>
      </c>
      <c r="AY201" s="15" t="s">
        <v>163</v>
      </c>
      <c r="BE201" s="153">
        <f>IF(N201="základní",J201,0)</f>
        <v>0</v>
      </c>
      <c r="BF201" s="153">
        <f>IF(N201="snížená",J201,0)</f>
        <v>0</v>
      </c>
      <c r="BG201" s="153">
        <f>IF(N201="zákl. přenesená",J201,0)</f>
        <v>0</v>
      </c>
      <c r="BH201" s="153">
        <f>IF(N201="sníž. přenesená",J201,0)</f>
        <v>0</v>
      </c>
      <c r="BI201" s="153">
        <f>IF(N201="nulová",J201,0)</f>
        <v>0</v>
      </c>
      <c r="BJ201" s="15" t="s">
        <v>84</v>
      </c>
      <c r="BK201" s="153">
        <f>ROUND(I201*H201,2)</f>
        <v>0</v>
      </c>
      <c r="BL201" s="15" t="s">
        <v>162</v>
      </c>
      <c r="BM201" s="152" t="s">
        <v>2121</v>
      </c>
    </row>
    <row r="202" spans="1:65" s="13" customFormat="1" ht="11.25">
      <c r="B202" s="165"/>
      <c r="D202" s="166" t="s">
        <v>229</v>
      </c>
      <c r="E202" s="167" t="s">
        <v>1</v>
      </c>
      <c r="F202" s="168" t="s">
        <v>2122</v>
      </c>
      <c r="H202" s="169">
        <v>12</v>
      </c>
      <c r="I202" s="170"/>
      <c r="L202" s="165"/>
      <c r="M202" s="171"/>
      <c r="N202" s="172"/>
      <c r="O202" s="172"/>
      <c r="P202" s="172"/>
      <c r="Q202" s="172"/>
      <c r="R202" s="172"/>
      <c r="S202" s="172"/>
      <c r="T202" s="173"/>
      <c r="AT202" s="167" t="s">
        <v>229</v>
      </c>
      <c r="AU202" s="167" t="s">
        <v>86</v>
      </c>
      <c r="AV202" s="13" t="s">
        <v>86</v>
      </c>
      <c r="AW202" s="13" t="s">
        <v>32</v>
      </c>
      <c r="AX202" s="13" t="s">
        <v>84</v>
      </c>
      <c r="AY202" s="167" t="s">
        <v>163</v>
      </c>
    </row>
    <row r="203" spans="1:65" s="2" customFormat="1" ht="24.2" customHeight="1">
      <c r="A203" s="30"/>
      <c r="B203" s="140"/>
      <c r="C203" s="141" t="s">
        <v>395</v>
      </c>
      <c r="D203" s="141" t="s">
        <v>164</v>
      </c>
      <c r="E203" s="142" t="s">
        <v>2123</v>
      </c>
      <c r="F203" s="143" t="s">
        <v>2124</v>
      </c>
      <c r="G203" s="144" t="s">
        <v>329</v>
      </c>
      <c r="H203" s="145">
        <v>12</v>
      </c>
      <c r="I203" s="146"/>
      <c r="J203" s="147">
        <f>ROUND(I203*H203,2)</f>
        <v>0</v>
      </c>
      <c r="K203" s="143" t="s">
        <v>227</v>
      </c>
      <c r="L203" s="31"/>
      <c r="M203" s="148" t="s">
        <v>1</v>
      </c>
      <c r="N203" s="149" t="s">
        <v>41</v>
      </c>
      <c r="O203" s="56"/>
      <c r="P203" s="150">
        <f>O203*H203</f>
        <v>0</v>
      </c>
      <c r="Q203" s="150">
        <v>0</v>
      </c>
      <c r="R203" s="150">
        <f>Q203*H203</f>
        <v>0</v>
      </c>
      <c r="S203" s="150">
        <v>0</v>
      </c>
      <c r="T203" s="151">
        <f>S203*H203</f>
        <v>0</v>
      </c>
      <c r="U203" s="30"/>
      <c r="V203" s="30"/>
      <c r="W203" s="30"/>
      <c r="X203" s="30"/>
      <c r="Y203" s="30"/>
      <c r="Z203" s="30"/>
      <c r="AA203" s="30"/>
      <c r="AB203" s="30"/>
      <c r="AC203" s="30"/>
      <c r="AD203" s="30"/>
      <c r="AE203" s="30"/>
      <c r="AR203" s="152" t="s">
        <v>162</v>
      </c>
      <c r="AT203" s="152" t="s">
        <v>164</v>
      </c>
      <c r="AU203" s="152" t="s">
        <v>86</v>
      </c>
      <c r="AY203" s="15" t="s">
        <v>163</v>
      </c>
      <c r="BE203" s="153">
        <f>IF(N203="základní",J203,0)</f>
        <v>0</v>
      </c>
      <c r="BF203" s="153">
        <f>IF(N203="snížená",J203,0)</f>
        <v>0</v>
      </c>
      <c r="BG203" s="153">
        <f>IF(N203="zákl. přenesená",J203,0)</f>
        <v>0</v>
      </c>
      <c r="BH203" s="153">
        <f>IF(N203="sníž. přenesená",J203,0)</f>
        <v>0</v>
      </c>
      <c r="BI203" s="153">
        <f>IF(N203="nulová",J203,0)</f>
        <v>0</v>
      </c>
      <c r="BJ203" s="15" t="s">
        <v>84</v>
      </c>
      <c r="BK203" s="153">
        <f>ROUND(I203*H203,2)</f>
        <v>0</v>
      </c>
      <c r="BL203" s="15" t="s">
        <v>162</v>
      </c>
      <c r="BM203" s="152" t="s">
        <v>2125</v>
      </c>
    </row>
    <row r="204" spans="1:65" s="13" customFormat="1" ht="11.25">
      <c r="B204" s="165"/>
      <c r="D204" s="166" t="s">
        <v>229</v>
      </c>
      <c r="E204" s="167" t="s">
        <v>1</v>
      </c>
      <c r="F204" s="168" t="s">
        <v>2122</v>
      </c>
      <c r="H204" s="169">
        <v>12</v>
      </c>
      <c r="I204" s="170"/>
      <c r="L204" s="165"/>
      <c r="M204" s="171"/>
      <c r="N204" s="172"/>
      <c r="O204" s="172"/>
      <c r="P204" s="172"/>
      <c r="Q204" s="172"/>
      <c r="R204" s="172"/>
      <c r="S204" s="172"/>
      <c r="T204" s="173"/>
      <c r="AT204" s="167" t="s">
        <v>229</v>
      </c>
      <c r="AU204" s="167" t="s">
        <v>86</v>
      </c>
      <c r="AV204" s="13" t="s">
        <v>86</v>
      </c>
      <c r="AW204" s="13" t="s">
        <v>32</v>
      </c>
      <c r="AX204" s="13" t="s">
        <v>84</v>
      </c>
      <c r="AY204" s="167" t="s">
        <v>163</v>
      </c>
    </row>
    <row r="205" spans="1:65" s="2" customFormat="1" ht="24.2" customHeight="1">
      <c r="A205" s="30"/>
      <c r="B205" s="140"/>
      <c r="C205" s="141" t="s">
        <v>399</v>
      </c>
      <c r="D205" s="141" t="s">
        <v>164</v>
      </c>
      <c r="E205" s="142" t="s">
        <v>2126</v>
      </c>
      <c r="F205" s="143" t="s">
        <v>2127</v>
      </c>
      <c r="G205" s="144" t="s">
        <v>329</v>
      </c>
      <c r="H205" s="145">
        <v>160</v>
      </c>
      <c r="I205" s="146"/>
      <c r="J205" s="147">
        <f>ROUND(I205*H205,2)</f>
        <v>0</v>
      </c>
      <c r="K205" s="143" t="s">
        <v>227</v>
      </c>
      <c r="L205" s="31"/>
      <c r="M205" s="148" t="s">
        <v>1</v>
      </c>
      <c r="N205" s="149" t="s">
        <v>41</v>
      </c>
      <c r="O205" s="56"/>
      <c r="P205" s="150">
        <f>O205*H205</f>
        <v>0</v>
      </c>
      <c r="Q205" s="150">
        <v>0</v>
      </c>
      <c r="R205" s="150">
        <f>Q205*H205</f>
        <v>0</v>
      </c>
      <c r="S205" s="150">
        <v>8.9999999999999993E-3</v>
      </c>
      <c r="T205" s="151">
        <f>S205*H205</f>
        <v>1.44</v>
      </c>
      <c r="U205" s="30"/>
      <c r="V205" s="30"/>
      <c r="W205" s="30"/>
      <c r="X205" s="30"/>
      <c r="Y205" s="30"/>
      <c r="Z205" s="30"/>
      <c r="AA205" s="30"/>
      <c r="AB205" s="30"/>
      <c r="AC205" s="30"/>
      <c r="AD205" s="30"/>
      <c r="AE205" s="30"/>
      <c r="AR205" s="152" t="s">
        <v>162</v>
      </c>
      <c r="AT205" s="152" t="s">
        <v>164</v>
      </c>
      <c r="AU205" s="152" t="s">
        <v>86</v>
      </c>
      <c r="AY205" s="15" t="s">
        <v>163</v>
      </c>
      <c r="BE205" s="153">
        <f>IF(N205="základní",J205,0)</f>
        <v>0</v>
      </c>
      <c r="BF205" s="153">
        <f>IF(N205="snížená",J205,0)</f>
        <v>0</v>
      </c>
      <c r="BG205" s="153">
        <f>IF(N205="zákl. přenesená",J205,0)</f>
        <v>0</v>
      </c>
      <c r="BH205" s="153">
        <f>IF(N205="sníž. přenesená",J205,0)</f>
        <v>0</v>
      </c>
      <c r="BI205" s="153">
        <f>IF(N205="nulová",J205,0)</f>
        <v>0</v>
      </c>
      <c r="BJ205" s="15" t="s">
        <v>84</v>
      </c>
      <c r="BK205" s="153">
        <f>ROUND(I205*H205,2)</f>
        <v>0</v>
      </c>
      <c r="BL205" s="15" t="s">
        <v>162</v>
      </c>
      <c r="BM205" s="152" t="s">
        <v>2128</v>
      </c>
    </row>
    <row r="206" spans="1:65" s="2" customFormat="1" ht="24.2" customHeight="1">
      <c r="A206" s="30"/>
      <c r="B206" s="140"/>
      <c r="C206" s="141" t="s">
        <v>405</v>
      </c>
      <c r="D206" s="141" t="s">
        <v>164</v>
      </c>
      <c r="E206" s="142" t="s">
        <v>2129</v>
      </c>
      <c r="F206" s="143" t="s">
        <v>2130</v>
      </c>
      <c r="G206" s="144" t="s">
        <v>329</v>
      </c>
      <c r="H206" s="145">
        <v>20</v>
      </c>
      <c r="I206" s="146"/>
      <c r="J206" s="147">
        <f>ROUND(I206*H206,2)</f>
        <v>0</v>
      </c>
      <c r="K206" s="143" t="s">
        <v>227</v>
      </c>
      <c r="L206" s="31"/>
      <c r="M206" s="148" t="s">
        <v>1</v>
      </c>
      <c r="N206" s="149" t="s">
        <v>41</v>
      </c>
      <c r="O206" s="56"/>
      <c r="P206" s="150">
        <f>O206*H206</f>
        <v>0</v>
      </c>
      <c r="Q206" s="150">
        <v>0</v>
      </c>
      <c r="R206" s="150">
        <f>Q206*H206</f>
        <v>0</v>
      </c>
      <c r="S206" s="150">
        <v>0.04</v>
      </c>
      <c r="T206" s="151">
        <f>S206*H206</f>
        <v>0.8</v>
      </c>
      <c r="U206" s="30"/>
      <c r="V206" s="30"/>
      <c r="W206" s="30"/>
      <c r="X206" s="30"/>
      <c r="Y206" s="30"/>
      <c r="Z206" s="30"/>
      <c r="AA206" s="30"/>
      <c r="AB206" s="30"/>
      <c r="AC206" s="30"/>
      <c r="AD206" s="30"/>
      <c r="AE206" s="30"/>
      <c r="AR206" s="152" t="s">
        <v>162</v>
      </c>
      <c r="AT206" s="152" t="s">
        <v>164</v>
      </c>
      <c r="AU206" s="152" t="s">
        <v>86</v>
      </c>
      <c r="AY206" s="15" t="s">
        <v>163</v>
      </c>
      <c r="BE206" s="153">
        <f>IF(N206="základní",J206,0)</f>
        <v>0</v>
      </c>
      <c r="BF206" s="153">
        <f>IF(N206="snížená",J206,0)</f>
        <v>0</v>
      </c>
      <c r="BG206" s="153">
        <f>IF(N206="zákl. přenesená",J206,0)</f>
        <v>0</v>
      </c>
      <c r="BH206" s="153">
        <f>IF(N206="sníž. přenesená",J206,0)</f>
        <v>0</v>
      </c>
      <c r="BI206" s="153">
        <f>IF(N206="nulová",J206,0)</f>
        <v>0</v>
      </c>
      <c r="BJ206" s="15" t="s">
        <v>84</v>
      </c>
      <c r="BK206" s="153">
        <f>ROUND(I206*H206,2)</f>
        <v>0</v>
      </c>
      <c r="BL206" s="15" t="s">
        <v>162</v>
      </c>
      <c r="BM206" s="152" t="s">
        <v>2131</v>
      </c>
    </row>
    <row r="207" spans="1:65" s="11" customFormat="1" ht="22.9" customHeight="1">
      <c r="B207" s="129"/>
      <c r="D207" s="130" t="s">
        <v>75</v>
      </c>
      <c r="E207" s="163" t="s">
        <v>568</v>
      </c>
      <c r="F207" s="163" t="s">
        <v>569</v>
      </c>
      <c r="I207" s="132"/>
      <c r="J207" s="164">
        <f>BK207</f>
        <v>0</v>
      </c>
      <c r="L207" s="129"/>
      <c r="M207" s="134"/>
      <c r="N207" s="135"/>
      <c r="O207" s="135"/>
      <c r="P207" s="136">
        <f>SUM(P208:P211)</f>
        <v>0</v>
      </c>
      <c r="Q207" s="135"/>
      <c r="R207" s="136">
        <f>SUM(R208:R211)</f>
        <v>0</v>
      </c>
      <c r="S207" s="135"/>
      <c r="T207" s="137">
        <f>SUM(T208:T211)</f>
        <v>0</v>
      </c>
      <c r="AR207" s="130" t="s">
        <v>84</v>
      </c>
      <c r="AT207" s="138" t="s">
        <v>75</v>
      </c>
      <c r="AU207" s="138" t="s">
        <v>84</v>
      </c>
      <c r="AY207" s="130" t="s">
        <v>163</v>
      </c>
      <c r="BK207" s="139">
        <f>SUM(BK208:BK211)</f>
        <v>0</v>
      </c>
    </row>
    <row r="208" spans="1:65" s="2" customFormat="1" ht="21.75" customHeight="1">
      <c r="A208" s="30"/>
      <c r="B208" s="140"/>
      <c r="C208" s="141" t="s">
        <v>410</v>
      </c>
      <c r="D208" s="141" t="s">
        <v>164</v>
      </c>
      <c r="E208" s="142" t="s">
        <v>2132</v>
      </c>
      <c r="F208" s="143" t="s">
        <v>2133</v>
      </c>
      <c r="G208" s="144" t="s">
        <v>245</v>
      </c>
      <c r="H208" s="145">
        <v>5.4530000000000003</v>
      </c>
      <c r="I208" s="146"/>
      <c r="J208" s="147">
        <f>ROUND(I208*H208,2)</f>
        <v>0</v>
      </c>
      <c r="K208" s="143" t="s">
        <v>227</v>
      </c>
      <c r="L208" s="31"/>
      <c r="M208" s="148" t="s">
        <v>1</v>
      </c>
      <c r="N208" s="149" t="s">
        <v>41</v>
      </c>
      <c r="O208" s="56"/>
      <c r="P208" s="150">
        <f>O208*H208</f>
        <v>0</v>
      </c>
      <c r="Q208" s="150">
        <v>0</v>
      </c>
      <c r="R208" s="150">
        <f>Q208*H208</f>
        <v>0</v>
      </c>
      <c r="S208" s="150">
        <v>0</v>
      </c>
      <c r="T208" s="151">
        <f>S208*H208</f>
        <v>0</v>
      </c>
      <c r="U208" s="30"/>
      <c r="V208" s="30"/>
      <c r="W208" s="30"/>
      <c r="X208" s="30"/>
      <c r="Y208" s="30"/>
      <c r="Z208" s="30"/>
      <c r="AA208" s="30"/>
      <c r="AB208" s="30"/>
      <c r="AC208" s="30"/>
      <c r="AD208" s="30"/>
      <c r="AE208" s="30"/>
      <c r="AR208" s="152" t="s">
        <v>162</v>
      </c>
      <c r="AT208" s="152" t="s">
        <v>164</v>
      </c>
      <c r="AU208" s="152" t="s">
        <v>86</v>
      </c>
      <c r="AY208" s="15" t="s">
        <v>163</v>
      </c>
      <c r="BE208" s="153">
        <f>IF(N208="základní",J208,0)</f>
        <v>0</v>
      </c>
      <c r="BF208" s="153">
        <f>IF(N208="snížená",J208,0)</f>
        <v>0</v>
      </c>
      <c r="BG208" s="153">
        <f>IF(N208="zákl. přenesená",J208,0)</f>
        <v>0</v>
      </c>
      <c r="BH208" s="153">
        <f>IF(N208="sníž. přenesená",J208,0)</f>
        <v>0</v>
      </c>
      <c r="BI208" s="153">
        <f>IF(N208="nulová",J208,0)</f>
        <v>0</v>
      </c>
      <c r="BJ208" s="15" t="s">
        <v>84</v>
      </c>
      <c r="BK208" s="153">
        <f>ROUND(I208*H208,2)</f>
        <v>0</v>
      </c>
      <c r="BL208" s="15" t="s">
        <v>162</v>
      </c>
      <c r="BM208" s="152" t="s">
        <v>2134</v>
      </c>
    </row>
    <row r="209" spans="1:65" s="2" customFormat="1" ht="24.2" customHeight="1">
      <c r="A209" s="30"/>
      <c r="B209" s="140"/>
      <c r="C209" s="141" t="s">
        <v>99</v>
      </c>
      <c r="D209" s="141" t="s">
        <v>164</v>
      </c>
      <c r="E209" s="142" t="s">
        <v>2135</v>
      </c>
      <c r="F209" s="143" t="s">
        <v>2136</v>
      </c>
      <c r="G209" s="144" t="s">
        <v>245</v>
      </c>
      <c r="H209" s="145">
        <v>49.076999999999998</v>
      </c>
      <c r="I209" s="146"/>
      <c r="J209" s="147">
        <f>ROUND(I209*H209,2)</f>
        <v>0</v>
      </c>
      <c r="K209" s="143" t="s">
        <v>227</v>
      </c>
      <c r="L209" s="31"/>
      <c r="M209" s="148" t="s">
        <v>1</v>
      </c>
      <c r="N209" s="149" t="s">
        <v>41</v>
      </c>
      <c r="O209" s="56"/>
      <c r="P209" s="150">
        <f>O209*H209</f>
        <v>0</v>
      </c>
      <c r="Q209" s="150">
        <v>0</v>
      </c>
      <c r="R209" s="150">
        <f>Q209*H209</f>
        <v>0</v>
      </c>
      <c r="S209" s="150">
        <v>0</v>
      </c>
      <c r="T209" s="151">
        <f>S209*H209</f>
        <v>0</v>
      </c>
      <c r="U209" s="30"/>
      <c r="V209" s="30"/>
      <c r="W209" s="30"/>
      <c r="X209" s="30"/>
      <c r="Y209" s="30"/>
      <c r="Z209" s="30"/>
      <c r="AA209" s="30"/>
      <c r="AB209" s="30"/>
      <c r="AC209" s="30"/>
      <c r="AD209" s="30"/>
      <c r="AE209" s="30"/>
      <c r="AR209" s="152" t="s">
        <v>162</v>
      </c>
      <c r="AT209" s="152" t="s">
        <v>164</v>
      </c>
      <c r="AU209" s="152" t="s">
        <v>86</v>
      </c>
      <c r="AY209" s="15" t="s">
        <v>163</v>
      </c>
      <c r="BE209" s="153">
        <f>IF(N209="základní",J209,0)</f>
        <v>0</v>
      </c>
      <c r="BF209" s="153">
        <f>IF(N209="snížená",J209,0)</f>
        <v>0</v>
      </c>
      <c r="BG209" s="153">
        <f>IF(N209="zákl. přenesená",J209,0)</f>
        <v>0</v>
      </c>
      <c r="BH209" s="153">
        <f>IF(N209="sníž. přenesená",J209,0)</f>
        <v>0</v>
      </c>
      <c r="BI209" s="153">
        <f>IF(N209="nulová",J209,0)</f>
        <v>0</v>
      </c>
      <c r="BJ209" s="15" t="s">
        <v>84</v>
      </c>
      <c r="BK209" s="153">
        <f>ROUND(I209*H209,2)</f>
        <v>0</v>
      </c>
      <c r="BL209" s="15" t="s">
        <v>162</v>
      </c>
      <c r="BM209" s="152" t="s">
        <v>2137</v>
      </c>
    </row>
    <row r="210" spans="1:65" s="13" customFormat="1" ht="11.25">
      <c r="B210" s="165"/>
      <c r="D210" s="166" t="s">
        <v>229</v>
      </c>
      <c r="F210" s="168" t="s">
        <v>2138</v>
      </c>
      <c r="H210" s="169">
        <v>49.076999999999998</v>
      </c>
      <c r="I210" s="170"/>
      <c r="L210" s="165"/>
      <c r="M210" s="171"/>
      <c r="N210" s="172"/>
      <c r="O210" s="172"/>
      <c r="P210" s="172"/>
      <c r="Q210" s="172"/>
      <c r="R210" s="172"/>
      <c r="S210" s="172"/>
      <c r="T210" s="173"/>
      <c r="AT210" s="167" t="s">
        <v>229</v>
      </c>
      <c r="AU210" s="167" t="s">
        <v>86</v>
      </c>
      <c r="AV210" s="13" t="s">
        <v>86</v>
      </c>
      <c r="AW210" s="13" t="s">
        <v>3</v>
      </c>
      <c r="AX210" s="13" t="s">
        <v>84</v>
      </c>
      <c r="AY210" s="167" t="s">
        <v>163</v>
      </c>
    </row>
    <row r="211" spans="1:65" s="2" customFormat="1" ht="44.25" customHeight="1">
      <c r="A211" s="30"/>
      <c r="B211" s="140"/>
      <c r="C211" s="141" t="s">
        <v>428</v>
      </c>
      <c r="D211" s="141" t="s">
        <v>164</v>
      </c>
      <c r="E211" s="142" t="s">
        <v>2139</v>
      </c>
      <c r="F211" s="143" t="s">
        <v>2140</v>
      </c>
      <c r="G211" s="144" t="s">
        <v>245</v>
      </c>
      <c r="H211" s="145">
        <v>3.2130000000000001</v>
      </c>
      <c r="I211" s="146"/>
      <c r="J211" s="147">
        <f>ROUND(I211*H211,2)</f>
        <v>0</v>
      </c>
      <c r="K211" s="143" t="s">
        <v>227</v>
      </c>
      <c r="L211" s="31"/>
      <c r="M211" s="148" t="s">
        <v>1</v>
      </c>
      <c r="N211" s="149" t="s">
        <v>41</v>
      </c>
      <c r="O211" s="56"/>
      <c r="P211" s="150">
        <f>O211*H211</f>
        <v>0</v>
      </c>
      <c r="Q211" s="150">
        <v>0</v>
      </c>
      <c r="R211" s="150">
        <f>Q211*H211</f>
        <v>0</v>
      </c>
      <c r="S211" s="150">
        <v>0</v>
      </c>
      <c r="T211" s="151">
        <f>S211*H211</f>
        <v>0</v>
      </c>
      <c r="U211" s="30"/>
      <c r="V211" s="30"/>
      <c r="W211" s="30"/>
      <c r="X211" s="30"/>
      <c r="Y211" s="30"/>
      <c r="Z211" s="30"/>
      <c r="AA211" s="30"/>
      <c r="AB211" s="30"/>
      <c r="AC211" s="30"/>
      <c r="AD211" s="30"/>
      <c r="AE211" s="30"/>
      <c r="AR211" s="152" t="s">
        <v>162</v>
      </c>
      <c r="AT211" s="152" t="s">
        <v>164</v>
      </c>
      <c r="AU211" s="152" t="s">
        <v>86</v>
      </c>
      <c r="AY211" s="15" t="s">
        <v>163</v>
      </c>
      <c r="BE211" s="153">
        <f>IF(N211="základní",J211,0)</f>
        <v>0</v>
      </c>
      <c r="BF211" s="153">
        <f>IF(N211="snížená",J211,0)</f>
        <v>0</v>
      </c>
      <c r="BG211" s="153">
        <f>IF(N211="zákl. přenesená",J211,0)</f>
        <v>0</v>
      </c>
      <c r="BH211" s="153">
        <f>IF(N211="sníž. přenesená",J211,0)</f>
        <v>0</v>
      </c>
      <c r="BI211" s="153">
        <f>IF(N211="nulová",J211,0)</f>
        <v>0</v>
      </c>
      <c r="BJ211" s="15" t="s">
        <v>84</v>
      </c>
      <c r="BK211" s="153">
        <f>ROUND(I211*H211,2)</f>
        <v>0</v>
      </c>
      <c r="BL211" s="15" t="s">
        <v>162</v>
      </c>
      <c r="BM211" s="152" t="s">
        <v>2141</v>
      </c>
    </row>
    <row r="212" spans="1:65" s="11" customFormat="1" ht="22.9" customHeight="1">
      <c r="B212" s="129"/>
      <c r="D212" s="130" t="s">
        <v>75</v>
      </c>
      <c r="E212" s="163" t="s">
        <v>604</v>
      </c>
      <c r="F212" s="163" t="s">
        <v>605</v>
      </c>
      <c r="I212" s="132"/>
      <c r="J212" s="164">
        <f>BK212</f>
        <v>0</v>
      </c>
      <c r="L212" s="129"/>
      <c r="M212" s="134"/>
      <c r="N212" s="135"/>
      <c r="O212" s="135"/>
      <c r="P212" s="136">
        <f>P213</f>
        <v>0</v>
      </c>
      <c r="Q212" s="135"/>
      <c r="R212" s="136">
        <f>R213</f>
        <v>0</v>
      </c>
      <c r="S212" s="135"/>
      <c r="T212" s="137">
        <f>T213</f>
        <v>0</v>
      </c>
      <c r="AR212" s="130" t="s">
        <v>84</v>
      </c>
      <c r="AT212" s="138" t="s">
        <v>75</v>
      </c>
      <c r="AU212" s="138" t="s">
        <v>84</v>
      </c>
      <c r="AY212" s="130" t="s">
        <v>163</v>
      </c>
      <c r="BK212" s="139">
        <f>BK213</f>
        <v>0</v>
      </c>
    </row>
    <row r="213" spans="1:65" s="2" customFormat="1" ht="33" customHeight="1">
      <c r="A213" s="30"/>
      <c r="B213" s="140"/>
      <c r="C213" s="141" t="s">
        <v>438</v>
      </c>
      <c r="D213" s="141" t="s">
        <v>164</v>
      </c>
      <c r="E213" s="142" t="s">
        <v>2142</v>
      </c>
      <c r="F213" s="143" t="s">
        <v>2143</v>
      </c>
      <c r="G213" s="144" t="s">
        <v>245</v>
      </c>
      <c r="H213" s="145">
        <v>100.633</v>
      </c>
      <c r="I213" s="146"/>
      <c r="J213" s="147">
        <f>ROUND(I213*H213,2)</f>
        <v>0</v>
      </c>
      <c r="K213" s="143" t="s">
        <v>227</v>
      </c>
      <c r="L213" s="31"/>
      <c r="M213" s="148" t="s">
        <v>1</v>
      </c>
      <c r="N213" s="149" t="s">
        <v>41</v>
      </c>
      <c r="O213" s="56"/>
      <c r="P213" s="150">
        <f>O213*H213</f>
        <v>0</v>
      </c>
      <c r="Q213" s="150">
        <v>0</v>
      </c>
      <c r="R213" s="150">
        <f>Q213*H213</f>
        <v>0</v>
      </c>
      <c r="S213" s="150">
        <v>0</v>
      </c>
      <c r="T213" s="151">
        <f>S213*H213</f>
        <v>0</v>
      </c>
      <c r="U213" s="30"/>
      <c r="V213" s="30"/>
      <c r="W213" s="30"/>
      <c r="X213" s="30"/>
      <c r="Y213" s="30"/>
      <c r="Z213" s="30"/>
      <c r="AA213" s="30"/>
      <c r="AB213" s="30"/>
      <c r="AC213" s="30"/>
      <c r="AD213" s="30"/>
      <c r="AE213" s="30"/>
      <c r="AR213" s="152" t="s">
        <v>162</v>
      </c>
      <c r="AT213" s="152" t="s">
        <v>164</v>
      </c>
      <c r="AU213" s="152" t="s">
        <v>86</v>
      </c>
      <c r="AY213" s="15" t="s">
        <v>163</v>
      </c>
      <c r="BE213" s="153">
        <f>IF(N213="základní",J213,0)</f>
        <v>0</v>
      </c>
      <c r="BF213" s="153">
        <f>IF(N213="snížená",J213,0)</f>
        <v>0</v>
      </c>
      <c r="BG213" s="153">
        <f>IF(N213="zákl. přenesená",J213,0)</f>
        <v>0</v>
      </c>
      <c r="BH213" s="153">
        <f>IF(N213="sníž. přenesená",J213,0)</f>
        <v>0</v>
      </c>
      <c r="BI213" s="153">
        <f>IF(N213="nulová",J213,0)</f>
        <v>0</v>
      </c>
      <c r="BJ213" s="15" t="s">
        <v>84</v>
      </c>
      <c r="BK213" s="153">
        <f>ROUND(I213*H213,2)</f>
        <v>0</v>
      </c>
      <c r="BL213" s="15" t="s">
        <v>162</v>
      </c>
      <c r="BM213" s="152" t="s">
        <v>2144</v>
      </c>
    </row>
    <row r="214" spans="1:65" s="11" customFormat="1" ht="25.9" customHeight="1">
      <c r="B214" s="129"/>
      <c r="D214" s="130" t="s">
        <v>75</v>
      </c>
      <c r="E214" s="131" t="s">
        <v>610</v>
      </c>
      <c r="F214" s="131" t="s">
        <v>611</v>
      </c>
      <c r="I214" s="132"/>
      <c r="J214" s="133">
        <f>BK214</f>
        <v>0</v>
      </c>
      <c r="L214" s="129"/>
      <c r="M214" s="134"/>
      <c r="N214" s="135"/>
      <c r="O214" s="135"/>
      <c r="P214" s="136">
        <f>P215+P236+P260+P271</f>
        <v>0</v>
      </c>
      <c r="Q214" s="135"/>
      <c r="R214" s="136">
        <f>R215+R236+R260+R271</f>
        <v>1.020934</v>
      </c>
      <c r="S214" s="135"/>
      <c r="T214" s="137">
        <f>T215+T236+T260+T271</f>
        <v>0</v>
      </c>
      <c r="AR214" s="130" t="s">
        <v>86</v>
      </c>
      <c r="AT214" s="138" t="s">
        <v>75</v>
      </c>
      <c r="AU214" s="138" t="s">
        <v>76</v>
      </c>
      <c r="AY214" s="130" t="s">
        <v>163</v>
      </c>
      <c r="BK214" s="139">
        <f>BK215+BK236+BK260+BK271</f>
        <v>0</v>
      </c>
    </row>
    <row r="215" spans="1:65" s="11" customFormat="1" ht="22.9" customHeight="1">
      <c r="B215" s="129"/>
      <c r="D215" s="130" t="s">
        <v>75</v>
      </c>
      <c r="E215" s="163" t="s">
        <v>2145</v>
      </c>
      <c r="F215" s="163" t="s">
        <v>2146</v>
      </c>
      <c r="I215" s="132"/>
      <c r="J215" s="164">
        <f>BK215</f>
        <v>0</v>
      </c>
      <c r="L215" s="129"/>
      <c r="M215" s="134"/>
      <c r="N215" s="135"/>
      <c r="O215" s="135"/>
      <c r="P215" s="136">
        <f>SUM(P216:P235)</f>
        <v>0</v>
      </c>
      <c r="Q215" s="135"/>
      <c r="R215" s="136">
        <f>SUM(R216:R235)</f>
        <v>0.41151200000000004</v>
      </c>
      <c r="S215" s="135"/>
      <c r="T215" s="137">
        <f>SUM(T216:T235)</f>
        <v>0</v>
      </c>
      <c r="AR215" s="130" t="s">
        <v>86</v>
      </c>
      <c r="AT215" s="138" t="s">
        <v>75</v>
      </c>
      <c r="AU215" s="138" t="s">
        <v>84</v>
      </c>
      <c r="AY215" s="130" t="s">
        <v>163</v>
      </c>
      <c r="BK215" s="139">
        <f>SUM(BK216:BK235)</f>
        <v>0</v>
      </c>
    </row>
    <row r="216" spans="1:65" s="2" customFormat="1" ht="21.75" customHeight="1">
      <c r="A216" s="30"/>
      <c r="B216" s="140"/>
      <c r="C216" s="141" t="s">
        <v>468</v>
      </c>
      <c r="D216" s="141" t="s">
        <v>164</v>
      </c>
      <c r="E216" s="142" t="s">
        <v>2147</v>
      </c>
      <c r="F216" s="143" t="s">
        <v>2148</v>
      </c>
      <c r="G216" s="144" t="s">
        <v>329</v>
      </c>
      <c r="H216" s="145">
        <v>11</v>
      </c>
      <c r="I216" s="146"/>
      <c r="J216" s="147">
        <f t="shared" ref="J216:J235" si="0">ROUND(I216*H216,2)</f>
        <v>0</v>
      </c>
      <c r="K216" s="143" t="s">
        <v>227</v>
      </c>
      <c r="L216" s="31"/>
      <c r="M216" s="148" t="s">
        <v>1</v>
      </c>
      <c r="N216" s="149" t="s">
        <v>41</v>
      </c>
      <c r="O216" s="56"/>
      <c r="P216" s="150">
        <f t="shared" ref="P216:P235" si="1">O216*H216</f>
        <v>0</v>
      </c>
      <c r="Q216" s="150">
        <v>1.4400000000000001E-3</v>
      </c>
      <c r="R216" s="150">
        <f t="shared" ref="R216:R235" si="2">Q216*H216</f>
        <v>1.584E-2</v>
      </c>
      <c r="S216" s="150">
        <v>0</v>
      </c>
      <c r="T216" s="151">
        <f t="shared" ref="T216:T235" si="3">S216*H216</f>
        <v>0</v>
      </c>
      <c r="U216" s="30"/>
      <c r="V216" s="30"/>
      <c r="W216" s="30"/>
      <c r="X216" s="30"/>
      <c r="Y216" s="30"/>
      <c r="Z216" s="30"/>
      <c r="AA216" s="30"/>
      <c r="AB216" s="30"/>
      <c r="AC216" s="30"/>
      <c r="AD216" s="30"/>
      <c r="AE216" s="30"/>
      <c r="AR216" s="152" t="s">
        <v>289</v>
      </c>
      <c r="AT216" s="152" t="s">
        <v>164</v>
      </c>
      <c r="AU216" s="152" t="s">
        <v>86</v>
      </c>
      <c r="AY216" s="15" t="s">
        <v>163</v>
      </c>
      <c r="BE216" s="153">
        <f t="shared" ref="BE216:BE235" si="4">IF(N216="základní",J216,0)</f>
        <v>0</v>
      </c>
      <c r="BF216" s="153">
        <f t="shared" ref="BF216:BF235" si="5">IF(N216="snížená",J216,0)</f>
        <v>0</v>
      </c>
      <c r="BG216" s="153">
        <f t="shared" ref="BG216:BG235" si="6">IF(N216="zákl. přenesená",J216,0)</f>
        <v>0</v>
      </c>
      <c r="BH216" s="153">
        <f t="shared" ref="BH216:BH235" si="7">IF(N216="sníž. přenesená",J216,0)</f>
        <v>0</v>
      </c>
      <c r="BI216" s="153">
        <f t="shared" ref="BI216:BI235" si="8">IF(N216="nulová",J216,0)</f>
        <v>0</v>
      </c>
      <c r="BJ216" s="15" t="s">
        <v>84</v>
      </c>
      <c r="BK216" s="153">
        <f t="shared" ref="BK216:BK235" si="9">ROUND(I216*H216,2)</f>
        <v>0</v>
      </c>
      <c r="BL216" s="15" t="s">
        <v>289</v>
      </c>
      <c r="BM216" s="152" t="s">
        <v>2149</v>
      </c>
    </row>
    <row r="217" spans="1:65" s="2" customFormat="1" ht="21.75" customHeight="1">
      <c r="A217" s="30"/>
      <c r="B217" s="140"/>
      <c r="C217" s="141" t="s">
        <v>473</v>
      </c>
      <c r="D217" s="141" t="s">
        <v>164</v>
      </c>
      <c r="E217" s="142" t="s">
        <v>2150</v>
      </c>
      <c r="F217" s="143" t="s">
        <v>2151</v>
      </c>
      <c r="G217" s="144" t="s">
        <v>329</v>
      </c>
      <c r="H217" s="145">
        <v>38.6</v>
      </c>
      <c r="I217" s="146"/>
      <c r="J217" s="147">
        <f t="shared" si="0"/>
        <v>0</v>
      </c>
      <c r="K217" s="143" t="s">
        <v>227</v>
      </c>
      <c r="L217" s="31"/>
      <c r="M217" s="148" t="s">
        <v>1</v>
      </c>
      <c r="N217" s="149" t="s">
        <v>41</v>
      </c>
      <c r="O217" s="56"/>
      <c r="P217" s="150">
        <f t="shared" si="1"/>
        <v>0</v>
      </c>
      <c r="Q217" s="150">
        <v>1.97E-3</v>
      </c>
      <c r="R217" s="150">
        <f t="shared" si="2"/>
        <v>7.6041999999999998E-2</v>
      </c>
      <c r="S217" s="150">
        <v>0</v>
      </c>
      <c r="T217" s="151">
        <f t="shared" si="3"/>
        <v>0</v>
      </c>
      <c r="U217" s="30"/>
      <c r="V217" s="30"/>
      <c r="W217" s="30"/>
      <c r="X217" s="30"/>
      <c r="Y217" s="30"/>
      <c r="Z217" s="30"/>
      <c r="AA217" s="30"/>
      <c r="AB217" s="30"/>
      <c r="AC217" s="30"/>
      <c r="AD217" s="30"/>
      <c r="AE217" s="30"/>
      <c r="AR217" s="152" t="s">
        <v>289</v>
      </c>
      <c r="AT217" s="152" t="s">
        <v>164</v>
      </c>
      <c r="AU217" s="152" t="s">
        <v>86</v>
      </c>
      <c r="AY217" s="15" t="s">
        <v>163</v>
      </c>
      <c r="BE217" s="153">
        <f t="shared" si="4"/>
        <v>0</v>
      </c>
      <c r="BF217" s="153">
        <f t="shared" si="5"/>
        <v>0</v>
      </c>
      <c r="BG217" s="153">
        <f t="shared" si="6"/>
        <v>0</v>
      </c>
      <c r="BH217" s="153">
        <f t="shared" si="7"/>
        <v>0</v>
      </c>
      <c r="BI217" s="153">
        <f t="shared" si="8"/>
        <v>0</v>
      </c>
      <c r="BJ217" s="15" t="s">
        <v>84</v>
      </c>
      <c r="BK217" s="153">
        <f t="shared" si="9"/>
        <v>0</v>
      </c>
      <c r="BL217" s="15" t="s">
        <v>289</v>
      </c>
      <c r="BM217" s="152" t="s">
        <v>2152</v>
      </c>
    </row>
    <row r="218" spans="1:65" s="2" customFormat="1" ht="21.75" customHeight="1">
      <c r="A218" s="30"/>
      <c r="B218" s="140"/>
      <c r="C218" s="141" t="s">
        <v>491</v>
      </c>
      <c r="D218" s="141" t="s">
        <v>164</v>
      </c>
      <c r="E218" s="142" t="s">
        <v>2153</v>
      </c>
      <c r="F218" s="143" t="s">
        <v>2154</v>
      </c>
      <c r="G218" s="144" t="s">
        <v>329</v>
      </c>
      <c r="H218" s="145">
        <v>11.3</v>
      </c>
      <c r="I218" s="146"/>
      <c r="J218" s="147">
        <f t="shared" si="0"/>
        <v>0</v>
      </c>
      <c r="K218" s="143" t="s">
        <v>227</v>
      </c>
      <c r="L218" s="31"/>
      <c r="M218" s="148" t="s">
        <v>1</v>
      </c>
      <c r="N218" s="149" t="s">
        <v>41</v>
      </c>
      <c r="O218" s="56"/>
      <c r="P218" s="150">
        <f t="shared" si="1"/>
        <v>0</v>
      </c>
      <c r="Q218" s="150">
        <v>3.0400000000000002E-3</v>
      </c>
      <c r="R218" s="150">
        <f t="shared" si="2"/>
        <v>3.4352000000000001E-2</v>
      </c>
      <c r="S218" s="150">
        <v>0</v>
      </c>
      <c r="T218" s="151">
        <f t="shared" si="3"/>
        <v>0</v>
      </c>
      <c r="U218" s="30"/>
      <c r="V218" s="30"/>
      <c r="W218" s="30"/>
      <c r="X218" s="30"/>
      <c r="Y218" s="30"/>
      <c r="Z218" s="30"/>
      <c r="AA218" s="30"/>
      <c r="AB218" s="30"/>
      <c r="AC218" s="30"/>
      <c r="AD218" s="30"/>
      <c r="AE218" s="30"/>
      <c r="AR218" s="152" t="s">
        <v>289</v>
      </c>
      <c r="AT218" s="152" t="s">
        <v>164</v>
      </c>
      <c r="AU218" s="152" t="s">
        <v>86</v>
      </c>
      <c r="AY218" s="15" t="s">
        <v>163</v>
      </c>
      <c r="BE218" s="153">
        <f t="shared" si="4"/>
        <v>0</v>
      </c>
      <c r="BF218" s="153">
        <f t="shared" si="5"/>
        <v>0</v>
      </c>
      <c r="BG218" s="153">
        <f t="shared" si="6"/>
        <v>0</v>
      </c>
      <c r="BH218" s="153">
        <f t="shared" si="7"/>
        <v>0</v>
      </c>
      <c r="BI218" s="153">
        <f t="shared" si="8"/>
        <v>0</v>
      </c>
      <c r="BJ218" s="15" t="s">
        <v>84</v>
      </c>
      <c r="BK218" s="153">
        <f t="shared" si="9"/>
        <v>0</v>
      </c>
      <c r="BL218" s="15" t="s">
        <v>289</v>
      </c>
      <c r="BM218" s="152" t="s">
        <v>2155</v>
      </c>
    </row>
    <row r="219" spans="1:65" s="2" customFormat="1" ht="16.5" customHeight="1">
      <c r="A219" s="30"/>
      <c r="B219" s="140"/>
      <c r="C219" s="141" t="s">
        <v>495</v>
      </c>
      <c r="D219" s="141" t="s">
        <v>164</v>
      </c>
      <c r="E219" s="142" t="s">
        <v>2156</v>
      </c>
      <c r="F219" s="143" t="s">
        <v>2157</v>
      </c>
      <c r="G219" s="144" t="s">
        <v>329</v>
      </c>
      <c r="H219" s="145">
        <v>10</v>
      </c>
      <c r="I219" s="146"/>
      <c r="J219" s="147">
        <f t="shared" si="0"/>
        <v>0</v>
      </c>
      <c r="K219" s="143" t="s">
        <v>227</v>
      </c>
      <c r="L219" s="31"/>
      <c r="M219" s="148" t="s">
        <v>1</v>
      </c>
      <c r="N219" s="149" t="s">
        <v>41</v>
      </c>
      <c r="O219" s="56"/>
      <c r="P219" s="150">
        <f t="shared" si="1"/>
        <v>0</v>
      </c>
      <c r="Q219" s="150">
        <v>3.3700000000000002E-3</v>
      </c>
      <c r="R219" s="150">
        <f t="shared" si="2"/>
        <v>3.3700000000000001E-2</v>
      </c>
      <c r="S219" s="150">
        <v>0</v>
      </c>
      <c r="T219" s="151">
        <f t="shared" si="3"/>
        <v>0</v>
      </c>
      <c r="U219" s="30"/>
      <c r="V219" s="30"/>
      <c r="W219" s="30"/>
      <c r="X219" s="30"/>
      <c r="Y219" s="30"/>
      <c r="Z219" s="30"/>
      <c r="AA219" s="30"/>
      <c r="AB219" s="30"/>
      <c r="AC219" s="30"/>
      <c r="AD219" s="30"/>
      <c r="AE219" s="30"/>
      <c r="AR219" s="152" t="s">
        <v>289</v>
      </c>
      <c r="AT219" s="152" t="s">
        <v>164</v>
      </c>
      <c r="AU219" s="152" t="s">
        <v>86</v>
      </c>
      <c r="AY219" s="15" t="s">
        <v>163</v>
      </c>
      <c r="BE219" s="153">
        <f t="shared" si="4"/>
        <v>0</v>
      </c>
      <c r="BF219" s="153">
        <f t="shared" si="5"/>
        <v>0</v>
      </c>
      <c r="BG219" s="153">
        <f t="shared" si="6"/>
        <v>0</v>
      </c>
      <c r="BH219" s="153">
        <f t="shared" si="7"/>
        <v>0</v>
      </c>
      <c r="BI219" s="153">
        <f t="shared" si="8"/>
        <v>0</v>
      </c>
      <c r="BJ219" s="15" t="s">
        <v>84</v>
      </c>
      <c r="BK219" s="153">
        <f t="shared" si="9"/>
        <v>0</v>
      </c>
      <c r="BL219" s="15" t="s">
        <v>289</v>
      </c>
      <c r="BM219" s="152" t="s">
        <v>2158</v>
      </c>
    </row>
    <row r="220" spans="1:65" s="2" customFormat="1" ht="16.5" customHeight="1">
      <c r="A220" s="30"/>
      <c r="B220" s="140"/>
      <c r="C220" s="141" t="s">
        <v>499</v>
      </c>
      <c r="D220" s="141" t="s">
        <v>164</v>
      </c>
      <c r="E220" s="142" t="s">
        <v>2159</v>
      </c>
      <c r="F220" s="143" t="s">
        <v>2160</v>
      </c>
      <c r="G220" s="144" t="s">
        <v>329</v>
      </c>
      <c r="H220" s="145">
        <v>24</v>
      </c>
      <c r="I220" s="146"/>
      <c r="J220" s="147">
        <f t="shared" si="0"/>
        <v>0</v>
      </c>
      <c r="K220" s="143" t="s">
        <v>227</v>
      </c>
      <c r="L220" s="31"/>
      <c r="M220" s="148" t="s">
        <v>1</v>
      </c>
      <c r="N220" s="149" t="s">
        <v>41</v>
      </c>
      <c r="O220" s="56"/>
      <c r="P220" s="150">
        <f t="shared" si="1"/>
        <v>0</v>
      </c>
      <c r="Q220" s="150">
        <v>4.0000000000000002E-4</v>
      </c>
      <c r="R220" s="150">
        <f t="shared" si="2"/>
        <v>9.6000000000000009E-3</v>
      </c>
      <c r="S220" s="150">
        <v>0</v>
      </c>
      <c r="T220" s="151">
        <f t="shared" si="3"/>
        <v>0</v>
      </c>
      <c r="U220" s="30"/>
      <c r="V220" s="30"/>
      <c r="W220" s="30"/>
      <c r="X220" s="30"/>
      <c r="Y220" s="30"/>
      <c r="Z220" s="30"/>
      <c r="AA220" s="30"/>
      <c r="AB220" s="30"/>
      <c r="AC220" s="30"/>
      <c r="AD220" s="30"/>
      <c r="AE220" s="30"/>
      <c r="AR220" s="152" t="s">
        <v>289</v>
      </c>
      <c r="AT220" s="152" t="s">
        <v>164</v>
      </c>
      <c r="AU220" s="152" t="s">
        <v>86</v>
      </c>
      <c r="AY220" s="15" t="s">
        <v>163</v>
      </c>
      <c r="BE220" s="153">
        <f t="shared" si="4"/>
        <v>0</v>
      </c>
      <c r="BF220" s="153">
        <f t="shared" si="5"/>
        <v>0</v>
      </c>
      <c r="BG220" s="153">
        <f t="shared" si="6"/>
        <v>0</v>
      </c>
      <c r="BH220" s="153">
        <f t="shared" si="7"/>
        <v>0</v>
      </c>
      <c r="BI220" s="153">
        <f t="shared" si="8"/>
        <v>0</v>
      </c>
      <c r="BJ220" s="15" t="s">
        <v>84</v>
      </c>
      <c r="BK220" s="153">
        <f t="shared" si="9"/>
        <v>0</v>
      </c>
      <c r="BL220" s="15" t="s">
        <v>289</v>
      </c>
      <c r="BM220" s="152" t="s">
        <v>2161</v>
      </c>
    </row>
    <row r="221" spans="1:65" s="2" customFormat="1" ht="16.5" customHeight="1">
      <c r="A221" s="30"/>
      <c r="B221" s="140"/>
      <c r="C221" s="141" t="s">
        <v>505</v>
      </c>
      <c r="D221" s="141" t="s">
        <v>164</v>
      </c>
      <c r="E221" s="142" t="s">
        <v>2162</v>
      </c>
      <c r="F221" s="143" t="s">
        <v>2163</v>
      </c>
      <c r="G221" s="144" t="s">
        <v>329</v>
      </c>
      <c r="H221" s="145">
        <v>26</v>
      </c>
      <c r="I221" s="146"/>
      <c r="J221" s="147">
        <f t="shared" si="0"/>
        <v>0</v>
      </c>
      <c r="K221" s="143" t="s">
        <v>227</v>
      </c>
      <c r="L221" s="31"/>
      <c r="M221" s="148" t="s">
        <v>1</v>
      </c>
      <c r="N221" s="149" t="s">
        <v>41</v>
      </c>
      <c r="O221" s="56"/>
      <c r="P221" s="150">
        <f t="shared" si="1"/>
        <v>0</v>
      </c>
      <c r="Q221" s="150">
        <v>4.2999999999999999E-4</v>
      </c>
      <c r="R221" s="150">
        <f t="shared" si="2"/>
        <v>1.1179999999999999E-2</v>
      </c>
      <c r="S221" s="150">
        <v>0</v>
      </c>
      <c r="T221" s="151">
        <f t="shared" si="3"/>
        <v>0</v>
      </c>
      <c r="U221" s="30"/>
      <c r="V221" s="30"/>
      <c r="W221" s="30"/>
      <c r="X221" s="30"/>
      <c r="Y221" s="30"/>
      <c r="Z221" s="30"/>
      <c r="AA221" s="30"/>
      <c r="AB221" s="30"/>
      <c r="AC221" s="30"/>
      <c r="AD221" s="30"/>
      <c r="AE221" s="30"/>
      <c r="AR221" s="152" t="s">
        <v>289</v>
      </c>
      <c r="AT221" s="152" t="s">
        <v>164</v>
      </c>
      <c r="AU221" s="152" t="s">
        <v>86</v>
      </c>
      <c r="AY221" s="15" t="s">
        <v>163</v>
      </c>
      <c r="BE221" s="153">
        <f t="shared" si="4"/>
        <v>0</v>
      </c>
      <c r="BF221" s="153">
        <f t="shared" si="5"/>
        <v>0</v>
      </c>
      <c r="BG221" s="153">
        <f t="shared" si="6"/>
        <v>0</v>
      </c>
      <c r="BH221" s="153">
        <f t="shared" si="7"/>
        <v>0</v>
      </c>
      <c r="BI221" s="153">
        <f t="shared" si="8"/>
        <v>0</v>
      </c>
      <c r="BJ221" s="15" t="s">
        <v>84</v>
      </c>
      <c r="BK221" s="153">
        <f t="shared" si="9"/>
        <v>0</v>
      </c>
      <c r="BL221" s="15" t="s">
        <v>289</v>
      </c>
      <c r="BM221" s="152" t="s">
        <v>2164</v>
      </c>
    </row>
    <row r="222" spans="1:65" s="2" customFormat="1" ht="16.5" customHeight="1">
      <c r="A222" s="30"/>
      <c r="B222" s="140"/>
      <c r="C222" s="141" t="s">
        <v>509</v>
      </c>
      <c r="D222" s="141" t="s">
        <v>164</v>
      </c>
      <c r="E222" s="142" t="s">
        <v>2165</v>
      </c>
      <c r="F222" s="143" t="s">
        <v>2166</v>
      </c>
      <c r="G222" s="144" t="s">
        <v>329</v>
      </c>
      <c r="H222" s="145">
        <v>7</v>
      </c>
      <c r="I222" s="146"/>
      <c r="J222" s="147">
        <f t="shared" si="0"/>
        <v>0</v>
      </c>
      <c r="K222" s="143" t="s">
        <v>227</v>
      </c>
      <c r="L222" s="31"/>
      <c r="M222" s="148" t="s">
        <v>1</v>
      </c>
      <c r="N222" s="149" t="s">
        <v>41</v>
      </c>
      <c r="O222" s="56"/>
      <c r="P222" s="150">
        <f t="shared" si="1"/>
        <v>0</v>
      </c>
      <c r="Q222" s="150">
        <v>5.0000000000000001E-4</v>
      </c>
      <c r="R222" s="150">
        <f t="shared" si="2"/>
        <v>3.5000000000000001E-3</v>
      </c>
      <c r="S222" s="150">
        <v>0</v>
      </c>
      <c r="T222" s="151">
        <f t="shared" si="3"/>
        <v>0</v>
      </c>
      <c r="U222" s="30"/>
      <c r="V222" s="30"/>
      <c r="W222" s="30"/>
      <c r="X222" s="30"/>
      <c r="Y222" s="30"/>
      <c r="Z222" s="30"/>
      <c r="AA222" s="30"/>
      <c r="AB222" s="30"/>
      <c r="AC222" s="30"/>
      <c r="AD222" s="30"/>
      <c r="AE222" s="30"/>
      <c r="AR222" s="152" t="s">
        <v>289</v>
      </c>
      <c r="AT222" s="152" t="s">
        <v>164</v>
      </c>
      <c r="AU222" s="152" t="s">
        <v>86</v>
      </c>
      <c r="AY222" s="15" t="s">
        <v>163</v>
      </c>
      <c r="BE222" s="153">
        <f t="shared" si="4"/>
        <v>0</v>
      </c>
      <c r="BF222" s="153">
        <f t="shared" si="5"/>
        <v>0</v>
      </c>
      <c r="BG222" s="153">
        <f t="shared" si="6"/>
        <v>0</v>
      </c>
      <c r="BH222" s="153">
        <f t="shared" si="7"/>
        <v>0</v>
      </c>
      <c r="BI222" s="153">
        <f t="shared" si="8"/>
        <v>0</v>
      </c>
      <c r="BJ222" s="15" t="s">
        <v>84</v>
      </c>
      <c r="BK222" s="153">
        <f t="shared" si="9"/>
        <v>0</v>
      </c>
      <c r="BL222" s="15" t="s">
        <v>289</v>
      </c>
      <c r="BM222" s="152" t="s">
        <v>2167</v>
      </c>
    </row>
    <row r="223" spans="1:65" s="2" customFormat="1" ht="16.5" customHeight="1">
      <c r="A223" s="30"/>
      <c r="B223" s="140"/>
      <c r="C223" s="141" t="s">
        <v>102</v>
      </c>
      <c r="D223" s="141" t="s">
        <v>164</v>
      </c>
      <c r="E223" s="142" t="s">
        <v>2168</v>
      </c>
      <c r="F223" s="143" t="s">
        <v>2169</v>
      </c>
      <c r="G223" s="144" t="s">
        <v>329</v>
      </c>
      <c r="H223" s="145">
        <v>28</v>
      </c>
      <c r="I223" s="146"/>
      <c r="J223" s="147">
        <f t="shared" si="0"/>
        <v>0</v>
      </c>
      <c r="K223" s="143" t="s">
        <v>227</v>
      </c>
      <c r="L223" s="31"/>
      <c r="M223" s="148" t="s">
        <v>1</v>
      </c>
      <c r="N223" s="149" t="s">
        <v>41</v>
      </c>
      <c r="O223" s="56"/>
      <c r="P223" s="150">
        <f t="shared" si="1"/>
        <v>0</v>
      </c>
      <c r="Q223" s="150">
        <v>1.5299999999999999E-3</v>
      </c>
      <c r="R223" s="150">
        <f t="shared" si="2"/>
        <v>4.2839999999999996E-2</v>
      </c>
      <c r="S223" s="150">
        <v>0</v>
      </c>
      <c r="T223" s="151">
        <f t="shared" si="3"/>
        <v>0</v>
      </c>
      <c r="U223" s="30"/>
      <c r="V223" s="30"/>
      <c r="W223" s="30"/>
      <c r="X223" s="30"/>
      <c r="Y223" s="30"/>
      <c r="Z223" s="30"/>
      <c r="AA223" s="30"/>
      <c r="AB223" s="30"/>
      <c r="AC223" s="30"/>
      <c r="AD223" s="30"/>
      <c r="AE223" s="30"/>
      <c r="AR223" s="152" t="s">
        <v>289</v>
      </c>
      <c r="AT223" s="152" t="s">
        <v>164</v>
      </c>
      <c r="AU223" s="152" t="s">
        <v>86</v>
      </c>
      <c r="AY223" s="15" t="s">
        <v>163</v>
      </c>
      <c r="BE223" s="153">
        <f t="shared" si="4"/>
        <v>0</v>
      </c>
      <c r="BF223" s="153">
        <f t="shared" si="5"/>
        <v>0</v>
      </c>
      <c r="BG223" s="153">
        <f t="shared" si="6"/>
        <v>0</v>
      </c>
      <c r="BH223" s="153">
        <f t="shared" si="7"/>
        <v>0</v>
      </c>
      <c r="BI223" s="153">
        <f t="shared" si="8"/>
        <v>0</v>
      </c>
      <c r="BJ223" s="15" t="s">
        <v>84</v>
      </c>
      <c r="BK223" s="153">
        <f t="shared" si="9"/>
        <v>0</v>
      </c>
      <c r="BL223" s="15" t="s">
        <v>289</v>
      </c>
      <c r="BM223" s="152" t="s">
        <v>2170</v>
      </c>
    </row>
    <row r="224" spans="1:65" s="2" customFormat="1" ht="24.2" customHeight="1">
      <c r="A224" s="30"/>
      <c r="B224" s="140"/>
      <c r="C224" s="141" t="s">
        <v>518</v>
      </c>
      <c r="D224" s="141" t="s">
        <v>164</v>
      </c>
      <c r="E224" s="142" t="s">
        <v>2171</v>
      </c>
      <c r="F224" s="143" t="s">
        <v>2172</v>
      </c>
      <c r="G224" s="144" t="s">
        <v>329</v>
      </c>
      <c r="H224" s="145">
        <v>17.600000000000001</v>
      </c>
      <c r="I224" s="146"/>
      <c r="J224" s="147">
        <f t="shared" si="0"/>
        <v>0</v>
      </c>
      <c r="K224" s="143" t="s">
        <v>227</v>
      </c>
      <c r="L224" s="31"/>
      <c r="M224" s="148" t="s">
        <v>1</v>
      </c>
      <c r="N224" s="149" t="s">
        <v>41</v>
      </c>
      <c r="O224" s="56"/>
      <c r="P224" s="150">
        <f t="shared" si="1"/>
        <v>0</v>
      </c>
      <c r="Q224" s="150">
        <v>3.6700000000000001E-3</v>
      </c>
      <c r="R224" s="150">
        <f t="shared" si="2"/>
        <v>6.4592000000000011E-2</v>
      </c>
      <c r="S224" s="150">
        <v>0</v>
      </c>
      <c r="T224" s="151">
        <f t="shared" si="3"/>
        <v>0</v>
      </c>
      <c r="U224" s="30"/>
      <c r="V224" s="30"/>
      <c r="W224" s="30"/>
      <c r="X224" s="30"/>
      <c r="Y224" s="30"/>
      <c r="Z224" s="30"/>
      <c r="AA224" s="30"/>
      <c r="AB224" s="30"/>
      <c r="AC224" s="30"/>
      <c r="AD224" s="30"/>
      <c r="AE224" s="30"/>
      <c r="AR224" s="152" t="s">
        <v>289</v>
      </c>
      <c r="AT224" s="152" t="s">
        <v>164</v>
      </c>
      <c r="AU224" s="152" t="s">
        <v>86</v>
      </c>
      <c r="AY224" s="15" t="s">
        <v>163</v>
      </c>
      <c r="BE224" s="153">
        <f t="shared" si="4"/>
        <v>0</v>
      </c>
      <c r="BF224" s="153">
        <f t="shared" si="5"/>
        <v>0</v>
      </c>
      <c r="BG224" s="153">
        <f t="shared" si="6"/>
        <v>0</v>
      </c>
      <c r="BH224" s="153">
        <f t="shared" si="7"/>
        <v>0</v>
      </c>
      <c r="BI224" s="153">
        <f t="shared" si="8"/>
        <v>0</v>
      </c>
      <c r="BJ224" s="15" t="s">
        <v>84</v>
      </c>
      <c r="BK224" s="153">
        <f t="shared" si="9"/>
        <v>0</v>
      </c>
      <c r="BL224" s="15" t="s">
        <v>289</v>
      </c>
      <c r="BM224" s="152" t="s">
        <v>2173</v>
      </c>
    </row>
    <row r="225" spans="1:65" s="2" customFormat="1" ht="24.2" customHeight="1">
      <c r="A225" s="30"/>
      <c r="B225" s="140"/>
      <c r="C225" s="141" t="s">
        <v>523</v>
      </c>
      <c r="D225" s="141" t="s">
        <v>164</v>
      </c>
      <c r="E225" s="142" t="s">
        <v>2174</v>
      </c>
      <c r="F225" s="143" t="s">
        <v>2175</v>
      </c>
      <c r="G225" s="144" t="s">
        <v>329</v>
      </c>
      <c r="H225" s="145">
        <v>16.100000000000001</v>
      </c>
      <c r="I225" s="146"/>
      <c r="J225" s="147">
        <f t="shared" si="0"/>
        <v>0</v>
      </c>
      <c r="K225" s="143" t="s">
        <v>227</v>
      </c>
      <c r="L225" s="31"/>
      <c r="M225" s="148" t="s">
        <v>1</v>
      </c>
      <c r="N225" s="149" t="s">
        <v>41</v>
      </c>
      <c r="O225" s="56"/>
      <c r="P225" s="150">
        <f t="shared" si="1"/>
        <v>0</v>
      </c>
      <c r="Q225" s="150">
        <v>4.5999999999999999E-3</v>
      </c>
      <c r="R225" s="150">
        <f t="shared" si="2"/>
        <v>7.4060000000000001E-2</v>
      </c>
      <c r="S225" s="150">
        <v>0</v>
      </c>
      <c r="T225" s="151">
        <f t="shared" si="3"/>
        <v>0</v>
      </c>
      <c r="U225" s="30"/>
      <c r="V225" s="30"/>
      <c r="W225" s="30"/>
      <c r="X225" s="30"/>
      <c r="Y225" s="30"/>
      <c r="Z225" s="30"/>
      <c r="AA225" s="30"/>
      <c r="AB225" s="30"/>
      <c r="AC225" s="30"/>
      <c r="AD225" s="30"/>
      <c r="AE225" s="30"/>
      <c r="AR225" s="152" t="s">
        <v>289</v>
      </c>
      <c r="AT225" s="152" t="s">
        <v>164</v>
      </c>
      <c r="AU225" s="152" t="s">
        <v>86</v>
      </c>
      <c r="AY225" s="15" t="s">
        <v>163</v>
      </c>
      <c r="BE225" s="153">
        <f t="shared" si="4"/>
        <v>0</v>
      </c>
      <c r="BF225" s="153">
        <f t="shared" si="5"/>
        <v>0</v>
      </c>
      <c r="BG225" s="153">
        <f t="shared" si="6"/>
        <v>0</v>
      </c>
      <c r="BH225" s="153">
        <f t="shared" si="7"/>
        <v>0</v>
      </c>
      <c r="BI225" s="153">
        <f t="shared" si="8"/>
        <v>0</v>
      </c>
      <c r="BJ225" s="15" t="s">
        <v>84</v>
      </c>
      <c r="BK225" s="153">
        <f t="shared" si="9"/>
        <v>0</v>
      </c>
      <c r="BL225" s="15" t="s">
        <v>289</v>
      </c>
      <c r="BM225" s="152" t="s">
        <v>2176</v>
      </c>
    </row>
    <row r="226" spans="1:65" s="2" customFormat="1" ht="24.2" customHeight="1">
      <c r="A226" s="30"/>
      <c r="B226" s="140"/>
      <c r="C226" s="141" t="s">
        <v>532</v>
      </c>
      <c r="D226" s="141" t="s">
        <v>164</v>
      </c>
      <c r="E226" s="142" t="s">
        <v>2177</v>
      </c>
      <c r="F226" s="143" t="s">
        <v>2178</v>
      </c>
      <c r="G226" s="144" t="s">
        <v>329</v>
      </c>
      <c r="H226" s="145">
        <v>5.6</v>
      </c>
      <c r="I226" s="146"/>
      <c r="J226" s="147">
        <f t="shared" si="0"/>
        <v>0</v>
      </c>
      <c r="K226" s="143" t="s">
        <v>227</v>
      </c>
      <c r="L226" s="31"/>
      <c r="M226" s="148" t="s">
        <v>1</v>
      </c>
      <c r="N226" s="149" t="s">
        <v>41</v>
      </c>
      <c r="O226" s="56"/>
      <c r="P226" s="150">
        <f t="shared" si="1"/>
        <v>0</v>
      </c>
      <c r="Q226" s="150">
        <v>6.11E-3</v>
      </c>
      <c r="R226" s="150">
        <f t="shared" si="2"/>
        <v>3.4215999999999996E-2</v>
      </c>
      <c r="S226" s="150">
        <v>0</v>
      </c>
      <c r="T226" s="151">
        <f t="shared" si="3"/>
        <v>0</v>
      </c>
      <c r="U226" s="30"/>
      <c r="V226" s="30"/>
      <c r="W226" s="30"/>
      <c r="X226" s="30"/>
      <c r="Y226" s="30"/>
      <c r="Z226" s="30"/>
      <c r="AA226" s="30"/>
      <c r="AB226" s="30"/>
      <c r="AC226" s="30"/>
      <c r="AD226" s="30"/>
      <c r="AE226" s="30"/>
      <c r="AR226" s="152" t="s">
        <v>289</v>
      </c>
      <c r="AT226" s="152" t="s">
        <v>164</v>
      </c>
      <c r="AU226" s="152" t="s">
        <v>86</v>
      </c>
      <c r="AY226" s="15" t="s">
        <v>163</v>
      </c>
      <c r="BE226" s="153">
        <f t="shared" si="4"/>
        <v>0</v>
      </c>
      <c r="BF226" s="153">
        <f t="shared" si="5"/>
        <v>0</v>
      </c>
      <c r="BG226" s="153">
        <f t="shared" si="6"/>
        <v>0</v>
      </c>
      <c r="BH226" s="153">
        <f t="shared" si="7"/>
        <v>0</v>
      </c>
      <c r="BI226" s="153">
        <f t="shared" si="8"/>
        <v>0</v>
      </c>
      <c r="BJ226" s="15" t="s">
        <v>84</v>
      </c>
      <c r="BK226" s="153">
        <f t="shared" si="9"/>
        <v>0</v>
      </c>
      <c r="BL226" s="15" t="s">
        <v>289</v>
      </c>
      <c r="BM226" s="152" t="s">
        <v>2179</v>
      </c>
    </row>
    <row r="227" spans="1:65" s="2" customFormat="1" ht="16.5" customHeight="1">
      <c r="A227" s="30"/>
      <c r="B227" s="140"/>
      <c r="C227" s="141" t="s">
        <v>536</v>
      </c>
      <c r="D227" s="141" t="s">
        <v>164</v>
      </c>
      <c r="E227" s="142" t="s">
        <v>2180</v>
      </c>
      <c r="F227" s="143" t="s">
        <v>2181</v>
      </c>
      <c r="G227" s="144" t="s">
        <v>193</v>
      </c>
      <c r="H227" s="145">
        <v>3</v>
      </c>
      <c r="I227" s="146"/>
      <c r="J227" s="147">
        <f t="shared" si="0"/>
        <v>0</v>
      </c>
      <c r="K227" s="143" t="s">
        <v>227</v>
      </c>
      <c r="L227" s="31"/>
      <c r="M227" s="148" t="s">
        <v>1</v>
      </c>
      <c r="N227" s="149" t="s">
        <v>41</v>
      </c>
      <c r="O227" s="56"/>
      <c r="P227" s="150">
        <f t="shared" si="1"/>
        <v>0</v>
      </c>
      <c r="Q227" s="150">
        <v>0</v>
      </c>
      <c r="R227" s="150">
        <f t="shared" si="2"/>
        <v>0</v>
      </c>
      <c r="S227" s="150">
        <v>0</v>
      </c>
      <c r="T227" s="151">
        <f t="shared" si="3"/>
        <v>0</v>
      </c>
      <c r="U227" s="30"/>
      <c r="V227" s="30"/>
      <c r="W227" s="30"/>
      <c r="X227" s="30"/>
      <c r="Y227" s="30"/>
      <c r="Z227" s="30"/>
      <c r="AA227" s="30"/>
      <c r="AB227" s="30"/>
      <c r="AC227" s="30"/>
      <c r="AD227" s="30"/>
      <c r="AE227" s="30"/>
      <c r="AR227" s="152" t="s">
        <v>289</v>
      </c>
      <c r="AT227" s="152" t="s">
        <v>164</v>
      </c>
      <c r="AU227" s="152" t="s">
        <v>86</v>
      </c>
      <c r="AY227" s="15" t="s">
        <v>163</v>
      </c>
      <c r="BE227" s="153">
        <f t="shared" si="4"/>
        <v>0</v>
      </c>
      <c r="BF227" s="153">
        <f t="shared" si="5"/>
        <v>0</v>
      </c>
      <c r="BG227" s="153">
        <f t="shared" si="6"/>
        <v>0</v>
      </c>
      <c r="BH227" s="153">
        <f t="shared" si="7"/>
        <v>0</v>
      </c>
      <c r="BI227" s="153">
        <f t="shared" si="8"/>
        <v>0</v>
      </c>
      <c r="BJ227" s="15" t="s">
        <v>84</v>
      </c>
      <c r="BK227" s="153">
        <f t="shared" si="9"/>
        <v>0</v>
      </c>
      <c r="BL227" s="15" t="s">
        <v>289</v>
      </c>
      <c r="BM227" s="152" t="s">
        <v>2182</v>
      </c>
    </row>
    <row r="228" spans="1:65" s="2" customFormat="1" ht="16.5" customHeight="1">
      <c r="A228" s="30"/>
      <c r="B228" s="140"/>
      <c r="C228" s="141" t="s">
        <v>541</v>
      </c>
      <c r="D228" s="141" t="s">
        <v>164</v>
      </c>
      <c r="E228" s="142" t="s">
        <v>2183</v>
      </c>
      <c r="F228" s="143" t="s">
        <v>2184</v>
      </c>
      <c r="G228" s="144" t="s">
        <v>193</v>
      </c>
      <c r="H228" s="145">
        <v>4</v>
      </c>
      <c r="I228" s="146"/>
      <c r="J228" s="147">
        <f t="shared" si="0"/>
        <v>0</v>
      </c>
      <c r="K228" s="143" t="s">
        <v>227</v>
      </c>
      <c r="L228" s="31"/>
      <c r="M228" s="148" t="s">
        <v>1</v>
      </c>
      <c r="N228" s="149" t="s">
        <v>41</v>
      </c>
      <c r="O228" s="56"/>
      <c r="P228" s="150">
        <f t="shared" si="1"/>
        <v>0</v>
      </c>
      <c r="Q228" s="150">
        <v>0</v>
      </c>
      <c r="R228" s="150">
        <f t="shared" si="2"/>
        <v>0</v>
      </c>
      <c r="S228" s="150">
        <v>0</v>
      </c>
      <c r="T228" s="151">
        <f t="shared" si="3"/>
        <v>0</v>
      </c>
      <c r="U228" s="30"/>
      <c r="V228" s="30"/>
      <c r="W228" s="30"/>
      <c r="X228" s="30"/>
      <c r="Y228" s="30"/>
      <c r="Z228" s="30"/>
      <c r="AA228" s="30"/>
      <c r="AB228" s="30"/>
      <c r="AC228" s="30"/>
      <c r="AD228" s="30"/>
      <c r="AE228" s="30"/>
      <c r="AR228" s="152" t="s">
        <v>289</v>
      </c>
      <c r="AT228" s="152" t="s">
        <v>164</v>
      </c>
      <c r="AU228" s="152" t="s">
        <v>86</v>
      </c>
      <c r="AY228" s="15" t="s">
        <v>163</v>
      </c>
      <c r="BE228" s="153">
        <f t="shared" si="4"/>
        <v>0</v>
      </c>
      <c r="BF228" s="153">
        <f t="shared" si="5"/>
        <v>0</v>
      </c>
      <c r="BG228" s="153">
        <f t="shared" si="6"/>
        <v>0</v>
      </c>
      <c r="BH228" s="153">
        <f t="shared" si="7"/>
        <v>0</v>
      </c>
      <c r="BI228" s="153">
        <f t="shared" si="8"/>
        <v>0</v>
      </c>
      <c r="BJ228" s="15" t="s">
        <v>84</v>
      </c>
      <c r="BK228" s="153">
        <f t="shared" si="9"/>
        <v>0</v>
      </c>
      <c r="BL228" s="15" t="s">
        <v>289</v>
      </c>
      <c r="BM228" s="152" t="s">
        <v>2185</v>
      </c>
    </row>
    <row r="229" spans="1:65" s="2" customFormat="1" ht="21.75" customHeight="1">
      <c r="A229" s="30"/>
      <c r="B229" s="140"/>
      <c r="C229" s="141" t="s">
        <v>546</v>
      </c>
      <c r="D229" s="141" t="s">
        <v>164</v>
      </c>
      <c r="E229" s="142" t="s">
        <v>2186</v>
      </c>
      <c r="F229" s="143" t="s">
        <v>2187</v>
      </c>
      <c r="G229" s="144" t="s">
        <v>193</v>
      </c>
      <c r="H229" s="145">
        <v>3</v>
      </c>
      <c r="I229" s="146"/>
      <c r="J229" s="147">
        <f t="shared" si="0"/>
        <v>0</v>
      </c>
      <c r="K229" s="143" t="s">
        <v>227</v>
      </c>
      <c r="L229" s="31"/>
      <c r="M229" s="148" t="s">
        <v>1</v>
      </c>
      <c r="N229" s="149" t="s">
        <v>41</v>
      </c>
      <c r="O229" s="56"/>
      <c r="P229" s="150">
        <f t="shared" si="1"/>
        <v>0</v>
      </c>
      <c r="Q229" s="150">
        <v>0</v>
      </c>
      <c r="R229" s="150">
        <f t="shared" si="2"/>
        <v>0</v>
      </c>
      <c r="S229" s="150">
        <v>0</v>
      </c>
      <c r="T229" s="151">
        <f t="shared" si="3"/>
        <v>0</v>
      </c>
      <c r="U229" s="30"/>
      <c r="V229" s="30"/>
      <c r="W229" s="30"/>
      <c r="X229" s="30"/>
      <c r="Y229" s="30"/>
      <c r="Z229" s="30"/>
      <c r="AA229" s="30"/>
      <c r="AB229" s="30"/>
      <c r="AC229" s="30"/>
      <c r="AD229" s="30"/>
      <c r="AE229" s="30"/>
      <c r="AR229" s="152" t="s">
        <v>289</v>
      </c>
      <c r="AT229" s="152" t="s">
        <v>164</v>
      </c>
      <c r="AU229" s="152" t="s">
        <v>86</v>
      </c>
      <c r="AY229" s="15" t="s">
        <v>163</v>
      </c>
      <c r="BE229" s="153">
        <f t="shared" si="4"/>
        <v>0</v>
      </c>
      <c r="BF229" s="153">
        <f t="shared" si="5"/>
        <v>0</v>
      </c>
      <c r="BG229" s="153">
        <f t="shared" si="6"/>
        <v>0</v>
      </c>
      <c r="BH229" s="153">
        <f t="shared" si="7"/>
        <v>0</v>
      </c>
      <c r="BI229" s="153">
        <f t="shared" si="8"/>
        <v>0</v>
      </c>
      <c r="BJ229" s="15" t="s">
        <v>84</v>
      </c>
      <c r="BK229" s="153">
        <f t="shared" si="9"/>
        <v>0</v>
      </c>
      <c r="BL229" s="15" t="s">
        <v>289</v>
      </c>
      <c r="BM229" s="152" t="s">
        <v>2188</v>
      </c>
    </row>
    <row r="230" spans="1:65" s="2" customFormat="1" ht="24.2" customHeight="1">
      <c r="A230" s="30"/>
      <c r="B230" s="140"/>
      <c r="C230" s="141" t="s">
        <v>551</v>
      </c>
      <c r="D230" s="141" t="s">
        <v>164</v>
      </c>
      <c r="E230" s="142" t="s">
        <v>2189</v>
      </c>
      <c r="F230" s="143" t="s">
        <v>2190</v>
      </c>
      <c r="G230" s="144" t="s">
        <v>193</v>
      </c>
      <c r="H230" s="145">
        <v>5</v>
      </c>
      <c r="I230" s="146"/>
      <c r="J230" s="147">
        <f t="shared" si="0"/>
        <v>0</v>
      </c>
      <c r="K230" s="143" t="s">
        <v>227</v>
      </c>
      <c r="L230" s="31"/>
      <c r="M230" s="148" t="s">
        <v>1</v>
      </c>
      <c r="N230" s="149" t="s">
        <v>41</v>
      </c>
      <c r="O230" s="56"/>
      <c r="P230" s="150">
        <f t="shared" si="1"/>
        <v>0</v>
      </c>
      <c r="Q230" s="150">
        <v>1.5E-3</v>
      </c>
      <c r="R230" s="150">
        <f t="shared" si="2"/>
        <v>7.4999999999999997E-3</v>
      </c>
      <c r="S230" s="150">
        <v>0</v>
      </c>
      <c r="T230" s="151">
        <f t="shared" si="3"/>
        <v>0</v>
      </c>
      <c r="U230" s="30"/>
      <c r="V230" s="30"/>
      <c r="W230" s="30"/>
      <c r="X230" s="30"/>
      <c r="Y230" s="30"/>
      <c r="Z230" s="30"/>
      <c r="AA230" s="30"/>
      <c r="AB230" s="30"/>
      <c r="AC230" s="30"/>
      <c r="AD230" s="30"/>
      <c r="AE230" s="30"/>
      <c r="AR230" s="152" t="s">
        <v>289</v>
      </c>
      <c r="AT230" s="152" t="s">
        <v>164</v>
      </c>
      <c r="AU230" s="152" t="s">
        <v>86</v>
      </c>
      <c r="AY230" s="15" t="s">
        <v>163</v>
      </c>
      <c r="BE230" s="153">
        <f t="shared" si="4"/>
        <v>0</v>
      </c>
      <c r="BF230" s="153">
        <f t="shared" si="5"/>
        <v>0</v>
      </c>
      <c r="BG230" s="153">
        <f t="shared" si="6"/>
        <v>0</v>
      </c>
      <c r="BH230" s="153">
        <f t="shared" si="7"/>
        <v>0</v>
      </c>
      <c r="BI230" s="153">
        <f t="shared" si="8"/>
        <v>0</v>
      </c>
      <c r="BJ230" s="15" t="s">
        <v>84</v>
      </c>
      <c r="BK230" s="153">
        <f t="shared" si="9"/>
        <v>0</v>
      </c>
      <c r="BL230" s="15" t="s">
        <v>289</v>
      </c>
      <c r="BM230" s="152" t="s">
        <v>2191</v>
      </c>
    </row>
    <row r="231" spans="1:65" s="2" customFormat="1" ht="24.2" customHeight="1">
      <c r="A231" s="30"/>
      <c r="B231" s="140"/>
      <c r="C231" s="141" t="s">
        <v>555</v>
      </c>
      <c r="D231" s="141" t="s">
        <v>164</v>
      </c>
      <c r="E231" s="142" t="s">
        <v>2192</v>
      </c>
      <c r="F231" s="143" t="s">
        <v>2193</v>
      </c>
      <c r="G231" s="144" t="s">
        <v>193</v>
      </c>
      <c r="H231" s="145">
        <v>1</v>
      </c>
      <c r="I231" s="146"/>
      <c r="J231" s="147">
        <f t="shared" si="0"/>
        <v>0</v>
      </c>
      <c r="K231" s="143" t="s">
        <v>227</v>
      </c>
      <c r="L231" s="31"/>
      <c r="M231" s="148" t="s">
        <v>1</v>
      </c>
      <c r="N231" s="149" t="s">
        <v>41</v>
      </c>
      <c r="O231" s="56"/>
      <c r="P231" s="150">
        <f t="shared" si="1"/>
        <v>0</v>
      </c>
      <c r="Q231" s="150">
        <v>3.8E-3</v>
      </c>
      <c r="R231" s="150">
        <f t="shared" si="2"/>
        <v>3.8E-3</v>
      </c>
      <c r="S231" s="150">
        <v>0</v>
      </c>
      <c r="T231" s="151">
        <f t="shared" si="3"/>
        <v>0</v>
      </c>
      <c r="U231" s="30"/>
      <c r="V231" s="30"/>
      <c r="W231" s="30"/>
      <c r="X231" s="30"/>
      <c r="Y231" s="30"/>
      <c r="Z231" s="30"/>
      <c r="AA231" s="30"/>
      <c r="AB231" s="30"/>
      <c r="AC231" s="30"/>
      <c r="AD231" s="30"/>
      <c r="AE231" s="30"/>
      <c r="AR231" s="152" t="s">
        <v>289</v>
      </c>
      <c r="AT231" s="152" t="s">
        <v>164</v>
      </c>
      <c r="AU231" s="152" t="s">
        <v>86</v>
      </c>
      <c r="AY231" s="15" t="s">
        <v>163</v>
      </c>
      <c r="BE231" s="153">
        <f t="shared" si="4"/>
        <v>0</v>
      </c>
      <c r="BF231" s="153">
        <f t="shared" si="5"/>
        <v>0</v>
      </c>
      <c r="BG231" s="153">
        <f t="shared" si="6"/>
        <v>0</v>
      </c>
      <c r="BH231" s="153">
        <f t="shared" si="7"/>
        <v>0</v>
      </c>
      <c r="BI231" s="153">
        <f t="shared" si="8"/>
        <v>0</v>
      </c>
      <c r="BJ231" s="15" t="s">
        <v>84</v>
      </c>
      <c r="BK231" s="153">
        <f t="shared" si="9"/>
        <v>0</v>
      </c>
      <c r="BL231" s="15" t="s">
        <v>289</v>
      </c>
      <c r="BM231" s="152" t="s">
        <v>2194</v>
      </c>
    </row>
    <row r="232" spans="1:65" s="2" customFormat="1" ht="16.5" customHeight="1">
      <c r="A232" s="30"/>
      <c r="B232" s="140"/>
      <c r="C232" s="141" t="s">
        <v>559</v>
      </c>
      <c r="D232" s="141" t="s">
        <v>164</v>
      </c>
      <c r="E232" s="142" t="s">
        <v>2195</v>
      </c>
      <c r="F232" s="143" t="s">
        <v>2196</v>
      </c>
      <c r="G232" s="144" t="s">
        <v>193</v>
      </c>
      <c r="H232" s="145">
        <v>1</v>
      </c>
      <c r="I232" s="146"/>
      <c r="J232" s="147">
        <f t="shared" si="0"/>
        <v>0</v>
      </c>
      <c r="K232" s="143" t="s">
        <v>227</v>
      </c>
      <c r="L232" s="31"/>
      <c r="M232" s="148" t="s">
        <v>1</v>
      </c>
      <c r="N232" s="149" t="s">
        <v>41</v>
      </c>
      <c r="O232" s="56"/>
      <c r="P232" s="150">
        <f t="shared" si="1"/>
        <v>0</v>
      </c>
      <c r="Q232" s="150">
        <v>2.9E-4</v>
      </c>
      <c r="R232" s="150">
        <f t="shared" si="2"/>
        <v>2.9E-4</v>
      </c>
      <c r="S232" s="150">
        <v>0</v>
      </c>
      <c r="T232" s="151">
        <f t="shared" si="3"/>
        <v>0</v>
      </c>
      <c r="U232" s="30"/>
      <c r="V232" s="30"/>
      <c r="W232" s="30"/>
      <c r="X232" s="30"/>
      <c r="Y232" s="30"/>
      <c r="Z232" s="30"/>
      <c r="AA232" s="30"/>
      <c r="AB232" s="30"/>
      <c r="AC232" s="30"/>
      <c r="AD232" s="30"/>
      <c r="AE232" s="30"/>
      <c r="AR232" s="152" t="s">
        <v>289</v>
      </c>
      <c r="AT232" s="152" t="s">
        <v>164</v>
      </c>
      <c r="AU232" s="152" t="s">
        <v>86</v>
      </c>
      <c r="AY232" s="15" t="s">
        <v>163</v>
      </c>
      <c r="BE232" s="153">
        <f t="shared" si="4"/>
        <v>0</v>
      </c>
      <c r="BF232" s="153">
        <f t="shared" si="5"/>
        <v>0</v>
      </c>
      <c r="BG232" s="153">
        <f t="shared" si="6"/>
        <v>0</v>
      </c>
      <c r="BH232" s="153">
        <f t="shared" si="7"/>
        <v>0</v>
      </c>
      <c r="BI232" s="153">
        <f t="shared" si="8"/>
        <v>0</v>
      </c>
      <c r="BJ232" s="15" t="s">
        <v>84</v>
      </c>
      <c r="BK232" s="153">
        <f t="shared" si="9"/>
        <v>0</v>
      </c>
      <c r="BL232" s="15" t="s">
        <v>289</v>
      </c>
      <c r="BM232" s="152" t="s">
        <v>2197</v>
      </c>
    </row>
    <row r="233" spans="1:65" s="2" customFormat="1" ht="21.75" customHeight="1">
      <c r="A233" s="30"/>
      <c r="B233" s="140"/>
      <c r="C233" s="141" t="s">
        <v>105</v>
      </c>
      <c r="D233" s="141" t="s">
        <v>164</v>
      </c>
      <c r="E233" s="142" t="s">
        <v>2198</v>
      </c>
      <c r="F233" s="143" t="s">
        <v>2199</v>
      </c>
      <c r="G233" s="144" t="s">
        <v>329</v>
      </c>
      <c r="H233" s="145">
        <v>173.9</v>
      </c>
      <c r="I233" s="146"/>
      <c r="J233" s="147">
        <f t="shared" si="0"/>
        <v>0</v>
      </c>
      <c r="K233" s="143" t="s">
        <v>227</v>
      </c>
      <c r="L233" s="31"/>
      <c r="M233" s="148" t="s">
        <v>1</v>
      </c>
      <c r="N233" s="149" t="s">
        <v>41</v>
      </c>
      <c r="O233" s="56"/>
      <c r="P233" s="150">
        <f t="shared" si="1"/>
        <v>0</v>
      </c>
      <c r="Q233" s="150">
        <v>0</v>
      </c>
      <c r="R233" s="150">
        <f t="shared" si="2"/>
        <v>0</v>
      </c>
      <c r="S233" s="150">
        <v>0</v>
      </c>
      <c r="T233" s="151">
        <f t="shared" si="3"/>
        <v>0</v>
      </c>
      <c r="U233" s="30"/>
      <c r="V233" s="30"/>
      <c r="W233" s="30"/>
      <c r="X233" s="30"/>
      <c r="Y233" s="30"/>
      <c r="Z233" s="30"/>
      <c r="AA233" s="30"/>
      <c r="AB233" s="30"/>
      <c r="AC233" s="30"/>
      <c r="AD233" s="30"/>
      <c r="AE233" s="30"/>
      <c r="AR233" s="152" t="s">
        <v>289</v>
      </c>
      <c r="AT233" s="152" t="s">
        <v>164</v>
      </c>
      <c r="AU233" s="152" t="s">
        <v>86</v>
      </c>
      <c r="AY233" s="15" t="s">
        <v>163</v>
      </c>
      <c r="BE233" s="153">
        <f t="shared" si="4"/>
        <v>0</v>
      </c>
      <c r="BF233" s="153">
        <f t="shared" si="5"/>
        <v>0</v>
      </c>
      <c r="BG233" s="153">
        <f t="shared" si="6"/>
        <v>0</v>
      </c>
      <c r="BH233" s="153">
        <f t="shared" si="7"/>
        <v>0</v>
      </c>
      <c r="BI233" s="153">
        <f t="shared" si="8"/>
        <v>0</v>
      </c>
      <c r="BJ233" s="15" t="s">
        <v>84</v>
      </c>
      <c r="BK233" s="153">
        <f t="shared" si="9"/>
        <v>0</v>
      </c>
      <c r="BL233" s="15" t="s">
        <v>289</v>
      </c>
      <c r="BM233" s="152" t="s">
        <v>2200</v>
      </c>
    </row>
    <row r="234" spans="1:65" s="2" customFormat="1" ht="24.2" customHeight="1">
      <c r="A234" s="30"/>
      <c r="B234" s="140"/>
      <c r="C234" s="141" t="s">
        <v>570</v>
      </c>
      <c r="D234" s="141" t="s">
        <v>164</v>
      </c>
      <c r="E234" s="142" t="s">
        <v>2201</v>
      </c>
      <c r="F234" s="143" t="s">
        <v>2202</v>
      </c>
      <c r="G234" s="144" t="s">
        <v>329</v>
      </c>
      <c r="H234" s="145">
        <v>11.3</v>
      </c>
      <c r="I234" s="146"/>
      <c r="J234" s="147">
        <f t="shared" si="0"/>
        <v>0</v>
      </c>
      <c r="K234" s="143" t="s">
        <v>227</v>
      </c>
      <c r="L234" s="31"/>
      <c r="M234" s="148" t="s">
        <v>1</v>
      </c>
      <c r="N234" s="149" t="s">
        <v>41</v>
      </c>
      <c r="O234" s="56"/>
      <c r="P234" s="150">
        <f t="shared" si="1"/>
        <v>0</v>
      </c>
      <c r="Q234" s="150">
        <v>0</v>
      </c>
      <c r="R234" s="150">
        <f t="shared" si="2"/>
        <v>0</v>
      </c>
      <c r="S234" s="150">
        <v>0</v>
      </c>
      <c r="T234" s="151">
        <f t="shared" si="3"/>
        <v>0</v>
      </c>
      <c r="U234" s="30"/>
      <c r="V234" s="30"/>
      <c r="W234" s="30"/>
      <c r="X234" s="30"/>
      <c r="Y234" s="30"/>
      <c r="Z234" s="30"/>
      <c r="AA234" s="30"/>
      <c r="AB234" s="30"/>
      <c r="AC234" s="30"/>
      <c r="AD234" s="30"/>
      <c r="AE234" s="30"/>
      <c r="AR234" s="152" t="s">
        <v>289</v>
      </c>
      <c r="AT234" s="152" t="s">
        <v>164</v>
      </c>
      <c r="AU234" s="152" t="s">
        <v>86</v>
      </c>
      <c r="AY234" s="15" t="s">
        <v>163</v>
      </c>
      <c r="BE234" s="153">
        <f t="shared" si="4"/>
        <v>0</v>
      </c>
      <c r="BF234" s="153">
        <f t="shared" si="5"/>
        <v>0</v>
      </c>
      <c r="BG234" s="153">
        <f t="shared" si="6"/>
        <v>0</v>
      </c>
      <c r="BH234" s="153">
        <f t="shared" si="7"/>
        <v>0</v>
      </c>
      <c r="BI234" s="153">
        <f t="shared" si="8"/>
        <v>0</v>
      </c>
      <c r="BJ234" s="15" t="s">
        <v>84</v>
      </c>
      <c r="BK234" s="153">
        <f t="shared" si="9"/>
        <v>0</v>
      </c>
      <c r="BL234" s="15" t="s">
        <v>289</v>
      </c>
      <c r="BM234" s="152" t="s">
        <v>2203</v>
      </c>
    </row>
    <row r="235" spans="1:65" s="2" customFormat="1" ht="24.2" customHeight="1">
      <c r="A235" s="30"/>
      <c r="B235" s="140"/>
      <c r="C235" s="141" t="s">
        <v>578</v>
      </c>
      <c r="D235" s="141" t="s">
        <v>164</v>
      </c>
      <c r="E235" s="142" t="s">
        <v>2204</v>
      </c>
      <c r="F235" s="143" t="s">
        <v>2205</v>
      </c>
      <c r="G235" s="144" t="s">
        <v>649</v>
      </c>
      <c r="H235" s="184"/>
      <c r="I235" s="146"/>
      <c r="J235" s="147">
        <f t="shared" si="0"/>
        <v>0</v>
      </c>
      <c r="K235" s="143" t="s">
        <v>227</v>
      </c>
      <c r="L235" s="31"/>
      <c r="M235" s="148" t="s">
        <v>1</v>
      </c>
      <c r="N235" s="149" t="s">
        <v>41</v>
      </c>
      <c r="O235" s="56"/>
      <c r="P235" s="150">
        <f t="shared" si="1"/>
        <v>0</v>
      </c>
      <c r="Q235" s="150">
        <v>0</v>
      </c>
      <c r="R235" s="150">
        <f t="shared" si="2"/>
        <v>0</v>
      </c>
      <c r="S235" s="150">
        <v>0</v>
      </c>
      <c r="T235" s="151">
        <f t="shared" si="3"/>
        <v>0</v>
      </c>
      <c r="U235" s="30"/>
      <c r="V235" s="30"/>
      <c r="W235" s="30"/>
      <c r="X235" s="30"/>
      <c r="Y235" s="30"/>
      <c r="Z235" s="30"/>
      <c r="AA235" s="30"/>
      <c r="AB235" s="30"/>
      <c r="AC235" s="30"/>
      <c r="AD235" s="30"/>
      <c r="AE235" s="30"/>
      <c r="AR235" s="152" t="s">
        <v>289</v>
      </c>
      <c r="AT235" s="152" t="s">
        <v>164</v>
      </c>
      <c r="AU235" s="152" t="s">
        <v>86</v>
      </c>
      <c r="AY235" s="15" t="s">
        <v>163</v>
      </c>
      <c r="BE235" s="153">
        <f t="shared" si="4"/>
        <v>0</v>
      </c>
      <c r="BF235" s="153">
        <f t="shared" si="5"/>
        <v>0</v>
      </c>
      <c r="BG235" s="153">
        <f t="shared" si="6"/>
        <v>0</v>
      </c>
      <c r="BH235" s="153">
        <f t="shared" si="7"/>
        <v>0</v>
      </c>
      <c r="BI235" s="153">
        <f t="shared" si="8"/>
        <v>0</v>
      </c>
      <c r="BJ235" s="15" t="s">
        <v>84</v>
      </c>
      <c r="BK235" s="153">
        <f t="shared" si="9"/>
        <v>0</v>
      </c>
      <c r="BL235" s="15" t="s">
        <v>289</v>
      </c>
      <c r="BM235" s="152" t="s">
        <v>2206</v>
      </c>
    </row>
    <row r="236" spans="1:65" s="11" customFormat="1" ht="22.9" customHeight="1">
      <c r="B236" s="129"/>
      <c r="D236" s="130" t="s">
        <v>75</v>
      </c>
      <c r="E236" s="163" t="s">
        <v>2207</v>
      </c>
      <c r="F236" s="163" t="s">
        <v>2208</v>
      </c>
      <c r="I236" s="132"/>
      <c r="J236" s="164">
        <f>BK236</f>
        <v>0</v>
      </c>
      <c r="L236" s="129"/>
      <c r="M236" s="134"/>
      <c r="N236" s="135"/>
      <c r="O236" s="135"/>
      <c r="P236" s="136">
        <f>SUM(P237:P259)</f>
        <v>0</v>
      </c>
      <c r="Q236" s="135"/>
      <c r="R236" s="136">
        <f>SUM(R237:R259)</f>
        <v>0.32017199999999996</v>
      </c>
      <c r="S236" s="135"/>
      <c r="T236" s="137">
        <f>SUM(T237:T259)</f>
        <v>0</v>
      </c>
      <c r="AR236" s="130" t="s">
        <v>86</v>
      </c>
      <c r="AT236" s="138" t="s">
        <v>75</v>
      </c>
      <c r="AU236" s="138" t="s">
        <v>84</v>
      </c>
      <c r="AY236" s="130" t="s">
        <v>163</v>
      </c>
      <c r="BK236" s="139">
        <f>SUM(BK237:BK259)</f>
        <v>0</v>
      </c>
    </row>
    <row r="237" spans="1:65" s="2" customFormat="1" ht="33" customHeight="1">
      <c r="A237" s="30"/>
      <c r="B237" s="140"/>
      <c r="C237" s="141" t="s">
        <v>582</v>
      </c>
      <c r="D237" s="141" t="s">
        <v>164</v>
      </c>
      <c r="E237" s="142" t="s">
        <v>2209</v>
      </c>
      <c r="F237" s="143" t="s">
        <v>2210</v>
      </c>
      <c r="G237" s="144" t="s">
        <v>329</v>
      </c>
      <c r="H237" s="145">
        <v>13.8</v>
      </c>
      <c r="I237" s="146"/>
      <c r="J237" s="147">
        <f t="shared" ref="J237:J259" si="10">ROUND(I237*H237,2)</f>
        <v>0</v>
      </c>
      <c r="K237" s="143" t="s">
        <v>227</v>
      </c>
      <c r="L237" s="31"/>
      <c r="M237" s="148" t="s">
        <v>1</v>
      </c>
      <c r="N237" s="149" t="s">
        <v>41</v>
      </c>
      <c r="O237" s="56"/>
      <c r="P237" s="150">
        <f t="shared" ref="P237:P259" si="11">O237*H237</f>
        <v>0</v>
      </c>
      <c r="Q237" s="150">
        <v>2.8400000000000001E-3</v>
      </c>
      <c r="R237" s="150">
        <f t="shared" ref="R237:R259" si="12">Q237*H237</f>
        <v>3.9192000000000005E-2</v>
      </c>
      <c r="S237" s="150">
        <v>0</v>
      </c>
      <c r="T237" s="151">
        <f t="shared" ref="T237:T259" si="13">S237*H237</f>
        <v>0</v>
      </c>
      <c r="U237" s="30"/>
      <c r="V237" s="30"/>
      <c r="W237" s="30"/>
      <c r="X237" s="30"/>
      <c r="Y237" s="30"/>
      <c r="Z237" s="30"/>
      <c r="AA237" s="30"/>
      <c r="AB237" s="30"/>
      <c r="AC237" s="30"/>
      <c r="AD237" s="30"/>
      <c r="AE237" s="30"/>
      <c r="AR237" s="152" t="s">
        <v>289</v>
      </c>
      <c r="AT237" s="152" t="s">
        <v>164</v>
      </c>
      <c r="AU237" s="152" t="s">
        <v>86</v>
      </c>
      <c r="AY237" s="15" t="s">
        <v>163</v>
      </c>
      <c r="BE237" s="153">
        <f t="shared" ref="BE237:BE259" si="14">IF(N237="základní",J237,0)</f>
        <v>0</v>
      </c>
      <c r="BF237" s="153">
        <f t="shared" ref="BF237:BF259" si="15">IF(N237="snížená",J237,0)</f>
        <v>0</v>
      </c>
      <c r="BG237" s="153">
        <f t="shared" ref="BG237:BG259" si="16">IF(N237="zákl. přenesená",J237,0)</f>
        <v>0</v>
      </c>
      <c r="BH237" s="153">
        <f t="shared" ref="BH237:BH259" si="17">IF(N237="sníž. přenesená",J237,0)</f>
        <v>0</v>
      </c>
      <c r="BI237" s="153">
        <f t="shared" ref="BI237:BI259" si="18">IF(N237="nulová",J237,0)</f>
        <v>0</v>
      </c>
      <c r="BJ237" s="15" t="s">
        <v>84</v>
      </c>
      <c r="BK237" s="153">
        <f t="shared" ref="BK237:BK259" si="19">ROUND(I237*H237,2)</f>
        <v>0</v>
      </c>
      <c r="BL237" s="15" t="s">
        <v>289</v>
      </c>
      <c r="BM237" s="152" t="s">
        <v>2211</v>
      </c>
    </row>
    <row r="238" spans="1:65" s="2" customFormat="1" ht="33" customHeight="1">
      <c r="A238" s="30"/>
      <c r="B238" s="140"/>
      <c r="C238" s="141" t="s">
        <v>586</v>
      </c>
      <c r="D238" s="141" t="s">
        <v>164</v>
      </c>
      <c r="E238" s="142" t="s">
        <v>2212</v>
      </c>
      <c r="F238" s="143" t="s">
        <v>2213</v>
      </c>
      <c r="G238" s="144" t="s">
        <v>329</v>
      </c>
      <c r="H238" s="145">
        <v>4.0999999999999996</v>
      </c>
      <c r="I238" s="146"/>
      <c r="J238" s="147">
        <f t="shared" si="10"/>
        <v>0</v>
      </c>
      <c r="K238" s="143" t="s">
        <v>227</v>
      </c>
      <c r="L238" s="31"/>
      <c r="M238" s="148" t="s">
        <v>1</v>
      </c>
      <c r="N238" s="149" t="s">
        <v>41</v>
      </c>
      <c r="O238" s="56"/>
      <c r="P238" s="150">
        <f t="shared" si="11"/>
        <v>0</v>
      </c>
      <c r="Q238" s="150">
        <v>3.7100000000000002E-3</v>
      </c>
      <c r="R238" s="150">
        <f t="shared" si="12"/>
        <v>1.5210999999999999E-2</v>
      </c>
      <c r="S238" s="150">
        <v>0</v>
      </c>
      <c r="T238" s="151">
        <f t="shared" si="13"/>
        <v>0</v>
      </c>
      <c r="U238" s="30"/>
      <c r="V238" s="30"/>
      <c r="W238" s="30"/>
      <c r="X238" s="30"/>
      <c r="Y238" s="30"/>
      <c r="Z238" s="30"/>
      <c r="AA238" s="30"/>
      <c r="AB238" s="30"/>
      <c r="AC238" s="30"/>
      <c r="AD238" s="30"/>
      <c r="AE238" s="30"/>
      <c r="AR238" s="152" t="s">
        <v>289</v>
      </c>
      <c r="AT238" s="152" t="s">
        <v>164</v>
      </c>
      <c r="AU238" s="152" t="s">
        <v>86</v>
      </c>
      <c r="AY238" s="15" t="s">
        <v>163</v>
      </c>
      <c r="BE238" s="153">
        <f t="shared" si="14"/>
        <v>0</v>
      </c>
      <c r="BF238" s="153">
        <f t="shared" si="15"/>
        <v>0</v>
      </c>
      <c r="BG238" s="153">
        <f t="shared" si="16"/>
        <v>0</v>
      </c>
      <c r="BH238" s="153">
        <f t="shared" si="17"/>
        <v>0</v>
      </c>
      <c r="BI238" s="153">
        <f t="shared" si="18"/>
        <v>0</v>
      </c>
      <c r="BJ238" s="15" t="s">
        <v>84</v>
      </c>
      <c r="BK238" s="153">
        <f t="shared" si="19"/>
        <v>0</v>
      </c>
      <c r="BL238" s="15" t="s">
        <v>289</v>
      </c>
      <c r="BM238" s="152" t="s">
        <v>2214</v>
      </c>
    </row>
    <row r="239" spans="1:65" s="2" customFormat="1" ht="33" customHeight="1">
      <c r="A239" s="30"/>
      <c r="B239" s="140"/>
      <c r="C239" s="141" t="s">
        <v>591</v>
      </c>
      <c r="D239" s="141" t="s">
        <v>164</v>
      </c>
      <c r="E239" s="142" t="s">
        <v>2215</v>
      </c>
      <c r="F239" s="143" t="s">
        <v>2216</v>
      </c>
      <c r="G239" s="144" t="s">
        <v>329</v>
      </c>
      <c r="H239" s="145">
        <v>11.5</v>
      </c>
      <c r="I239" s="146"/>
      <c r="J239" s="147">
        <f t="shared" si="10"/>
        <v>0</v>
      </c>
      <c r="K239" s="143" t="s">
        <v>227</v>
      </c>
      <c r="L239" s="31"/>
      <c r="M239" s="148" t="s">
        <v>1</v>
      </c>
      <c r="N239" s="149" t="s">
        <v>41</v>
      </c>
      <c r="O239" s="56"/>
      <c r="P239" s="150">
        <f t="shared" si="11"/>
        <v>0</v>
      </c>
      <c r="Q239" s="150">
        <v>4.2199999999999998E-3</v>
      </c>
      <c r="R239" s="150">
        <f t="shared" si="12"/>
        <v>4.8529999999999997E-2</v>
      </c>
      <c r="S239" s="150">
        <v>0</v>
      </c>
      <c r="T239" s="151">
        <f t="shared" si="13"/>
        <v>0</v>
      </c>
      <c r="U239" s="30"/>
      <c r="V239" s="30"/>
      <c r="W239" s="30"/>
      <c r="X239" s="30"/>
      <c r="Y239" s="30"/>
      <c r="Z239" s="30"/>
      <c r="AA239" s="30"/>
      <c r="AB239" s="30"/>
      <c r="AC239" s="30"/>
      <c r="AD239" s="30"/>
      <c r="AE239" s="30"/>
      <c r="AR239" s="152" t="s">
        <v>289</v>
      </c>
      <c r="AT239" s="152" t="s">
        <v>164</v>
      </c>
      <c r="AU239" s="152" t="s">
        <v>86</v>
      </c>
      <c r="AY239" s="15" t="s">
        <v>163</v>
      </c>
      <c r="BE239" s="153">
        <f t="shared" si="14"/>
        <v>0</v>
      </c>
      <c r="BF239" s="153">
        <f t="shared" si="15"/>
        <v>0</v>
      </c>
      <c r="BG239" s="153">
        <f t="shared" si="16"/>
        <v>0</v>
      </c>
      <c r="BH239" s="153">
        <f t="shared" si="17"/>
        <v>0</v>
      </c>
      <c r="BI239" s="153">
        <f t="shared" si="18"/>
        <v>0</v>
      </c>
      <c r="BJ239" s="15" t="s">
        <v>84</v>
      </c>
      <c r="BK239" s="153">
        <f t="shared" si="19"/>
        <v>0</v>
      </c>
      <c r="BL239" s="15" t="s">
        <v>289</v>
      </c>
      <c r="BM239" s="152" t="s">
        <v>2217</v>
      </c>
    </row>
    <row r="240" spans="1:65" s="2" customFormat="1" ht="24.2" customHeight="1">
      <c r="A240" s="30"/>
      <c r="B240" s="140"/>
      <c r="C240" s="141" t="s">
        <v>596</v>
      </c>
      <c r="D240" s="141" t="s">
        <v>164</v>
      </c>
      <c r="E240" s="142" t="s">
        <v>2218</v>
      </c>
      <c r="F240" s="143" t="s">
        <v>2219</v>
      </c>
      <c r="G240" s="144" t="s">
        <v>329</v>
      </c>
      <c r="H240" s="145">
        <v>22.5</v>
      </c>
      <c r="I240" s="146"/>
      <c r="J240" s="147">
        <f t="shared" si="10"/>
        <v>0</v>
      </c>
      <c r="K240" s="143" t="s">
        <v>227</v>
      </c>
      <c r="L240" s="31"/>
      <c r="M240" s="148" t="s">
        <v>1</v>
      </c>
      <c r="N240" s="149" t="s">
        <v>41</v>
      </c>
      <c r="O240" s="56"/>
      <c r="P240" s="150">
        <f t="shared" si="11"/>
        <v>0</v>
      </c>
      <c r="Q240" s="150">
        <v>8.0999999999999996E-4</v>
      </c>
      <c r="R240" s="150">
        <f t="shared" si="12"/>
        <v>1.8224999999999998E-2</v>
      </c>
      <c r="S240" s="150">
        <v>0</v>
      </c>
      <c r="T240" s="151">
        <f t="shared" si="13"/>
        <v>0</v>
      </c>
      <c r="U240" s="30"/>
      <c r="V240" s="30"/>
      <c r="W240" s="30"/>
      <c r="X240" s="30"/>
      <c r="Y240" s="30"/>
      <c r="Z240" s="30"/>
      <c r="AA240" s="30"/>
      <c r="AB240" s="30"/>
      <c r="AC240" s="30"/>
      <c r="AD240" s="30"/>
      <c r="AE240" s="30"/>
      <c r="AR240" s="152" t="s">
        <v>289</v>
      </c>
      <c r="AT240" s="152" t="s">
        <v>164</v>
      </c>
      <c r="AU240" s="152" t="s">
        <v>86</v>
      </c>
      <c r="AY240" s="15" t="s">
        <v>163</v>
      </c>
      <c r="BE240" s="153">
        <f t="shared" si="14"/>
        <v>0</v>
      </c>
      <c r="BF240" s="153">
        <f t="shared" si="15"/>
        <v>0</v>
      </c>
      <c r="BG240" s="153">
        <f t="shared" si="16"/>
        <v>0</v>
      </c>
      <c r="BH240" s="153">
        <f t="shared" si="17"/>
        <v>0</v>
      </c>
      <c r="BI240" s="153">
        <f t="shared" si="18"/>
        <v>0</v>
      </c>
      <c r="BJ240" s="15" t="s">
        <v>84</v>
      </c>
      <c r="BK240" s="153">
        <f t="shared" si="19"/>
        <v>0</v>
      </c>
      <c r="BL240" s="15" t="s">
        <v>289</v>
      </c>
      <c r="BM240" s="152" t="s">
        <v>2220</v>
      </c>
    </row>
    <row r="241" spans="1:65" s="2" customFormat="1" ht="24.2" customHeight="1">
      <c r="A241" s="30"/>
      <c r="B241" s="140"/>
      <c r="C241" s="141" t="s">
        <v>600</v>
      </c>
      <c r="D241" s="141" t="s">
        <v>164</v>
      </c>
      <c r="E241" s="142" t="s">
        <v>2221</v>
      </c>
      <c r="F241" s="143" t="s">
        <v>2222</v>
      </c>
      <c r="G241" s="144" t="s">
        <v>329</v>
      </c>
      <c r="H241" s="145">
        <v>4.8</v>
      </c>
      <c r="I241" s="146"/>
      <c r="J241" s="147">
        <f t="shared" si="10"/>
        <v>0</v>
      </c>
      <c r="K241" s="143" t="s">
        <v>227</v>
      </c>
      <c r="L241" s="31"/>
      <c r="M241" s="148" t="s">
        <v>1</v>
      </c>
      <c r="N241" s="149" t="s">
        <v>41</v>
      </c>
      <c r="O241" s="56"/>
      <c r="P241" s="150">
        <f t="shared" si="11"/>
        <v>0</v>
      </c>
      <c r="Q241" s="150">
        <v>1.1900000000000001E-3</v>
      </c>
      <c r="R241" s="150">
        <f t="shared" si="12"/>
        <v>5.7120000000000001E-3</v>
      </c>
      <c r="S241" s="150">
        <v>0</v>
      </c>
      <c r="T241" s="151">
        <f t="shared" si="13"/>
        <v>0</v>
      </c>
      <c r="U241" s="30"/>
      <c r="V241" s="30"/>
      <c r="W241" s="30"/>
      <c r="X241" s="30"/>
      <c r="Y241" s="30"/>
      <c r="Z241" s="30"/>
      <c r="AA241" s="30"/>
      <c r="AB241" s="30"/>
      <c r="AC241" s="30"/>
      <c r="AD241" s="30"/>
      <c r="AE241" s="30"/>
      <c r="AR241" s="152" t="s">
        <v>289</v>
      </c>
      <c r="AT241" s="152" t="s">
        <v>164</v>
      </c>
      <c r="AU241" s="152" t="s">
        <v>86</v>
      </c>
      <c r="AY241" s="15" t="s">
        <v>163</v>
      </c>
      <c r="BE241" s="153">
        <f t="shared" si="14"/>
        <v>0</v>
      </c>
      <c r="BF241" s="153">
        <f t="shared" si="15"/>
        <v>0</v>
      </c>
      <c r="BG241" s="153">
        <f t="shared" si="16"/>
        <v>0</v>
      </c>
      <c r="BH241" s="153">
        <f t="shared" si="17"/>
        <v>0</v>
      </c>
      <c r="BI241" s="153">
        <f t="shared" si="18"/>
        <v>0</v>
      </c>
      <c r="BJ241" s="15" t="s">
        <v>84</v>
      </c>
      <c r="BK241" s="153">
        <f t="shared" si="19"/>
        <v>0</v>
      </c>
      <c r="BL241" s="15" t="s">
        <v>289</v>
      </c>
      <c r="BM241" s="152" t="s">
        <v>2223</v>
      </c>
    </row>
    <row r="242" spans="1:65" s="2" customFormat="1" ht="24.2" customHeight="1">
      <c r="A242" s="30"/>
      <c r="B242" s="140"/>
      <c r="C242" s="141" t="s">
        <v>606</v>
      </c>
      <c r="D242" s="141" t="s">
        <v>164</v>
      </c>
      <c r="E242" s="142" t="s">
        <v>2224</v>
      </c>
      <c r="F242" s="143" t="s">
        <v>2225</v>
      </c>
      <c r="G242" s="144" t="s">
        <v>329</v>
      </c>
      <c r="H242" s="145">
        <v>12.9</v>
      </c>
      <c r="I242" s="146"/>
      <c r="J242" s="147">
        <f t="shared" si="10"/>
        <v>0</v>
      </c>
      <c r="K242" s="143" t="s">
        <v>227</v>
      </c>
      <c r="L242" s="31"/>
      <c r="M242" s="148" t="s">
        <v>1</v>
      </c>
      <c r="N242" s="149" t="s">
        <v>41</v>
      </c>
      <c r="O242" s="56"/>
      <c r="P242" s="150">
        <f t="shared" si="11"/>
        <v>0</v>
      </c>
      <c r="Q242" s="150">
        <v>2.5899999999999999E-3</v>
      </c>
      <c r="R242" s="150">
        <f t="shared" si="12"/>
        <v>3.3410999999999996E-2</v>
      </c>
      <c r="S242" s="150">
        <v>0</v>
      </c>
      <c r="T242" s="151">
        <f t="shared" si="13"/>
        <v>0</v>
      </c>
      <c r="U242" s="30"/>
      <c r="V242" s="30"/>
      <c r="W242" s="30"/>
      <c r="X242" s="30"/>
      <c r="Y242" s="30"/>
      <c r="Z242" s="30"/>
      <c r="AA242" s="30"/>
      <c r="AB242" s="30"/>
      <c r="AC242" s="30"/>
      <c r="AD242" s="30"/>
      <c r="AE242" s="30"/>
      <c r="AR242" s="152" t="s">
        <v>289</v>
      </c>
      <c r="AT242" s="152" t="s">
        <v>164</v>
      </c>
      <c r="AU242" s="152" t="s">
        <v>86</v>
      </c>
      <c r="AY242" s="15" t="s">
        <v>163</v>
      </c>
      <c r="BE242" s="153">
        <f t="shared" si="14"/>
        <v>0</v>
      </c>
      <c r="BF242" s="153">
        <f t="shared" si="15"/>
        <v>0</v>
      </c>
      <c r="BG242" s="153">
        <f t="shared" si="16"/>
        <v>0</v>
      </c>
      <c r="BH242" s="153">
        <f t="shared" si="17"/>
        <v>0</v>
      </c>
      <c r="BI242" s="153">
        <f t="shared" si="18"/>
        <v>0</v>
      </c>
      <c r="BJ242" s="15" t="s">
        <v>84</v>
      </c>
      <c r="BK242" s="153">
        <f t="shared" si="19"/>
        <v>0</v>
      </c>
      <c r="BL242" s="15" t="s">
        <v>289</v>
      </c>
      <c r="BM242" s="152" t="s">
        <v>2226</v>
      </c>
    </row>
    <row r="243" spans="1:65" s="2" customFormat="1" ht="24.2" customHeight="1">
      <c r="A243" s="30"/>
      <c r="B243" s="140"/>
      <c r="C243" s="141" t="s">
        <v>614</v>
      </c>
      <c r="D243" s="141" t="s">
        <v>164</v>
      </c>
      <c r="E243" s="142" t="s">
        <v>2227</v>
      </c>
      <c r="F243" s="143" t="s">
        <v>2228</v>
      </c>
      <c r="G243" s="144" t="s">
        <v>329</v>
      </c>
      <c r="H243" s="145">
        <v>19.2</v>
      </c>
      <c r="I243" s="146"/>
      <c r="J243" s="147">
        <f t="shared" si="10"/>
        <v>0</v>
      </c>
      <c r="K243" s="143" t="s">
        <v>227</v>
      </c>
      <c r="L243" s="31"/>
      <c r="M243" s="148" t="s">
        <v>1</v>
      </c>
      <c r="N243" s="149" t="s">
        <v>41</v>
      </c>
      <c r="O243" s="56"/>
      <c r="P243" s="150">
        <f t="shared" si="11"/>
        <v>0</v>
      </c>
      <c r="Q243" s="150">
        <v>8.5999999999999998E-4</v>
      </c>
      <c r="R243" s="150">
        <f t="shared" si="12"/>
        <v>1.6511999999999999E-2</v>
      </c>
      <c r="S243" s="150">
        <v>0</v>
      </c>
      <c r="T243" s="151">
        <f t="shared" si="13"/>
        <v>0</v>
      </c>
      <c r="U243" s="30"/>
      <c r="V243" s="30"/>
      <c r="W243" s="30"/>
      <c r="X243" s="30"/>
      <c r="Y243" s="30"/>
      <c r="Z243" s="30"/>
      <c r="AA243" s="30"/>
      <c r="AB243" s="30"/>
      <c r="AC243" s="30"/>
      <c r="AD243" s="30"/>
      <c r="AE243" s="30"/>
      <c r="AR243" s="152" t="s">
        <v>289</v>
      </c>
      <c r="AT243" s="152" t="s">
        <v>164</v>
      </c>
      <c r="AU243" s="152" t="s">
        <v>86</v>
      </c>
      <c r="AY243" s="15" t="s">
        <v>163</v>
      </c>
      <c r="BE243" s="153">
        <f t="shared" si="14"/>
        <v>0</v>
      </c>
      <c r="BF243" s="153">
        <f t="shared" si="15"/>
        <v>0</v>
      </c>
      <c r="BG243" s="153">
        <f t="shared" si="16"/>
        <v>0</v>
      </c>
      <c r="BH243" s="153">
        <f t="shared" si="17"/>
        <v>0</v>
      </c>
      <c r="BI243" s="153">
        <f t="shared" si="18"/>
        <v>0</v>
      </c>
      <c r="BJ243" s="15" t="s">
        <v>84</v>
      </c>
      <c r="BK243" s="153">
        <f t="shared" si="19"/>
        <v>0</v>
      </c>
      <c r="BL243" s="15" t="s">
        <v>289</v>
      </c>
      <c r="BM243" s="152" t="s">
        <v>2229</v>
      </c>
    </row>
    <row r="244" spans="1:65" s="2" customFormat="1" ht="24.2" customHeight="1">
      <c r="A244" s="30"/>
      <c r="B244" s="140"/>
      <c r="C244" s="141" t="s">
        <v>108</v>
      </c>
      <c r="D244" s="141" t="s">
        <v>164</v>
      </c>
      <c r="E244" s="142" t="s">
        <v>2230</v>
      </c>
      <c r="F244" s="143" t="s">
        <v>2231</v>
      </c>
      <c r="G244" s="144" t="s">
        <v>329</v>
      </c>
      <c r="H244" s="145">
        <v>4.8</v>
      </c>
      <c r="I244" s="146"/>
      <c r="J244" s="147">
        <f t="shared" si="10"/>
        <v>0</v>
      </c>
      <c r="K244" s="143" t="s">
        <v>227</v>
      </c>
      <c r="L244" s="31"/>
      <c r="M244" s="148" t="s">
        <v>1</v>
      </c>
      <c r="N244" s="149" t="s">
        <v>41</v>
      </c>
      <c r="O244" s="56"/>
      <c r="P244" s="150">
        <f t="shared" si="11"/>
        <v>0</v>
      </c>
      <c r="Q244" s="150">
        <v>1.2999999999999999E-3</v>
      </c>
      <c r="R244" s="150">
        <f t="shared" si="12"/>
        <v>6.2399999999999999E-3</v>
      </c>
      <c r="S244" s="150">
        <v>0</v>
      </c>
      <c r="T244" s="151">
        <f t="shared" si="13"/>
        <v>0</v>
      </c>
      <c r="U244" s="30"/>
      <c r="V244" s="30"/>
      <c r="W244" s="30"/>
      <c r="X244" s="30"/>
      <c r="Y244" s="30"/>
      <c r="Z244" s="30"/>
      <c r="AA244" s="30"/>
      <c r="AB244" s="30"/>
      <c r="AC244" s="30"/>
      <c r="AD244" s="30"/>
      <c r="AE244" s="30"/>
      <c r="AR244" s="152" t="s">
        <v>289</v>
      </c>
      <c r="AT244" s="152" t="s">
        <v>164</v>
      </c>
      <c r="AU244" s="152" t="s">
        <v>86</v>
      </c>
      <c r="AY244" s="15" t="s">
        <v>163</v>
      </c>
      <c r="BE244" s="153">
        <f t="shared" si="14"/>
        <v>0</v>
      </c>
      <c r="BF244" s="153">
        <f t="shared" si="15"/>
        <v>0</v>
      </c>
      <c r="BG244" s="153">
        <f t="shared" si="16"/>
        <v>0</v>
      </c>
      <c r="BH244" s="153">
        <f t="shared" si="17"/>
        <v>0</v>
      </c>
      <c r="BI244" s="153">
        <f t="shared" si="18"/>
        <v>0</v>
      </c>
      <c r="BJ244" s="15" t="s">
        <v>84</v>
      </c>
      <c r="BK244" s="153">
        <f t="shared" si="19"/>
        <v>0</v>
      </c>
      <c r="BL244" s="15" t="s">
        <v>289</v>
      </c>
      <c r="BM244" s="152" t="s">
        <v>2232</v>
      </c>
    </row>
    <row r="245" spans="1:65" s="2" customFormat="1" ht="24.2" customHeight="1">
      <c r="A245" s="30"/>
      <c r="B245" s="140"/>
      <c r="C245" s="141" t="s">
        <v>623</v>
      </c>
      <c r="D245" s="141" t="s">
        <v>164</v>
      </c>
      <c r="E245" s="142" t="s">
        <v>2233</v>
      </c>
      <c r="F245" s="143" t="s">
        <v>2234</v>
      </c>
      <c r="G245" s="144" t="s">
        <v>329</v>
      </c>
      <c r="H245" s="145">
        <v>3.3</v>
      </c>
      <c r="I245" s="146"/>
      <c r="J245" s="147">
        <f t="shared" si="10"/>
        <v>0</v>
      </c>
      <c r="K245" s="143" t="s">
        <v>227</v>
      </c>
      <c r="L245" s="31"/>
      <c r="M245" s="148" t="s">
        <v>1</v>
      </c>
      <c r="N245" s="149" t="s">
        <v>41</v>
      </c>
      <c r="O245" s="56"/>
      <c r="P245" s="150">
        <f t="shared" si="11"/>
        <v>0</v>
      </c>
      <c r="Q245" s="150">
        <v>1.4499999999999999E-3</v>
      </c>
      <c r="R245" s="150">
        <f t="shared" si="12"/>
        <v>4.7849999999999993E-3</v>
      </c>
      <c r="S245" s="150">
        <v>0</v>
      </c>
      <c r="T245" s="151">
        <f t="shared" si="13"/>
        <v>0</v>
      </c>
      <c r="U245" s="30"/>
      <c r="V245" s="30"/>
      <c r="W245" s="30"/>
      <c r="X245" s="30"/>
      <c r="Y245" s="30"/>
      <c r="Z245" s="30"/>
      <c r="AA245" s="30"/>
      <c r="AB245" s="30"/>
      <c r="AC245" s="30"/>
      <c r="AD245" s="30"/>
      <c r="AE245" s="30"/>
      <c r="AR245" s="152" t="s">
        <v>289</v>
      </c>
      <c r="AT245" s="152" t="s">
        <v>164</v>
      </c>
      <c r="AU245" s="152" t="s">
        <v>86</v>
      </c>
      <c r="AY245" s="15" t="s">
        <v>163</v>
      </c>
      <c r="BE245" s="153">
        <f t="shared" si="14"/>
        <v>0</v>
      </c>
      <c r="BF245" s="153">
        <f t="shared" si="15"/>
        <v>0</v>
      </c>
      <c r="BG245" s="153">
        <f t="shared" si="16"/>
        <v>0</v>
      </c>
      <c r="BH245" s="153">
        <f t="shared" si="17"/>
        <v>0</v>
      </c>
      <c r="BI245" s="153">
        <f t="shared" si="18"/>
        <v>0</v>
      </c>
      <c r="BJ245" s="15" t="s">
        <v>84</v>
      </c>
      <c r="BK245" s="153">
        <f t="shared" si="19"/>
        <v>0</v>
      </c>
      <c r="BL245" s="15" t="s">
        <v>289</v>
      </c>
      <c r="BM245" s="152" t="s">
        <v>2235</v>
      </c>
    </row>
    <row r="246" spans="1:65" s="2" customFormat="1" ht="37.9" customHeight="1">
      <c r="A246" s="30"/>
      <c r="B246" s="140"/>
      <c r="C246" s="141" t="s">
        <v>627</v>
      </c>
      <c r="D246" s="141" t="s">
        <v>164</v>
      </c>
      <c r="E246" s="142" t="s">
        <v>2236</v>
      </c>
      <c r="F246" s="143" t="s">
        <v>2237</v>
      </c>
      <c r="G246" s="144" t="s">
        <v>329</v>
      </c>
      <c r="H246" s="145">
        <v>41.7</v>
      </c>
      <c r="I246" s="146"/>
      <c r="J246" s="147">
        <f t="shared" si="10"/>
        <v>0</v>
      </c>
      <c r="K246" s="143" t="s">
        <v>227</v>
      </c>
      <c r="L246" s="31"/>
      <c r="M246" s="148" t="s">
        <v>1</v>
      </c>
      <c r="N246" s="149" t="s">
        <v>41</v>
      </c>
      <c r="O246" s="56"/>
      <c r="P246" s="150">
        <f t="shared" si="11"/>
        <v>0</v>
      </c>
      <c r="Q246" s="150">
        <v>3.4000000000000002E-4</v>
      </c>
      <c r="R246" s="150">
        <f t="shared" si="12"/>
        <v>1.4178000000000001E-2</v>
      </c>
      <c r="S246" s="150">
        <v>0</v>
      </c>
      <c r="T246" s="151">
        <f t="shared" si="13"/>
        <v>0</v>
      </c>
      <c r="U246" s="30"/>
      <c r="V246" s="30"/>
      <c r="W246" s="30"/>
      <c r="X246" s="30"/>
      <c r="Y246" s="30"/>
      <c r="Z246" s="30"/>
      <c r="AA246" s="30"/>
      <c r="AB246" s="30"/>
      <c r="AC246" s="30"/>
      <c r="AD246" s="30"/>
      <c r="AE246" s="30"/>
      <c r="AR246" s="152" t="s">
        <v>289</v>
      </c>
      <c r="AT246" s="152" t="s">
        <v>164</v>
      </c>
      <c r="AU246" s="152" t="s">
        <v>86</v>
      </c>
      <c r="AY246" s="15" t="s">
        <v>163</v>
      </c>
      <c r="BE246" s="153">
        <f t="shared" si="14"/>
        <v>0</v>
      </c>
      <c r="BF246" s="153">
        <f t="shared" si="15"/>
        <v>0</v>
      </c>
      <c r="BG246" s="153">
        <f t="shared" si="16"/>
        <v>0</v>
      </c>
      <c r="BH246" s="153">
        <f t="shared" si="17"/>
        <v>0</v>
      </c>
      <c r="BI246" s="153">
        <f t="shared" si="18"/>
        <v>0</v>
      </c>
      <c r="BJ246" s="15" t="s">
        <v>84</v>
      </c>
      <c r="BK246" s="153">
        <f t="shared" si="19"/>
        <v>0</v>
      </c>
      <c r="BL246" s="15" t="s">
        <v>289</v>
      </c>
      <c r="BM246" s="152" t="s">
        <v>2238</v>
      </c>
    </row>
    <row r="247" spans="1:65" s="2" customFormat="1" ht="37.9" customHeight="1">
      <c r="A247" s="30"/>
      <c r="B247" s="140"/>
      <c r="C247" s="141" t="s">
        <v>637</v>
      </c>
      <c r="D247" s="141" t="s">
        <v>164</v>
      </c>
      <c r="E247" s="142" t="s">
        <v>2239</v>
      </c>
      <c r="F247" s="143" t="s">
        <v>2240</v>
      </c>
      <c r="G247" s="144" t="s">
        <v>329</v>
      </c>
      <c r="H247" s="145">
        <v>25.8</v>
      </c>
      <c r="I247" s="146"/>
      <c r="J247" s="147">
        <f t="shared" si="10"/>
        <v>0</v>
      </c>
      <c r="K247" s="143" t="s">
        <v>227</v>
      </c>
      <c r="L247" s="31"/>
      <c r="M247" s="148" t="s">
        <v>1</v>
      </c>
      <c r="N247" s="149" t="s">
        <v>41</v>
      </c>
      <c r="O247" s="56"/>
      <c r="P247" s="150">
        <f t="shared" si="11"/>
        <v>0</v>
      </c>
      <c r="Q247" s="150">
        <v>1E-4</v>
      </c>
      <c r="R247" s="150">
        <f t="shared" si="12"/>
        <v>2.5800000000000003E-3</v>
      </c>
      <c r="S247" s="150">
        <v>0</v>
      </c>
      <c r="T247" s="151">
        <f t="shared" si="13"/>
        <v>0</v>
      </c>
      <c r="U247" s="30"/>
      <c r="V247" s="30"/>
      <c r="W247" s="30"/>
      <c r="X247" s="30"/>
      <c r="Y247" s="30"/>
      <c r="Z247" s="30"/>
      <c r="AA247" s="30"/>
      <c r="AB247" s="30"/>
      <c r="AC247" s="30"/>
      <c r="AD247" s="30"/>
      <c r="AE247" s="30"/>
      <c r="AR247" s="152" t="s">
        <v>289</v>
      </c>
      <c r="AT247" s="152" t="s">
        <v>164</v>
      </c>
      <c r="AU247" s="152" t="s">
        <v>86</v>
      </c>
      <c r="AY247" s="15" t="s">
        <v>163</v>
      </c>
      <c r="BE247" s="153">
        <f t="shared" si="14"/>
        <v>0</v>
      </c>
      <c r="BF247" s="153">
        <f t="shared" si="15"/>
        <v>0</v>
      </c>
      <c r="BG247" s="153">
        <f t="shared" si="16"/>
        <v>0</v>
      </c>
      <c r="BH247" s="153">
        <f t="shared" si="17"/>
        <v>0</v>
      </c>
      <c r="BI247" s="153">
        <f t="shared" si="18"/>
        <v>0</v>
      </c>
      <c r="BJ247" s="15" t="s">
        <v>84</v>
      </c>
      <c r="BK247" s="153">
        <f t="shared" si="19"/>
        <v>0</v>
      </c>
      <c r="BL247" s="15" t="s">
        <v>289</v>
      </c>
      <c r="BM247" s="152" t="s">
        <v>2241</v>
      </c>
    </row>
    <row r="248" spans="1:65" s="2" customFormat="1" ht="16.5" customHeight="1">
      <c r="A248" s="30"/>
      <c r="B248" s="140"/>
      <c r="C248" s="141" t="s">
        <v>641</v>
      </c>
      <c r="D248" s="141" t="s">
        <v>164</v>
      </c>
      <c r="E248" s="142" t="s">
        <v>2242</v>
      </c>
      <c r="F248" s="143" t="s">
        <v>2243</v>
      </c>
      <c r="G248" s="144" t="s">
        <v>193</v>
      </c>
      <c r="H248" s="145">
        <v>23</v>
      </c>
      <c r="I248" s="146"/>
      <c r="J248" s="147">
        <f t="shared" si="10"/>
        <v>0</v>
      </c>
      <c r="K248" s="143" t="s">
        <v>227</v>
      </c>
      <c r="L248" s="31"/>
      <c r="M248" s="148" t="s">
        <v>1</v>
      </c>
      <c r="N248" s="149" t="s">
        <v>41</v>
      </c>
      <c r="O248" s="56"/>
      <c r="P248" s="150">
        <f t="shared" si="11"/>
        <v>0</v>
      </c>
      <c r="Q248" s="150">
        <v>0</v>
      </c>
      <c r="R248" s="150">
        <f t="shared" si="12"/>
        <v>0</v>
      </c>
      <c r="S248" s="150">
        <v>0</v>
      </c>
      <c r="T248" s="151">
        <f t="shared" si="13"/>
        <v>0</v>
      </c>
      <c r="U248" s="30"/>
      <c r="V248" s="30"/>
      <c r="W248" s="30"/>
      <c r="X248" s="30"/>
      <c r="Y248" s="30"/>
      <c r="Z248" s="30"/>
      <c r="AA248" s="30"/>
      <c r="AB248" s="30"/>
      <c r="AC248" s="30"/>
      <c r="AD248" s="30"/>
      <c r="AE248" s="30"/>
      <c r="AR248" s="152" t="s">
        <v>289</v>
      </c>
      <c r="AT248" s="152" t="s">
        <v>164</v>
      </c>
      <c r="AU248" s="152" t="s">
        <v>86</v>
      </c>
      <c r="AY248" s="15" t="s">
        <v>163</v>
      </c>
      <c r="BE248" s="153">
        <f t="shared" si="14"/>
        <v>0</v>
      </c>
      <c r="BF248" s="153">
        <f t="shared" si="15"/>
        <v>0</v>
      </c>
      <c r="BG248" s="153">
        <f t="shared" si="16"/>
        <v>0</v>
      </c>
      <c r="BH248" s="153">
        <f t="shared" si="17"/>
        <v>0</v>
      </c>
      <c r="BI248" s="153">
        <f t="shared" si="18"/>
        <v>0</v>
      </c>
      <c r="BJ248" s="15" t="s">
        <v>84</v>
      </c>
      <c r="BK248" s="153">
        <f t="shared" si="19"/>
        <v>0</v>
      </c>
      <c r="BL248" s="15" t="s">
        <v>289</v>
      </c>
      <c r="BM248" s="152" t="s">
        <v>2244</v>
      </c>
    </row>
    <row r="249" spans="1:65" s="2" customFormat="1" ht="24.2" customHeight="1">
      <c r="A249" s="30"/>
      <c r="B249" s="140"/>
      <c r="C249" s="141" t="s">
        <v>646</v>
      </c>
      <c r="D249" s="141" t="s">
        <v>164</v>
      </c>
      <c r="E249" s="142" t="s">
        <v>2245</v>
      </c>
      <c r="F249" s="143" t="s">
        <v>2246</v>
      </c>
      <c r="G249" s="144" t="s">
        <v>193</v>
      </c>
      <c r="H249" s="145">
        <v>1</v>
      </c>
      <c r="I249" s="146"/>
      <c r="J249" s="147">
        <f t="shared" si="10"/>
        <v>0</v>
      </c>
      <c r="K249" s="143" t="s">
        <v>227</v>
      </c>
      <c r="L249" s="31"/>
      <c r="M249" s="148" t="s">
        <v>1</v>
      </c>
      <c r="N249" s="149" t="s">
        <v>41</v>
      </c>
      <c r="O249" s="56"/>
      <c r="P249" s="150">
        <f t="shared" si="11"/>
        <v>0</v>
      </c>
      <c r="Q249" s="150">
        <v>2.2000000000000001E-4</v>
      </c>
      <c r="R249" s="150">
        <f t="shared" si="12"/>
        <v>2.2000000000000001E-4</v>
      </c>
      <c r="S249" s="150">
        <v>0</v>
      </c>
      <c r="T249" s="151">
        <f t="shared" si="13"/>
        <v>0</v>
      </c>
      <c r="U249" s="30"/>
      <c r="V249" s="30"/>
      <c r="W249" s="30"/>
      <c r="X249" s="30"/>
      <c r="Y249" s="30"/>
      <c r="Z249" s="30"/>
      <c r="AA249" s="30"/>
      <c r="AB249" s="30"/>
      <c r="AC249" s="30"/>
      <c r="AD249" s="30"/>
      <c r="AE249" s="30"/>
      <c r="AR249" s="152" t="s">
        <v>289</v>
      </c>
      <c r="AT249" s="152" t="s">
        <v>164</v>
      </c>
      <c r="AU249" s="152" t="s">
        <v>86</v>
      </c>
      <c r="AY249" s="15" t="s">
        <v>163</v>
      </c>
      <c r="BE249" s="153">
        <f t="shared" si="14"/>
        <v>0</v>
      </c>
      <c r="BF249" s="153">
        <f t="shared" si="15"/>
        <v>0</v>
      </c>
      <c r="BG249" s="153">
        <f t="shared" si="16"/>
        <v>0</v>
      </c>
      <c r="BH249" s="153">
        <f t="shared" si="17"/>
        <v>0</v>
      </c>
      <c r="BI249" s="153">
        <f t="shared" si="18"/>
        <v>0</v>
      </c>
      <c r="BJ249" s="15" t="s">
        <v>84</v>
      </c>
      <c r="BK249" s="153">
        <f t="shared" si="19"/>
        <v>0</v>
      </c>
      <c r="BL249" s="15" t="s">
        <v>289</v>
      </c>
      <c r="BM249" s="152" t="s">
        <v>2247</v>
      </c>
    </row>
    <row r="250" spans="1:65" s="2" customFormat="1" ht="24.2" customHeight="1">
      <c r="A250" s="30"/>
      <c r="B250" s="140"/>
      <c r="C250" s="141" t="s">
        <v>653</v>
      </c>
      <c r="D250" s="141" t="s">
        <v>164</v>
      </c>
      <c r="E250" s="142" t="s">
        <v>2248</v>
      </c>
      <c r="F250" s="143" t="s">
        <v>2249</v>
      </c>
      <c r="G250" s="144" t="s">
        <v>193</v>
      </c>
      <c r="H250" s="145">
        <v>1</v>
      </c>
      <c r="I250" s="146"/>
      <c r="J250" s="147">
        <f t="shared" si="10"/>
        <v>0</v>
      </c>
      <c r="K250" s="143" t="s">
        <v>227</v>
      </c>
      <c r="L250" s="31"/>
      <c r="M250" s="148" t="s">
        <v>1</v>
      </c>
      <c r="N250" s="149" t="s">
        <v>41</v>
      </c>
      <c r="O250" s="56"/>
      <c r="P250" s="150">
        <f t="shared" si="11"/>
        <v>0</v>
      </c>
      <c r="Q250" s="150">
        <v>1.7000000000000001E-4</v>
      </c>
      <c r="R250" s="150">
        <f t="shared" si="12"/>
        <v>1.7000000000000001E-4</v>
      </c>
      <c r="S250" s="150">
        <v>0</v>
      </c>
      <c r="T250" s="151">
        <f t="shared" si="13"/>
        <v>0</v>
      </c>
      <c r="U250" s="30"/>
      <c r="V250" s="30"/>
      <c r="W250" s="30"/>
      <c r="X250" s="30"/>
      <c r="Y250" s="30"/>
      <c r="Z250" s="30"/>
      <c r="AA250" s="30"/>
      <c r="AB250" s="30"/>
      <c r="AC250" s="30"/>
      <c r="AD250" s="30"/>
      <c r="AE250" s="30"/>
      <c r="AR250" s="152" t="s">
        <v>289</v>
      </c>
      <c r="AT250" s="152" t="s">
        <v>164</v>
      </c>
      <c r="AU250" s="152" t="s">
        <v>86</v>
      </c>
      <c r="AY250" s="15" t="s">
        <v>163</v>
      </c>
      <c r="BE250" s="153">
        <f t="shared" si="14"/>
        <v>0</v>
      </c>
      <c r="BF250" s="153">
        <f t="shared" si="15"/>
        <v>0</v>
      </c>
      <c r="BG250" s="153">
        <f t="shared" si="16"/>
        <v>0</v>
      </c>
      <c r="BH250" s="153">
        <f t="shared" si="17"/>
        <v>0</v>
      </c>
      <c r="BI250" s="153">
        <f t="shared" si="18"/>
        <v>0</v>
      </c>
      <c r="BJ250" s="15" t="s">
        <v>84</v>
      </c>
      <c r="BK250" s="153">
        <f t="shared" si="19"/>
        <v>0</v>
      </c>
      <c r="BL250" s="15" t="s">
        <v>289</v>
      </c>
      <c r="BM250" s="152" t="s">
        <v>2250</v>
      </c>
    </row>
    <row r="251" spans="1:65" s="2" customFormat="1" ht="16.5" customHeight="1">
      <c r="A251" s="30"/>
      <c r="B251" s="140"/>
      <c r="C251" s="141" t="s">
        <v>658</v>
      </c>
      <c r="D251" s="141" t="s">
        <v>164</v>
      </c>
      <c r="E251" s="142" t="s">
        <v>2251</v>
      </c>
      <c r="F251" s="143" t="s">
        <v>2252</v>
      </c>
      <c r="G251" s="144" t="s">
        <v>193</v>
      </c>
      <c r="H251" s="145">
        <v>1</v>
      </c>
      <c r="I251" s="146"/>
      <c r="J251" s="147">
        <f t="shared" si="10"/>
        <v>0</v>
      </c>
      <c r="K251" s="143" t="s">
        <v>227</v>
      </c>
      <c r="L251" s="31"/>
      <c r="M251" s="148" t="s">
        <v>1</v>
      </c>
      <c r="N251" s="149" t="s">
        <v>41</v>
      </c>
      <c r="O251" s="56"/>
      <c r="P251" s="150">
        <f t="shared" si="11"/>
        <v>0</v>
      </c>
      <c r="Q251" s="150">
        <v>7.6999999999999996E-4</v>
      </c>
      <c r="R251" s="150">
        <f t="shared" si="12"/>
        <v>7.6999999999999996E-4</v>
      </c>
      <c r="S251" s="150">
        <v>0</v>
      </c>
      <c r="T251" s="151">
        <f t="shared" si="13"/>
        <v>0</v>
      </c>
      <c r="U251" s="30"/>
      <c r="V251" s="30"/>
      <c r="W251" s="30"/>
      <c r="X251" s="30"/>
      <c r="Y251" s="30"/>
      <c r="Z251" s="30"/>
      <c r="AA251" s="30"/>
      <c r="AB251" s="30"/>
      <c r="AC251" s="30"/>
      <c r="AD251" s="30"/>
      <c r="AE251" s="30"/>
      <c r="AR251" s="152" t="s">
        <v>289</v>
      </c>
      <c r="AT251" s="152" t="s">
        <v>164</v>
      </c>
      <c r="AU251" s="152" t="s">
        <v>86</v>
      </c>
      <c r="AY251" s="15" t="s">
        <v>163</v>
      </c>
      <c r="BE251" s="153">
        <f t="shared" si="14"/>
        <v>0</v>
      </c>
      <c r="BF251" s="153">
        <f t="shared" si="15"/>
        <v>0</v>
      </c>
      <c r="BG251" s="153">
        <f t="shared" si="16"/>
        <v>0</v>
      </c>
      <c r="BH251" s="153">
        <f t="shared" si="17"/>
        <v>0</v>
      </c>
      <c r="BI251" s="153">
        <f t="shared" si="18"/>
        <v>0</v>
      </c>
      <c r="BJ251" s="15" t="s">
        <v>84</v>
      </c>
      <c r="BK251" s="153">
        <f t="shared" si="19"/>
        <v>0</v>
      </c>
      <c r="BL251" s="15" t="s">
        <v>289</v>
      </c>
      <c r="BM251" s="152" t="s">
        <v>2253</v>
      </c>
    </row>
    <row r="252" spans="1:65" s="2" customFormat="1" ht="21.75" customHeight="1">
      <c r="A252" s="30"/>
      <c r="B252" s="140"/>
      <c r="C252" s="141" t="s">
        <v>663</v>
      </c>
      <c r="D252" s="141" t="s">
        <v>164</v>
      </c>
      <c r="E252" s="142" t="s">
        <v>2254</v>
      </c>
      <c r="F252" s="143" t="s">
        <v>2255</v>
      </c>
      <c r="G252" s="144" t="s">
        <v>193</v>
      </c>
      <c r="H252" s="145">
        <v>2</v>
      </c>
      <c r="I252" s="146"/>
      <c r="J252" s="147">
        <f t="shared" si="10"/>
        <v>0</v>
      </c>
      <c r="K252" s="143" t="s">
        <v>227</v>
      </c>
      <c r="L252" s="31"/>
      <c r="M252" s="148" t="s">
        <v>1</v>
      </c>
      <c r="N252" s="149" t="s">
        <v>41</v>
      </c>
      <c r="O252" s="56"/>
      <c r="P252" s="150">
        <f t="shared" si="11"/>
        <v>0</v>
      </c>
      <c r="Q252" s="150">
        <v>3.4000000000000002E-4</v>
      </c>
      <c r="R252" s="150">
        <f t="shared" si="12"/>
        <v>6.8000000000000005E-4</v>
      </c>
      <c r="S252" s="150">
        <v>0</v>
      </c>
      <c r="T252" s="151">
        <f t="shared" si="13"/>
        <v>0</v>
      </c>
      <c r="U252" s="30"/>
      <c r="V252" s="30"/>
      <c r="W252" s="30"/>
      <c r="X252" s="30"/>
      <c r="Y252" s="30"/>
      <c r="Z252" s="30"/>
      <c r="AA252" s="30"/>
      <c r="AB252" s="30"/>
      <c r="AC252" s="30"/>
      <c r="AD252" s="30"/>
      <c r="AE252" s="30"/>
      <c r="AR252" s="152" t="s">
        <v>289</v>
      </c>
      <c r="AT252" s="152" t="s">
        <v>164</v>
      </c>
      <c r="AU252" s="152" t="s">
        <v>86</v>
      </c>
      <c r="AY252" s="15" t="s">
        <v>163</v>
      </c>
      <c r="BE252" s="153">
        <f t="shared" si="14"/>
        <v>0</v>
      </c>
      <c r="BF252" s="153">
        <f t="shared" si="15"/>
        <v>0</v>
      </c>
      <c r="BG252" s="153">
        <f t="shared" si="16"/>
        <v>0</v>
      </c>
      <c r="BH252" s="153">
        <f t="shared" si="17"/>
        <v>0</v>
      </c>
      <c r="BI252" s="153">
        <f t="shared" si="18"/>
        <v>0</v>
      </c>
      <c r="BJ252" s="15" t="s">
        <v>84</v>
      </c>
      <c r="BK252" s="153">
        <f t="shared" si="19"/>
        <v>0</v>
      </c>
      <c r="BL252" s="15" t="s">
        <v>289</v>
      </c>
      <c r="BM252" s="152" t="s">
        <v>2256</v>
      </c>
    </row>
    <row r="253" spans="1:65" s="2" customFormat="1" ht="21.75" customHeight="1">
      <c r="A253" s="30"/>
      <c r="B253" s="140"/>
      <c r="C253" s="141" t="s">
        <v>667</v>
      </c>
      <c r="D253" s="141" t="s">
        <v>164</v>
      </c>
      <c r="E253" s="142" t="s">
        <v>2257</v>
      </c>
      <c r="F253" s="143" t="s">
        <v>2258</v>
      </c>
      <c r="G253" s="144" t="s">
        <v>193</v>
      </c>
      <c r="H253" s="145">
        <v>3</v>
      </c>
      <c r="I253" s="146"/>
      <c r="J253" s="147">
        <f t="shared" si="10"/>
        <v>0</v>
      </c>
      <c r="K253" s="143" t="s">
        <v>227</v>
      </c>
      <c r="L253" s="31"/>
      <c r="M253" s="148" t="s">
        <v>1</v>
      </c>
      <c r="N253" s="149" t="s">
        <v>41</v>
      </c>
      <c r="O253" s="56"/>
      <c r="P253" s="150">
        <f t="shared" si="11"/>
        <v>0</v>
      </c>
      <c r="Q253" s="150">
        <v>5.0000000000000001E-4</v>
      </c>
      <c r="R253" s="150">
        <f t="shared" si="12"/>
        <v>1.5E-3</v>
      </c>
      <c r="S253" s="150">
        <v>0</v>
      </c>
      <c r="T253" s="151">
        <f t="shared" si="13"/>
        <v>0</v>
      </c>
      <c r="U253" s="30"/>
      <c r="V253" s="30"/>
      <c r="W253" s="30"/>
      <c r="X253" s="30"/>
      <c r="Y253" s="30"/>
      <c r="Z253" s="30"/>
      <c r="AA253" s="30"/>
      <c r="AB253" s="30"/>
      <c r="AC253" s="30"/>
      <c r="AD253" s="30"/>
      <c r="AE253" s="30"/>
      <c r="AR253" s="152" t="s">
        <v>289</v>
      </c>
      <c r="AT253" s="152" t="s">
        <v>164</v>
      </c>
      <c r="AU253" s="152" t="s">
        <v>86</v>
      </c>
      <c r="AY253" s="15" t="s">
        <v>163</v>
      </c>
      <c r="BE253" s="153">
        <f t="shared" si="14"/>
        <v>0</v>
      </c>
      <c r="BF253" s="153">
        <f t="shared" si="15"/>
        <v>0</v>
      </c>
      <c r="BG253" s="153">
        <f t="shared" si="16"/>
        <v>0</v>
      </c>
      <c r="BH253" s="153">
        <f t="shared" si="17"/>
        <v>0</v>
      </c>
      <c r="BI253" s="153">
        <f t="shared" si="18"/>
        <v>0</v>
      </c>
      <c r="BJ253" s="15" t="s">
        <v>84</v>
      </c>
      <c r="BK253" s="153">
        <f t="shared" si="19"/>
        <v>0</v>
      </c>
      <c r="BL253" s="15" t="s">
        <v>289</v>
      </c>
      <c r="BM253" s="152" t="s">
        <v>2259</v>
      </c>
    </row>
    <row r="254" spans="1:65" s="2" customFormat="1" ht="21.75" customHeight="1">
      <c r="A254" s="30"/>
      <c r="B254" s="140"/>
      <c r="C254" s="141" t="s">
        <v>111</v>
      </c>
      <c r="D254" s="141" t="s">
        <v>164</v>
      </c>
      <c r="E254" s="142" t="s">
        <v>2260</v>
      </c>
      <c r="F254" s="143" t="s">
        <v>2261</v>
      </c>
      <c r="G254" s="144" t="s">
        <v>193</v>
      </c>
      <c r="H254" s="145">
        <v>1</v>
      </c>
      <c r="I254" s="146"/>
      <c r="J254" s="147">
        <f t="shared" si="10"/>
        <v>0</v>
      </c>
      <c r="K254" s="143" t="s">
        <v>227</v>
      </c>
      <c r="L254" s="31"/>
      <c r="M254" s="148" t="s">
        <v>1</v>
      </c>
      <c r="N254" s="149" t="s">
        <v>41</v>
      </c>
      <c r="O254" s="56"/>
      <c r="P254" s="150">
        <f t="shared" si="11"/>
        <v>0</v>
      </c>
      <c r="Q254" s="150">
        <v>6.9999999999999999E-4</v>
      </c>
      <c r="R254" s="150">
        <f t="shared" si="12"/>
        <v>6.9999999999999999E-4</v>
      </c>
      <c r="S254" s="150">
        <v>0</v>
      </c>
      <c r="T254" s="151">
        <f t="shared" si="13"/>
        <v>0</v>
      </c>
      <c r="U254" s="30"/>
      <c r="V254" s="30"/>
      <c r="W254" s="30"/>
      <c r="X254" s="30"/>
      <c r="Y254" s="30"/>
      <c r="Z254" s="30"/>
      <c r="AA254" s="30"/>
      <c r="AB254" s="30"/>
      <c r="AC254" s="30"/>
      <c r="AD254" s="30"/>
      <c r="AE254" s="30"/>
      <c r="AR254" s="152" t="s">
        <v>289</v>
      </c>
      <c r="AT254" s="152" t="s">
        <v>164</v>
      </c>
      <c r="AU254" s="152" t="s">
        <v>86</v>
      </c>
      <c r="AY254" s="15" t="s">
        <v>163</v>
      </c>
      <c r="BE254" s="153">
        <f t="shared" si="14"/>
        <v>0</v>
      </c>
      <c r="BF254" s="153">
        <f t="shared" si="15"/>
        <v>0</v>
      </c>
      <c r="BG254" s="153">
        <f t="shared" si="16"/>
        <v>0</v>
      </c>
      <c r="BH254" s="153">
        <f t="shared" si="17"/>
        <v>0</v>
      </c>
      <c r="BI254" s="153">
        <f t="shared" si="18"/>
        <v>0</v>
      </c>
      <c r="BJ254" s="15" t="s">
        <v>84</v>
      </c>
      <c r="BK254" s="153">
        <f t="shared" si="19"/>
        <v>0</v>
      </c>
      <c r="BL254" s="15" t="s">
        <v>289</v>
      </c>
      <c r="BM254" s="152" t="s">
        <v>2262</v>
      </c>
    </row>
    <row r="255" spans="1:65" s="2" customFormat="1" ht="24.2" customHeight="1">
      <c r="A255" s="30"/>
      <c r="B255" s="140"/>
      <c r="C255" s="141" t="s">
        <v>675</v>
      </c>
      <c r="D255" s="141" t="s">
        <v>164</v>
      </c>
      <c r="E255" s="142" t="s">
        <v>2263</v>
      </c>
      <c r="F255" s="143" t="s">
        <v>2264</v>
      </c>
      <c r="G255" s="144" t="s">
        <v>2265</v>
      </c>
      <c r="H255" s="145">
        <v>3</v>
      </c>
      <c r="I255" s="146"/>
      <c r="J255" s="147">
        <f t="shared" si="10"/>
        <v>0</v>
      </c>
      <c r="K255" s="143" t="s">
        <v>227</v>
      </c>
      <c r="L255" s="31"/>
      <c r="M255" s="148" t="s">
        <v>1</v>
      </c>
      <c r="N255" s="149" t="s">
        <v>41</v>
      </c>
      <c r="O255" s="56"/>
      <c r="P255" s="150">
        <f t="shared" si="11"/>
        <v>0</v>
      </c>
      <c r="Q255" s="150">
        <v>2.8129999999999999E-2</v>
      </c>
      <c r="R255" s="150">
        <f t="shared" si="12"/>
        <v>8.4389999999999993E-2</v>
      </c>
      <c r="S255" s="150">
        <v>0</v>
      </c>
      <c r="T255" s="151">
        <f t="shared" si="13"/>
        <v>0</v>
      </c>
      <c r="U255" s="30"/>
      <c r="V255" s="30"/>
      <c r="W255" s="30"/>
      <c r="X255" s="30"/>
      <c r="Y255" s="30"/>
      <c r="Z255" s="30"/>
      <c r="AA255" s="30"/>
      <c r="AB255" s="30"/>
      <c r="AC255" s="30"/>
      <c r="AD255" s="30"/>
      <c r="AE255" s="30"/>
      <c r="AR255" s="152" t="s">
        <v>289</v>
      </c>
      <c r="AT255" s="152" t="s">
        <v>164</v>
      </c>
      <c r="AU255" s="152" t="s">
        <v>86</v>
      </c>
      <c r="AY255" s="15" t="s">
        <v>163</v>
      </c>
      <c r="BE255" s="153">
        <f t="shared" si="14"/>
        <v>0</v>
      </c>
      <c r="BF255" s="153">
        <f t="shared" si="15"/>
        <v>0</v>
      </c>
      <c r="BG255" s="153">
        <f t="shared" si="16"/>
        <v>0</v>
      </c>
      <c r="BH255" s="153">
        <f t="shared" si="17"/>
        <v>0</v>
      </c>
      <c r="BI255" s="153">
        <f t="shared" si="18"/>
        <v>0</v>
      </c>
      <c r="BJ255" s="15" t="s">
        <v>84</v>
      </c>
      <c r="BK255" s="153">
        <f t="shared" si="19"/>
        <v>0</v>
      </c>
      <c r="BL255" s="15" t="s">
        <v>289</v>
      </c>
      <c r="BM255" s="152" t="s">
        <v>2266</v>
      </c>
    </row>
    <row r="256" spans="1:65" s="2" customFormat="1" ht="16.5" customHeight="1">
      <c r="A256" s="30"/>
      <c r="B256" s="140"/>
      <c r="C256" s="141" t="s">
        <v>680</v>
      </c>
      <c r="D256" s="141" t="s">
        <v>164</v>
      </c>
      <c r="E256" s="142" t="s">
        <v>2267</v>
      </c>
      <c r="F256" s="143" t="s">
        <v>2268</v>
      </c>
      <c r="G256" s="144" t="s">
        <v>2265</v>
      </c>
      <c r="H256" s="145">
        <v>1</v>
      </c>
      <c r="I256" s="146"/>
      <c r="J256" s="147">
        <f t="shared" si="10"/>
        <v>0</v>
      </c>
      <c r="K256" s="143" t="s">
        <v>227</v>
      </c>
      <c r="L256" s="31"/>
      <c r="M256" s="148" t="s">
        <v>1</v>
      </c>
      <c r="N256" s="149" t="s">
        <v>41</v>
      </c>
      <c r="O256" s="56"/>
      <c r="P256" s="150">
        <f t="shared" si="11"/>
        <v>0</v>
      </c>
      <c r="Q256" s="150">
        <v>8.0800000000000004E-3</v>
      </c>
      <c r="R256" s="150">
        <f t="shared" si="12"/>
        <v>8.0800000000000004E-3</v>
      </c>
      <c r="S256" s="150">
        <v>0</v>
      </c>
      <c r="T256" s="151">
        <f t="shared" si="13"/>
        <v>0</v>
      </c>
      <c r="U256" s="30"/>
      <c r="V256" s="30"/>
      <c r="W256" s="30"/>
      <c r="X256" s="30"/>
      <c r="Y256" s="30"/>
      <c r="Z256" s="30"/>
      <c r="AA256" s="30"/>
      <c r="AB256" s="30"/>
      <c r="AC256" s="30"/>
      <c r="AD256" s="30"/>
      <c r="AE256" s="30"/>
      <c r="AR256" s="152" t="s">
        <v>289</v>
      </c>
      <c r="AT256" s="152" t="s">
        <v>164</v>
      </c>
      <c r="AU256" s="152" t="s">
        <v>86</v>
      </c>
      <c r="AY256" s="15" t="s">
        <v>163</v>
      </c>
      <c r="BE256" s="153">
        <f t="shared" si="14"/>
        <v>0</v>
      </c>
      <c r="BF256" s="153">
        <f t="shared" si="15"/>
        <v>0</v>
      </c>
      <c r="BG256" s="153">
        <f t="shared" si="16"/>
        <v>0</v>
      </c>
      <c r="BH256" s="153">
        <f t="shared" si="17"/>
        <v>0</v>
      </c>
      <c r="BI256" s="153">
        <f t="shared" si="18"/>
        <v>0</v>
      </c>
      <c r="BJ256" s="15" t="s">
        <v>84</v>
      </c>
      <c r="BK256" s="153">
        <f t="shared" si="19"/>
        <v>0</v>
      </c>
      <c r="BL256" s="15" t="s">
        <v>289</v>
      </c>
      <c r="BM256" s="152" t="s">
        <v>2269</v>
      </c>
    </row>
    <row r="257" spans="1:65" s="2" customFormat="1" ht="24.2" customHeight="1">
      <c r="A257" s="30"/>
      <c r="B257" s="140"/>
      <c r="C257" s="141" t="s">
        <v>684</v>
      </c>
      <c r="D257" s="141" t="s">
        <v>164</v>
      </c>
      <c r="E257" s="142" t="s">
        <v>2270</v>
      </c>
      <c r="F257" s="143" t="s">
        <v>2271</v>
      </c>
      <c r="G257" s="144" t="s">
        <v>329</v>
      </c>
      <c r="H257" s="145">
        <v>96.9</v>
      </c>
      <c r="I257" s="146"/>
      <c r="J257" s="147">
        <f t="shared" si="10"/>
        <v>0</v>
      </c>
      <c r="K257" s="143" t="s">
        <v>227</v>
      </c>
      <c r="L257" s="31"/>
      <c r="M257" s="148" t="s">
        <v>1</v>
      </c>
      <c r="N257" s="149" t="s">
        <v>41</v>
      </c>
      <c r="O257" s="56"/>
      <c r="P257" s="150">
        <f t="shared" si="11"/>
        <v>0</v>
      </c>
      <c r="Q257" s="150">
        <v>1.9000000000000001E-4</v>
      </c>
      <c r="R257" s="150">
        <f t="shared" si="12"/>
        <v>1.8411000000000004E-2</v>
      </c>
      <c r="S257" s="150">
        <v>0</v>
      </c>
      <c r="T257" s="151">
        <f t="shared" si="13"/>
        <v>0</v>
      </c>
      <c r="U257" s="30"/>
      <c r="V257" s="30"/>
      <c r="W257" s="30"/>
      <c r="X257" s="30"/>
      <c r="Y257" s="30"/>
      <c r="Z257" s="30"/>
      <c r="AA257" s="30"/>
      <c r="AB257" s="30"/>
      <c r="AC257" s="30"/>
      <c r="AD257" s="30"/>
      <c r="AE257" s="30"/>
      <c r="AR257" s="152" t="s">
        <v>289</v>
      </c>
      <c r="AT257" s="152" t="s">
        <v>164</v>
      </c>
      <c r="AU257" s="152" t="s">
        <v>86</v>
      </c>
      <c r="AY257" s="15" t="s">
        <v>163</v>
      </c>
      <c r="BE257" s="153">
        <f t="shared" si="14"/>
        <v>0</v>
      </c>
      <c r="BF257" s="153">
        <f t="shared" si="15"/>
        <v>0</v>
      </c>
      <c r="BG257" s="153">
        <f t="shared" si="16"/>
        <v>0</v>
      </c>
      <c r="BH257" s="153">
        <f t="shared" si="17"/>
        <v>0</v>
      </c>
      <c r="BI257" s="153">
        <f t="shared" si="18"/>
        <v>0</v>
      </c>
      <c r="BJ257" s="15" t="s">
        <v>84</v>
      </c>
      <c r="BK257" s="153">
        <f t="shared" si="19"/>
        <v>0</v>
      </c>
      <c r="BL257" s="15" t="s">
        <v>289</v>
      </c>
      <c r="BM257" s="152" t="s">
        <v>2272</v>
      </c>
    </row>
    <row r="258" spans="1:65" s="2" customFormat="1" ht="21.75" customHeight="1">
      <c r="A258" s="30"/>
      <c r="B258" s="140"/>
      <c r="C258" s="141" t="s">
        <v>688</v>
      </c>
      <c r="D258" s="141" t="s">
        <v>164</v>
      </c>
      <c r="E258" s="142" t="s">
        <v>2273</v>
      </c>
      <c r="F258" s="143" t="s">
        <v>2274</v>
      </c>
      <c r="G258" s="144" t="s">
        <v>329</v>
      </c>
      <c r="H258" s="145">
        <v>67.5</v>
      </c>
      <c r="I258" s="146"/>
      <c r="J258" s="147">
        <f t="shared" si="10"/>
        <v>0</v>
      </c>
      <c r="K258" s="143" t="s">
        <v>227</v>
      </c>
      <c r="L258" s="31"/>
      <c r="M258" s="148" t="s">
        <v>1</v>
      </c>
      <c r="N258" s="149" t="s">
        <v>41</v>
      </c>
      <c r="O258" s="56"/>
      <c r="P258" s="150">
        <f t="shared" si="11"/>
        <v>0</v>
      </c>
      <c r="Q258" s="150">
        <v>1.0000000000000001E-5</v>
      </c>
      <c r="R258" s="150">
        <f t="shared" si="12"/>
        <v>6.7500000000000004E-4</v>
      </c>
      <c r="S258" s="150">
        <v>0</v>
      </c>
      <c r="T258" s="151">
        <f t="shared" si="13"/>
        <v>0</v>
      </c>
      <c r="U258" s="30"/>
      <c r="V258" s="30"/>
      <c r="W258" s="30"/>
      <c r="X258" s="30"/>
      <c r="Y258" s="30"/>
      <c r="Z258" s="30"/>
      <c r="AA258" s="30"/>
      <c r="AB258" s="30"/>
      <c r="AC258" s="30"/>
      <c r="AD258" s="30"/>
      <c r="AE258" s="30"/>
      <c r="AR258" s="152" t="s">
        <v>289</v>
      </c>
      <c r="AT258" s="152" t="s">
        <v>164</v>
      </c>
      <c r="AU258" s="152" t="s">
        <v>86</v>
      </c>
      <c r="AY258" s="15" t="s">
        <v>163</v>
      </c>
      <c r="BE258" s="153">
        <f t="shared" si="14"/>
        <v>0</v>
      </c>
      <c r="BF258" s="153">
        <f t="shared" si="15"/>
        <v>0</v>
      </c>
      <c r="BG258" s="153">
        <f t="shared" si="16"/>
        <v>0</v>
      </c>
      <c r="BH258" s="153">
        <f t="shared" si="17"/>
        <v>0</v>
      </c>
      <c r="BI258" s="153">
        <f t="shared" si="18"/>
        <v>0</v>
      </c>
      <c r="BJ258" s="15" t="s">
        <v>84</v>
      </c>
      <c r="BK258" s="153">
        <f t="shared" si="19"/>
        <v>0</v>
      </c>
      <c r="BL258" s="15" t="s">
        <v>289</v>
      </c>
      <c r="BM258" s="152" t="s">
        <v>2275</v>
      </c>
    </row>
    <row r="259" spans="1:65" s="2" customFormat="1" ht="24.2" customHeight="1">
      <c r="A259" s="30"/>
      <c r="B259" s="140"/>
      <c r="C259" s="141" t="s">
        <v>690</v>
      </c>
      <c r="D259" s="141" t="s">
        <v>164</v>
      </c>
      <c r="E259" s="142" t="s">
        <v>2276</v>
      </c>
      <c r="F259" s="143" t="s">
        <v>2277</v>
      </c>
      <c r="G259" s="144" t="s">
        <v>649</v>
      </c>
      <c r="H259" s="184"/>
      <c r="I259" s="146"/>
      <c r="J259" s="147">
        <f t="shared" si="10"/>
        <v>0</v>
      </c>
      <c r="K259" s="143" t="s">
        <v>227</v>
      </c>
      <c r="L259" s="31"/>
      <c r="M259" s="148" t="s">
        <v>1</v>
      </c>
      <c r="N259" s="149" t="s">
        <v>41</v>
      </c>
      <c r="O259" s="56"/>
      <c r="P259" s="150">
        <f t="shared" si="11"/>
        <v>0</v>
      </c>
      <c r="Q259" s="150">
        <v>0</v>
      </c>
      <c r="R259" s="150">
        <f t="shared" si="12"/>
        <v>0</v>
      </c>
      <c r="S259" s="150">
        <v>0</v>
      </c>
      <c r="T259" s="151">
        <f t="shared" si="13"/>
        <v>0</v>
      </c>
      <c r="U259" s="30"/>
      <c r="V259" s="30"/>
      <c r="W259" s="30"/>
      <c r="X259" s="30"/>
      <c r="Y259" s="30"/>
      <c r="Z259" s="30"/>
      <c r="AA259" s="30"/>
      <c r="AB259" s="30"/>
      <c r="AC259" s="30"/>
      <c r="AD259" s="30"/>
      <c r="AE259" s="30"/>
      <c r="AR259" s="152" t="s">
        <v>289</v>
      </c>
      <c r="AT259" s="152" t="s">
        <v>164</v>
      </c>
      <c r="AU259" s="152" t="s">
        <v>86</v>
      </c>
      <c r="AY259" s="15" t="s">
        <v>163</v>
      </c>
      <c r="BE259" s="153">
        <f t="shared" si="14"/>
        <v>0</v>
      </c>
      <c r="BF259" s="153">
        <f t="shared" si="15"/>
        <v>0</v>
      </c>
      <c r="BG259" s="153">
        <f t="shared" si="16"/>
        <v>0</v>
      </c>
      <c r="BH259" s="153">
        <f t="shared" si="17"/>
        <v>0</v>
      </c>
      <c r="BI259" s="153">
        <f t="shared" si="18"/>
        <v>0</v>
      </c>
      <c r="BJ259" s="15" t="s">
        <v>84</v>
      </c>
      <c r="BK259" s="153">
        <f t="shared" si="19"/>
        <v>0</v>
      </c>
      <c r="BL259" s="15" t="s">
        <v>289</v>
      </c>
      <c r="BM259" s="152" t="s">
        <v>2278</v>
      </c>
    </row>
    <row r="260" spans="1:65" s="11" customFormat="1" ht="22.9" customHeight="1">
      <c r="B260" s="129"/>
      <c r="D260" s="130" t="s">
        <v>75</v>
      </c>
      <c r="E260" s="163" t="s">
        <v>2279</v>
      </c>
      <c r="F260" s="163" t="s">
        <v>2280</v>
      </c>
      <c r="I260" s="132"/>
      <c r="J260" s="164">
        <f>BK260</f>
        <v>0</v>
      </c>
      <c r="L260" s="129"/>
      <c r="M260" s="134"/>
      <c r="N260" s="135"/>
      <c r="O260" s="135"/>
      <c r="P260" s="136">
        <f>SUM(P261:P270)</f>
        <v>0</v>
      </c>
      <c r="Q260" s="135"/>
      <c r="R260" s="136">
        <f>SUM(R261:R270)</f>
        <v>0.23929999999999998</v>
      </c>
      <c r="S260" s="135"/>
      <c r="T260" s="137">
        <f>SUM(T261:T270)</f>
        <v>0</v>
      </c>
      <c r="AR260" s="130" t="s">
        <v>86</v>
      </c>
      <c r="AT260" s="138" t="s">
        <v>75</v>
      </c>
      <c r="AU260" s="138" t="s">
        <v>84</v>
      </c>
      <c r="AY260" s="130" t="s">
        <v>163</v>
      </c>
      <c r="BK260" s="139">
        <f>SUM(BK261:BK270)</f>
        <v>0</v>
      </c>
    </row>
    <row r="261" spans="1:65" s="2" customFormat="1" ht="24.2" customHeight="1">
      <c r="A261" s="30"/>
      <c r="B261" s="140"/>
      <c r="C261" s="141" t="s">
        <v>695</v>
      </c>
      <c r="D261" s="141" t="s">
        <v>164</v>
      </c>
      <c r="E261" s="142" t="s">
        <v>2281</v>
      </c>
      <c r="F261" s="143" t="s">
        <v>2282</v>
      </c>
      <c r="G261" s="144" t="s">
        <v>2265</v>
      </c>
      <c r="H261" s="145">
        <v>3</v>
      </c>
      <c r="I261" s="146"/>
      <c r="J261" s="147">
        <f t="shared" ref="J261:J270" si="20">ROUND(I261*H261,2)</f>
        <v>0</v>
      </c>
      <c r="K261" s="143" t="s">
        <v>227</v>
      </c>
      <c r="L261" s="31"/>
      <c r="M261" s="148" t="s">
        <v>1</v>
      </c>
      <c r="N261" s="149" t="s">
        <v>41</v>
      </c>
      <c r="O261" s="56"/>
      <c r="P261" s="150">
        <f t="shared" ref="P261:P270" si="21">O261*H261</f>
        <v>0</v>
      </c>
      <c r="Q261" s="150">
        <v>1.7469999999999999E-2</v>
      </c>
      <c r="R261" s="150">
        <f t="shared" ref="R261:R270" si="22">Q261*H261</f>
        <v>5.2409999999999998E-2</v>
      </c>
      <c r="S261" s="150">
        <v>0</v>
      </c>
      <c r="T261" s="151">
        <f t="shared" ref="T261:T270" si="23">S261*H261</f>
        <v>0</v>
      </c>
      <c r="U261" s="30"/>
      <c r="V261" s="30"/>
      <c r="W261" s="30"/>
      <c r="X261" s="30"/>
      <c r="Y261" s="30"/>
      <c r="Z261" s="30"/>
      <c r="AA261" s="30"/>
      <c r="AB261" s="30"/>
      <c r="AC261" s="30"/>
      <c r="AD261" s="30"/>
      <c r="AE261" s="30"/>
      <c r="AR261" s="152" t="s">
        <v>289</v>
      </c>
      <c r="AT261" s="152" t="s">
        <v>164</v>
      </c>
      <c r="AU261" s="152" t="s">
        <v>86</v>
      </c>
      <c r="AY261" s="15" t="s">
        <v>163</v>
      </c>
      <c r="BE261" s="153">
        <f t="shared" ref="BE261:BE270" si="24">IF(N261="základní",J261,0)</f>
        <v>0</v>
      </c>
      <c r="BF261" s="153">
        <f t="shared" ref="BF261:BF270" si="25">IF(N261="snížená",J261,0)</f>
        <v>0</v>
      </c>
      <c r="BG261" s="153">
        <f t="shared" ref="BG261:BG270" si="26">IF(N261="zákl. přenesená",J261,0)</f>
        <v>0</v>
      </c>
      <c r="BH261" s="153">
        <f t="shared" ref="BH261:BH270" si="27">IF(N261="sníž. přenesená",J261,0)</f>
        <v>0</v>
      </c>
      <c r="BI261" s="153">
        <f t="shared" ref="BI261:BI270" si="28">IF(N261="nulová",J261,0)</f>
        <v>0</v>
      </c>
      <c r="BJ261" s="15" t="s">
        <v>84</v>
      </c>
      <c r="BK261" s="153">
        <f t="shared" ref="BK261:BK270" si="29">ROUND(I261*H261,2)</f>
        <v>0</v>
      </c>
      <c r="BL261" s="15" t="s">
        <v>289</v>
      </c>
      <c r="BM261" s="152" t="s">
        <v>2283</v>
      </c>
    </row>
    <row r="262" spans="1:65" s="2" customFormat="1" ht="24.2" customHeight="1">
      <c r="A262" s="30"/>
      <c r="B262" s="140"/>
      <c r="C262" s="141" t="s">
        <v>701</v>
      </c>
      <c r="D262" s="141" t="s">
        <v>164</v>
      </c>
      <c r="E262" s="142" t="s">
        <v>2284</v>
      </c>
      <c r="F262" s="143" t="s">
        <v>2285</v>
      </c>
      <c r="G262" s="144" t="s">
        <v>2265</v>
      </c>
      <c r="H262" s="145">
        <v>3</v>
      </c>
      <c r="I262" s="146"/>
      <c r="J262" s="147">
        <f t="shared" si="20"/>
        <v>0</v>
      </c>
      <c r="K262" s="143" t="s">
        <v>227</v>
      </c>
      <c r="L262" s="31"/>
      <c r="M262" s="148" t="s">
        <v>1</v>
      </c>
      <c r="N262" s="149" t="s">
        <v>41</v>
      </c>
      <c r="O262" s="56"/>
      <c r="P262" s="150">
        <f t="shared" si="21"/>
        <v>0</v>
      </c>
      <c r="Q262" s="150">
        <v>1.5469999999999999E-2</v>
      </c>
      <c r="R262" s="150">
        <f t="shared" si="22"/>
        <v>4.641E-2</v>
      </c>
      <c r="S262" s="150">
        <v>0</v>
      </c>
      <c r="T262" s="151">
        <f t="shared" si="23"/>
        <v>0</v>
      </c>
      <c r="U262" s="30"/>
      <c r="V262" s="30"/>
      <c r="W262" s="30"/>
      <c r="X262" s="30"/>
      <c r="Y262" s="30"/>
      <c r="Z262" s="30"/>
      <c r="AA262" s="30"/>
      <c r="AB262" s="30"/>
      <c r="AC262" s="30"/>
      <c r="AD262" s="30"/>
      <c r="AE262" s="30"/>
      <c r="AR262" s="152" t="s">
        <v>289</v>
      </c>
      <c r="AT262" s="152" t="s">
        <v>164</v>
      </c>
      <c r="AU262" s="152" t="s">
        <v>86</v>
      </c>
      <c r="AY262" s="15" t="s">
        <v>163</v>
      </c>
      <c r="BE262" s="153">
        <f t="shared" si="24"/>
        <v>0</v>
      </c>
      <c r="BF262" s="153">
        <f t="shared" si="25"/>
        <v>0</v>
      </c>
      <c r="BG262" s="153">
        <f t="shared" si="26"/>
        <v>0</v>
      </c>
      <c r="BH262" s="153">
        <f t="shared" si="27"/>
        <v>0</v>
      </c>
      <c r="BI262" s="153">
        <f t="shared" si="28"/>
        <v>0</v>
      </c>
      <c r="BJ262" s="15" t="s">
        <v>84</v>
      </c>
      <c r="BK262" s="153">
        <f t="shared" si="29"/>
        <v>0</v>
      </c>
      <c r="BL262" s="15" t="s">
        <v>289</v>
      </c>
      <c r="BM262" s="152" t="s">
        <v>2286</v>
      </c>
    </row>
    <row r="263" spans="1:65" s="2" customFormat="1" ht="33" customHeight="1">
      <c r="A263" s="30"/>
      <c r="B263" s="140"/>
      <c r="C263" s="141" t="s">
        <v>705</v>
      </c>
      <c r="D263" s="141" t="s">
        <v>164</v>
      </c>
      <c r="E263" s="142" t="s">
        <v>2287</v>
      </c>
      <c r="F263" s="143" t="s">
        <v>2288</v>
      </c>
      <c r="G263" s="144" t="s">
        <v>2265</v>
      </c>
      <c r="H263" s="145">
        <v>2</v>
      </c>
      <c r="I263" s="146"/>
      <c r="J263" s="147">
        <f t="shared" si="20"/>
        <v>0</v>
      </c>
      <c r="K263" s="143" t="s">
        <v>227</v>
      </c>
      <c r="L263" s="31"/>
      <c r="M263" s="148" t="s">
        <v>1</v>
      </c>
      <c r="N263" s="149" t="s">
        <v>41</v>
      </c>
      <c r="O263" s="56"/>
      <c r="P263" s="150">
        <f t="shared" si="21"/>
        <v>0</v>
      </c>
      <c r="Q263" s="150">
        <v>5.0600000000000003E-3</v>
      </c>
      <c r="R263" s="150">
        <f t="shared" si="22"/>
        <v>1.0120000000000001E-2</v>
      </c>
      <c r="S263" s="150">
        <v>0</v>
      </c>
      <c r="T263" s="151">
        <f t="shared" si="23"/>
        <v>0</v>
      </c>
      <c r="U263" s="30"/>
      <c r="V263" s="30"/>
      <c r="W263" s="30"/>
      <c r="X263" s="30"/>
      <c r="Y263" s="30"/>
      <c r="Z263" s="30"/>
      <c r="AA263" s="30"/>
      <c r="AB263" s="30"/>
      <c r="AC263" s="30"/>
      <c r="AD263" s="30"/>
      <c r="AE263" s="30"/>
      <c r="AR263" s="152" t="s">
        <v>289</v>
      </c>
      <c r="AT263" s="152" t="s">
        <v>164</v>
      </c>
      <c r="AU263" s="152" t="s">
        <v>86</v>
      </c>
      <c r="AY263" s="15" t="s">
        <v>163</v>
      </c>
      <c r="BE263" s="153">
        <f t="shared" si="24"/>
        <v>0</v>
      </c>
      <c r="BF263" s="153">
        <f t="shared" si="25"/>
        <v>0</v>
      </c>
      <c r="BG263" s="153">
        <f t="shared" si="26"/>
        <v>0</v>
      </c>
      <c r="BH263" s="153">
        <f t="shared" si="27"/>
        <v>0</v>
      </c>
      <c r="BI263" s="153">
        <f t="shared" si="28"/>
        <v>0</v>
      </c>
      <c r="BJ263" s="15" t="s">
        <v>84</v>
      </c>
      <c r="BK263" s="153">
        <f t="shared" si="29"/>
        <v>0</v>
      </c>
      <c r="BL263" s="15" t="s">
        <v>289</v>
      </c>
      <c r="BM263" s="152" t="s">
        <v>2289</v>
      </c>
    </row>
    <row r="264" spans="1:65" s="2" customFormat="1" ht="33" customHeight="1">
      <c r="A264" s="30"/>
      <c r="B264" s="140"/>
      <c r="C264" s="141" t="s">
        <v>711</v>
      </c>
      <c r="D264" s="141" t="s">
        <v>164</v>
      </c>
      <c r="E264" s="142" t="s">
        <v>2290</v>
      </c>
      <c r="F264" s="143" t="s">
        <v>2291</v>
      </c>
      <c r="G264" s="144" t="s">
        <v>2265</v>
      </c>
      <c r="H264" s="145">
        <v>2</v>
      </c>
      <c r="I264" s="146"/>
      <c r="J264" s="147">
        <f t="shared" si="20"/>
        <v>0</v>
      </c>
      <c r="K264" s="143" t="s">
        <v>227</v>
      </c>
      <c r="L264" s="31"/>
      <c r="M264" s="148" t="s">
        <v>1</v>
      </c>
      <c r="N264" s="149" t="s">
        <v>41</v>
      </c>
      <c r="O264" s="56"/>
      <c r="P264" s="150">
        <f t="shared" si="21"/>
        <v>0</v>
      </c>
      <c r="Q264" s="150">
        <v>1.525E-2</v>
      </c>
      <c r="R264" s="150">
        <f t="shared" si="22"/>
        <v>3.0499999999999999E-2</v>
      </c>
      <c r="S264" s="150">
        <v>0</v>
      </c>
      <c r="T264" s="151">
        <f t="shared" si="23"/>
        <v>0</v>
      </c>
      <c r="U264" s="30"/>
      <c r="V264" s="30"/>
      <c r="W264" s="30"/>
      <c r="X264" s="30"/>
      <c r="Y264" s="30"/>
      <c r="Z264" s="30"/>
      <c r="AA264" s="30"/>
      <c r="AB264" s="30"/>
      <c r="AC264" s="30"/>
      <c r="AD264" s="30"/>
      <c r="AE264" s="30"/>
      <c r="AR264" s="152" t="s">
        <v>289</v>
      </c>
      <c r="AT264" s="152" t="s">
        <v>164</v>
      </c>
      <c r="AU264" s="152" t="s">
        <v>86</v>
      </c>
      <c r="AY264" s="15" t="s">
        <v>163</v>
      </c>
      <c r="BE264" s="153">
        <f t="shared" si="24"/>
        <v>0</v>
      </c>
      <c r="BF264" s="153">
        <f t="shared" si="25"/>
        <v>0</v>
      </c>
      <c r="BG264" s="153">
        <f t="shared" si="26"/>
        <v>0</v>
      </c>
      <c r="BH264" s="153">
        <f t="shared" si="27"/>
        <v>0</v>
      </c>
      <c r="BI264" s="153">
        <f t="shared" si="28"/>
        <v>0</v>
      </c>
      <c r="BJ264" s="15" t="s">
        <v>84</v>
      </c>
      <c r="BK264" s="153">
        <f t="shared" si="29"/>
        <v>0</v>
      </c>
      <c r="BL264" s="15" t="s">
        <v>289</v>
      </c>
      <c r="BM264" s="152" t="s">
        <v>2292</v>
      </c>
    </row>
    <row r="265" spans="1:65" s="2" customFormat="1" ht="24.2" customHeight="1">
      <c r="A265" s="30"/>
      <c r="B265" s="140"/>
      <c r="C265" s="141" t="s">
        <v>114</v>
      </c>
      <c r="D265" s="141" t="s">
        <v>164</v>
      </c>
      <c r="E265" s="142" t="s">
        <v>2293</v>
      </c>
      <c r="F265" s="143" t="s">
        <v>2294</v>
      </c>
      <c r="G265" s="144" t="s">
        <v>2265</v>
      </c>
      <c r="H265" s="145">
        <v>1</v>
      </c>
      <c r="I265" s="146"/>
      <c r="J265" s="147">
        <f t="shared" si="20"/>
        <v>0</v>
      </c>
      <c r="K265" s="143" t="s">
        <v>227</v>
      </c>
      <c r="L265" s="31"/>
      <c r="M265" s="148" t="s">
        <v>1</v>
      </c>
      <c r="N265" s="149" t="s">
        <v>41</v>
      </c>
      <c r="O265" s="56"/>
      <c r="P265" s="150">
        <f t="shared" si="21"/>
        <v>0</v>
      </c>
      <c r="Q265" s="150">
        <v>8.3339999999999997E-2</v>
      </c>
      <c r="R265" s="150">
        <f t="shared" si="22"/>
        <v>8.3339999999999997E-2</v>
      </c>
      <c r="S265" s="150">
        <v>0</v>
      </c>
      <c r="T265" s="151">
        <f t="shared" si="23"/>
        <v>0</v>
      </c>
      <c r="U265" s="30"/>
      <c r="V265" s="30"/>
      <c r="W265" s="30"/>
      <c r="X265" s="30"/>
      <c r="Y265" s="30"/>
      <c r="Z265" s="30"/>
      <c r="AA265" s="30"/>
      <c r="AB265" s="30"/>
      <c r="AC265" s="30"/>
      <c r="AD265" s="30"/>
      <c r="AE265" s="30"/>
      <c r="AR265" s="152" t="s">
        <v>289</v>
      </c>
      <c r="AT265" s="152" t="s">
        <v>164</v>
      </c>
      <c r="AU265" s="152" t="s">
        <v>86</v>
      </c>
      <c r="AY265" s="15" t="s">
        <v>163</v>
      </c>
      <c r="BE265" s="153">
        <f t="shared" si="24"/>
        <v>0</v>
      </c>
      <c r="BF265" s="153">
        <f t="shared" si="25"/>
        <v>0</v>
      </c>
      <c r="BG265" s="153">
        <f t="shared" si="26"/>
        <v>0</v>
      </c>
      <c r="BH265" s="153">
        <f t="shared" si="27"/>
        <v>0</v>
      </c>
      <c r="BI265" s="153">
        <f t="shared" si="28"/>
        <v>0</v>
      </c>
      <c r="BJ265" s="15" t="s">
        <v>84</v>
      </c>
      <c r="BK265" s="153">
        <f t="shared" si="29"/>
        <v>0</v>
      </c>
      <c r="BL265" s="15" t="s">
        <v>289</v>
      </c>
      <c r="BM265" s="152" t="s">
        <v>2295</v>
      </c>
    </row>
    <row r="266" spans="1:65" s="2" customFormat="1" ht="24.2" customHeight="1">
      <c r="A266" s="30"/>
      <c r="B266" s="140"/>
      <c r="C266" s="141" t="s">
        <v>720</v>
      </c>
      <c r="D266" s="141" t="s">
        <v>164</v>
      </c>
      <c r="E266" s="142" t="s">
        <v>2296</v>
      </c>
      <c r="F266" s="143" t="s">
        <v>2297</v>
      </c>
      <c r="G266" s="144" t="s">
        <v>2265</v>
      </c>
      <c r="H266" s="145">
        <v>17</v>
      </c>
      <c r="I266" s="146"/>
      <c r="J266" s="147">
        <f t="shared" si="20"/>
        <v>0</v>
      </c>
      <c r="K266" s="143" t="s">
        <v>227</v>
      </c>
      <c r="L266" s="31"/>
      <c r="M266" s="148" t="s">
        <v>1</v>
      </c>
      <c r="N266" s="149" t="s">
        <v>41</v>
      </c>
      <c r="O266" s="56"/>
      <c r="P266" s="150">
        <f t="shared" si="21"/>
        <v>0</v>
      </c>
      <c r="Q266" s="150">
        <v>2.4000000000000001E-4</v>
      </c>
      <c r="R266" s="150">
        <f t="shared" si="22"/>
        <v>4.0800000000000003E-3</v>
      </c>
      <c r="S266" s="150">
        <v>0</v>
      </c>
      <c r="T266" s="151">
        <f t="shared" si="23"/>
        <v>0</v>
      </c>
      <c r="U266" s="30"/>
      <c r="V266" s="30"/>
      <c r="W266" s="30"/>
      <c r="X266" s="30"/>
      <c r="Y266" s="30"/>
      <c r="Z266" s="30"/>
      <c r="AA266" s="30"/>
      <c r="AB266" s="30"/>
      <c r="AC266" s="30"/>
      <c r="AD266" s="30"/>
      <c r="AE266" s="30"/>
      <c r="AR266" s="152" t="s">
        <v>289</v>
      </c>
      <c r="AT266" s="152" t="s">
        <v>164</v>
      </c>
      <c r="AU266" s="152" t="s">
        <v>86</v>
      </c>
      <c r="AY266" s="15" t="s">
        <v>163</v>
      </c>
      <c r="BE266" s="153">
        <f t="shared" si="24"/>
        <v>0</v>
      </c>
      <c r="BF266" s="153">
        <f t="shared" si="25"/>
        <v>0</v>
      </c>
      <c r="BG266" s="153">
        <f t="shared" si="26"/>
        <v>0</v>
      </c>
      <c r="BH266" s="153">
        <f t="shared" si="27"/>
        <v>0</v>
      </c>
      <c r="BI266" s="153">
        <f t="shared" si="28"/>
        <v>0</v>
      </c>
      <c r="BJ266" s="15" t="s">
        <v>84</v>
      </c>
      <c r="BK266" s="153">
        <f t="shared" si="29"/>
        <v>0</v>
      </c>
      <c r="BL266" s="15" t="s">
        <v>289</v>
      </c>
      <c r="BM266" s="152" t="s">
        <v>2298</v>
      </c>
    </row>
    <row r="267" spans="1:65" s="2" customFormat="1" ht="24.2" customHeight="1">
      <c r="A267" s="30"/>
      <c r="B267" s="140"/>
      <c r="C267" s="141" t="s">
        <v>724</v>
      </c>
      <c r="D267" s="141" t="s">
        <v>164</v>
      </c>
      <c r="E267" s="142" t="s">
        <v>2299</v>
      </c>
      <c r="F267" s="143" t="s">
        <v>2300</v>
      </c>
      <c r="G267" s="144" t="s">
        <v>2265</v>
      </c>
      <c r="H267" s="145">
        <v>2</v>
      </c>
      <c r="I267" s="146"/>
      <c r="J267" s="147">
        <f t="shared" si="20"/>
        <v>0</v>
      </c>
      <c r="K267" s="143" t="s">
        <v>227</v>
      </c>
      <c r="L267" s="31"/>
      <c r="M267" s="148" t="s">
        <v>1</v>
      </c>
      <c r="N267" s="149" t="s">
        <v>41</v>
      </c>
      <c r="O267" s="56"/>
      <c r="P267" s="150">
        <f t="shared" si="21"/>
        <v>0</v>
      </c>
      <c r="Q267" s="150">
        <v>1.72E-3</v>
      </c>
      <c r="R267" s="150">
        <f t="shared" si="22"/>
        <v>3.4399999999999999E-3</v>
      </c>
      <c r="S267" s="150">
        <v>0</v>
      </c>
      <c r="T267" s="151">
        <f t="shared" si="23"/>
        <v>0</v>
      </c>
      <c r="U267" s="30"/>
      <c r="V267" s="30"/>
      <c r="W267" s="30"/>
      <c r="X267" s="30"/>
      <c r="Y267" s="30"/>
      <c r="Z267" s="30"/>
      <c r="AA267" s="30"/>
      <c r="AB267" s="30"/>
      <c r="AC267" s="30"/>
      <c r="AD267" s="30"/>
      <c r="AE267" s="30"/>
      <c r="AR267" s="152" t="s">
        <v>289</v>
      </c>
      <c r="AT267" s="152" t="s">
        <v>164</v>
      </c>
      <c r="AU267" s="152" t="s">
        <v>86</v>
      </c>
      <c r="AY267" s="15" t="s">
        <v>163</v>
      </c>
      <c r="BE267" s="153">
        <f t="shared" si="24"/>
        <v>0</v>
      </c>
      <c r="BF267" s="153">
        <f t="shared" si="25"/>
        <v>0</v>
      </c>
      <c r="BG267" s="153">
        <f t="shared" si="26"/>
        <v>0</v>
      </c>
      <c r="BH267" s="153">
        <f t="shared" si="27"/>
        <v>0</v>
      </c>
      <c r="BI267" s="153">
        <f t="shared" si="28"/>
        <v>0</v>
      </c>
      <c r="BJ267" s="15" t="s">
        <v>84</v>
      </c>
      <c r="BK267" s="153">
        <f t="shared" si="29"/>
        <v>0</v>
      </c>
      <c r="BL267" s="15" t="s">
        <v>289</v>
      </c>
      <c r="BM267" s="152" t="s">
        <v>2301</v>
      </c>
    </row>
    <row r="268" spans="1:65" s="2" customFormat="1" ht="24.2" customHeight="1">
      <c r="A268" s="30"/>
      <c r="B268" s="140"/>
      <c r="C268" s="141" t="s">
        <v>729</v>
      </c>
      <c r="D268" s="141" t="s">
        <v>164</v>
      </c>
      <c r="E268" s="142" t="s">
        <v>2302</v>
      </c>
      <c r="F268" s="143" t="s">
        <v>2303</v>
      </c>
      <c r="G268" s="144" t="s">
        <v>2265</v>
      </c>
      <c r="H268" s="145">
        <v>2</v>
      </c>
      <c r="I268" s="146"/>
      <c r="J268" s="147">
        <f t="shared" si="20"/>
        <v>0</v>
      </c>
      <c r="K268" s="143" t="s">
        <v>227</v>
      </c>
      <c r="L268" s="31"/>
      <c r="M268" s="148" t="s">
        <v>1</v>
      </c>
      <c r="N268" s="149" t="s">
        <v>41</v>
      </c>
      <c r="O268" s="56"/>
      <c r="P268" s="150">
        <f t="shared" si="21"/>
        <v>0</v>
      </c>
      <c r="Q268" s="150">
        <v>1.8E-3</v>
      </c>
      <c r="R268" s="150">
        <f t="shared" si="22"/>
        <v>3.5999999999999999E-3</v>
      </c>
      <c r="S268" s="150">
        <v>0</v>
      </c>
      <c r="T268" s="151">
        <f t="shared" si="23"/>
        <v>0</v>
      </c>
      <c r="U268" s="30"/>
      <c r="V268" s="30"/>
      <c r="W268" s="30"/>
      <c r="X268" s="30"/>
      <c r="Y268" s="30"/>
      <c r="Z268" s="30"/>
      <c r="AA268" s="30"/>
      <c r="AB268" s="30"/>
      <c r="AC268" s="30"/>
      <c r="AD268" s="30"/>
      <c r="AE268" s="30"/>
      <c r="AR268" s="152" t="s">
        <v>289</v>
      </c>
      <c r="AT268" s="152" t="s">
        <v>164</v>
      </c>
      <c r="AU268" s="152" t="s">
        <v>86</v>
      </c>
      <c r="AY268" s="15" t="s">
        <v>163</v>
      </c>
      <c r="BE268" s="153">
        <f t="shared" si="24"/>
        <v>0</v>
      </c>
      <c r="BF268" s="153">
        <f t="shared" si="25"/>
        <v>0</v>
      </c>
      <c r="BG268" s="153">
        <f t="shared" si="26"/>
        <v>0</v>
      </c>
      <c r="BH268" s="153">
        <f t="shared" si="27"/>
        <v>0</v>
      </c>
      <c r="BI268" s="153">
        <f t="shared" si="28"/>
        <v>0</v>
      </c>
      <c r="BJ268" s="15" t="s">
        <v>84</v>
      </c>
      <c r="BK268" s="153">
        <f t="shared" si="29"/>
        <v>0</v>
      </c>
      <c r="BL268" s="15" t="s">
        <v>289</v>
      </c>
      <c r="BM268" s="152" t="s">
        <v>2304</v>
      </c>
    </row>
    <row r="269" spans="1:65" s="2" customFormat="1" ht="21.75" customHeight="1">
      <c r="A269" s="30"/>
      <c r="B269" s="140"/>
      <c r="C269" s="141" t="s">
        <v>734</v>
      </c>
      <c r="D269" s="141" t="s">
        <v>164</v>
      </c>
      <c r="E269" s="142" t="s">
        <v>2305</v>
      </c>
      <c r="F269" s="143" t="s">
        <v>2306</v>
      </c>
      <c r="G269" s="144" t="s">
        <v>2265</v>
      </c>
      <c r="H269" s="145">
        <v>3</v>
      </c>
      <c r="I269" s="146"/>
      <c r="J269" s="147">
        <f t="shared" si="20"/>
        <v>0</v>
      </c>
      <c r="K269" s="143" t="s">
        <v>227</v>
      </c>
      <c r="L269" s="31"/>
      <c r="M269" s="148" t="s">
        <v>1</v>
      </c>
      <c r="N269" s="149" t="s">
        <v>41</v>
      </c>
      <c r="O269" s="56"/>
      <c r="P269" s="150">
        <f t="shared" si="21"/>
        <v>0</v>
      </c>
      <c r="Q269" s="150">
        <v>1.8E-3</v>
      </c>
      <c r="R269" s="150">
        <f t="shared" si="22"/>
        <v>5.4000000000000003E-3</v>
      </c>
      <c r="S269" s="150">
        <v>0</v>
      </c>
      <c r="T269" s="151">
        <f t="shared" si="23"/>
        <v>0</v>
      </c>
      <c r="U269" s="30"/>
      <c r="V269" s="30"/>
      <c r="W269" s="30"/>
      <c r="X269" s="30"/>
      <c r="Y269" s="30"/>
      <c r="Z269" s="30"/>
      <c r="AA269" s="30"/>
      <c r="AB269" s="30"/>
      <c r="AC269" s="30"/>
      <c r="AD269" s="30"/>
      <c r="AE269" s="30"/>
      <c r="AR269" s="152" t="s">
        <v>289</v>
      </c>
      <c r="AT269" s="152" t="s">
        <v>164</v>
      </c>
      <c r="AU269" s="152" t="s">
        <v>86</v>
      </c>
      <c r="AY269" s="15" t="s">
        <v>163</v>
      </c>
      <c r="BE269" s="153">
        <f t="shared" si="24"/>
        <v>0</v>
      </c>
      <c r="BF269" s="153">
        <f t="shared" si="25"/>
        <v>0</v>
      </c>
      <c r="BG269" s="153">
        <f t="shared" si="26"/>
        <v>0</v>
      </c>
      <c r="BH269" s="153">
        <f t="shared" si="27"/>
        <v>0</v>
      </c>
      <c r="BI269" s="153">
        <f t="shared" si="28"/>
        <v>0</v>
      </c>
      <c r="BJ269" s="15" t="s">
        <v>84</v>
      </c>
      <c r="BK269" s="153">
        <f t="shared" si="29"/>
        <v>0</v>
      </c>
      <c r="BL269" s="15" t="s">
        <v>289</v>
      </c>
      <c r="BM269" s="152" t="s">
        <v>2307</v>
      </c>
    </row>
    <row r="270" spans="1:65" s="2" customFormat="1" ht="24.2" customHeight="1">
      <c r="A270" s="30"/>
      <c r="B270" s="140"/>
      <c r="C270" s="141" t="s">
        <v>740</v>
      </c>
      <c r="D270" s="141" t="s">
        <v>164</v>
      </c>
      <c r="E270" s="142" t="s">
        <v>2308</v>
      </c>
      <c r="F270" s="143" t="s">
        <v>2309</v>
      </c>
      <c r="G270" s="144" t="s">
        <v>649</v>
      </c>
      <c r="H270" s="184"/>
      <c r="I270" s="146"/>
      <c r="J270" s="147">
        <f t="shared" si="20"/>
        <v>0</v>
      </c>
      <c r="K270" s="143" t="s">
        <v>227</v>
      </c>
      <c r="L270" s="31"/>
      <c r="M270" s="148" t="s">
        <v>1</v>
      </c>
      <c r="N270" s="149" t="s">
        <v>41</v>
      </c>
      <c r="O270" s="56"/>
      <c r="P270" s="150">
        <f t="shared" si="21"/>
        <v>0</v>
      </c>
      <c r="Q270" s="150">
        <v>0</v>
      </c>
      <c r="R270" s="150">
        <f t="shared" si="22"/>
        <v>0</v>
      </c>
      <c r="S270" s="150">
        <v>0</v>
      </c>
      <c r="T270" s="151">
        <f t="shared" si="23"/>
        <v>0</v>
      </c>
      <c r="U270" s="30"/>
      <c r="V270" s="30"/>
      <c r="W270" s="30"/>
      <c r="X270" s="30"/>
      <c r="Y270" s="30"/>
      <c r="Z270" s="30"/>
      <c r="AA270" s="30"/>
      <c r="AB270" s="30"/>
      <c r="AC270" s="30"/>
      <c r="AD270" s="30"/>
      <c r="AE270" s="30"/>
      <c r="AR270" s="152" t="s">
        <v>289</v>
      </c>
      <c r="AT270" s="152" t="s">
        <v>164</v>
      </c>
      <c r="AU270" s="152" t="s">
        <v>86</v>
      </c>
      <c r="AY270" s="15" t="s">
        <v>163</v>
      </c>
      <c r="BE270" s="153">
        <f t="shared" si="24"/>
        <v>0</v>
      </c>
      <c r="BF270" s="153">
        <f t="shared" si="25"/>
        <v>0</v>
      </c>
      <c r="BG270" s="153">
        <f t="shared" si="26"/>
        <v>0</v>
      </c>
      <c r="BH270" s="153">
        <f t="shared" si="27"/>
        <v>0</v>
      </c>
      <c r="BI270" s="153">
        <f t="shared" si="28"/>
        <v>0</v>
      </c>
      <c r="BJ270" s="15" t="s">
        <v>84</v>
      </c>
      <c r="BK270" s="153">
        <f t="shared" si="29"/>
        <v>0</v>
      </c>
      <c r="BL270" s="15" t="s">
        <v>289</v>
      </c>
      <c r="BM270" s="152" t="s">
        <v>2310</v>
      </c>
    </row>
    <row r="271" spans="1:65" s="11" customFormat="1" ht="22.9" customHeight="1">
      <c r="B271" s="129"/>
      <c r="D271" s="130" t="s">
        <v>75</v>
      </c>
      <c r="E271" s="163" t="s">
        <v>2311</v>
      </c>
      <c r="F271" s="163" t="s">
        <v>2312</v>
      </c>
      <c r="I271" s="132"/>
      <c r="J271" s="164">
        <f>BK271</f>
        <v>0</v>
      </c>
      <c r="L271" s="129"/>
      <c r="M271" s="134"/>
      <c r="N271" s="135"/>
      <c r="O271" s="135"/>
      <c r="P271" s="136">
        <f>SUM(P272:P273)</f>
        <v>0</v>
      </c>
      <c r="Q271" s="135"/>
      <c r="R271" s="136">
        <f>SUM(R272:R273)</f>
        <v>4.9950000000000008E-2</v>
      </c>
      <c r="S271" s="135"/>
      <c r="T271" s="137">
        <f>SUM(T272:T273)</f>
        <v>0</v>
      </c>
      <c r="AR271" s="130" t="s">
        <v>86</v>
      </c>
      <c r="AT271" s="138" t="s">
        <v>75</v>
      </c>
      <c r="AU271" s="138" t="s">
        <v>84</v>
      </c>
      <c r="AY271" s="130" t="s">
        <v>163</v>
      </c>
      <c r="BK271" s="139">
        <f>SUM(BK272:BK273)</f>
        <v>0</v>
      </c>
    </row>
    <row r="272" spans="1:65" s="2" customFormat="1" ht="33" customHeight="1">
      <c r="A272" s="30"/>
      <c r="B272" s="140"/>
      <c r="C272" s="141" t="s">
        <v>744</v>
      </c>
      <c r="D272" s="141" t="s">
        <v>164</v>
      </c>
      <c r="E272" s="142" t="s">
        <v>2313</v>
      </c>
      <c r="F272" s="143" t="s">
        <v>2314</v>
      </c>
      <c r="G272" s="144" t="s">
        <v>2265</v>
      </c>
      <c r="H272" s="145">
        <v>3</v>
      </c>
      <c r="I272" s="146"/>
      <c r="J272" s="147">
        <f>ROUND(I272*H272,2)</f>
        <v>0</v>
      </c>
      <c r="K272" s="143" t="s">
        <v>227</v>
      </c>
      <c r="L272" s="31"/>
      <c r="M272" s="148" t="s">
        <v>1</v>
      </c>
      <c r="N272" s="149" t="s">
        <v>41</v>
      </c>
      <c r="O272" s="56"/>
      <c r="P272" s="150">
        <f>O272*H272</f>
        <v>0</v>
      </c>
      <c r="Q272" s="150">
        <v>1.6650000000000002E-2</v>
      </c>
      <c r="R272" s="150">
        <f>Q272*H272</f>
        <v>4.9950000000000008E-2</v>
      </c>
      <c r="S272" s="150">
        <v>0</v>
      </c>
      <c r="T272" s="151">
        <f>S272*H272</f>
        <v>0</v>
      </c>
      <c r="U272" s="30"/>
      <c r="V272" s="30"/>
      <c r="W272" s="30"/>
      <c r="X272" s="30"/>
      <c r="Y272" s="30"/>
      <c r="Z272" s="30"/>
      <c r="AA272" s="30"/>
      <c r="AB272" s="30"/>
      <c r="AC272" s="30"/>
      <c r="AD272" s="30"/>
      <c r="AE272" s="30"/>
      <c r="AR272" s="152" t="s">
        <v>289</v>
      </c>
      <c r="AT272" s="152" t="s">
        <v>164</v>
      </c>
      <c r="AU272" s="152" t="s">
        <v>86</v>
      </c>
      <c r="AY272" s="15" t="s">
        <v>163</v>
      </c>
      <c r="BE272" s="153">
        <f>IF(N272="základní",J272,0)</f>
        <v>0</v>
      </c>
      <c r="BF272" s="153">
        <f>IF(N272="snížená",J272,0)</f>
        <v>0</v>
      </c>
      <c r="BG272" s="153">
        <f>IF(N272="zákl. přenesená",J272,0)</f>
        <v>0</v>
      </c>
      <c r="BH272" s="153">
        <f>IF(N272="sníž. přenesená",J272,0)</f>
        <v>0</v>
      </c>
      <c r="BI272" s="153">
        <f>IF(N272="nulová",J272,0)</f>
        <v>0</v>
      </c>
      <c r="BJ272" s="15" t="s">
        <v>84</v>
      </c>
      <c r="BK272" s="153">
        <f>ROUND(I272*H272,2)</f>
        <v>0</v>
      </c>
      <c r="BL272" s="15" t="s">
        <v>289</v>
      </c>
      <c r="BM272" s="152" t="s">
        <v>2315</v>
      </c>
    </row>
    <row r="273" spans="1:65" s="2" customFormat="1" ht="24.2" customHeight="1">
      <c r="A273" s="30"/>
      <c r="B273" s="140"/>
      <c r="C273" s="141" t="s">
        <v>748</v>
      </c>
      <c r="D273" s="141" t="s">
        <v>164</v>
      </c>
      <c r="E273" s="142" t="s">
        <v>2316</v>
      </c>
      <c r="F273" s="143" t="s">
        <v>2317</v>
      </c>
      <c r="G273" s="144" t="s">
        <v>649</v>
      </c>
      <c r="H273" s="184"/>
      <c r="I273" s="146"/>
      <c r="J273" s="147">
        <f>ROUND(I273*H273,2)</f>
        <v>0</v>
      </c>
      <c r="K273" s="143" t="s">
        <v>227</v>
      </c>
      <c r="L273" s="31"/>
      <c r="M273" s="148" t="s">
        <v>1</v>
      </c>
      <c r="N273" s="149" t="s">
        <v>41</v>
      </c>
      <c r="O273" s="56"/>
      <c r="P273" s="150">
        <f>O273*H273</f>
        <v>0</v>
      </c>
      <c r="Q273" s="150">
        <v>0</v>
      </c>
      <c r="R273" s="150">
        <f>Q273*H273</f>
        <v>0</v>
      </c>
      <c r="S273" s="150">
        <v>0</v>
      </c>
      <c r="T273" s="151">
        <f>S273*H273</f>
        <v>0</v>
      </c>
      <c r="U273" s="30"/>
      <c r="V273" s="30"/>
      <c r="W273" s="30"/>
      <c r="X273" s="30"/>
      <c r="Y273" s="30"/>
      <c r="Z273" s="30"/>
      <c r="AA273" s="30"/>
      <c r="AB273" s="30"/>
      <c r="AC273" s="30"/>
      <c r="AD273" s="30"/>
      <c r="AE273" s="30"/>
      <c r="AR273" s="152" t="s">
        <v>289</v>
      </c>
      <c r="AT273" s="152" t="s">
        <v>164</v>
      </c>
      <c r="AU273" s="152" t="s">
        <v>86</v>
      </c>
      <c r="AY273" s="15" t="s">
        <v>163</v>
      </c>
      <c r="BE273" s="153">
        <f>IF(N273="základní",J273,0)</f>
        <v>0</v>
      </c>
      <c r="BF273" s="153">
        <f>IF(N273="snížená",J273,0)</f>
        <v>0</v>
      </c>
      <c r="BG273" s="153">
        <f>IF(N273="zákl. přenesená",J273,0)</f>
        <v>0</v>
      </c>
      <c r="BH273" s="153">
        <f>IF(N273="sníž. přenesená",J273,0)</f>
        <v>0</v>
      </c>
      <c r="BI273" s="153">
        <f>IF(N273="nulová",J273,0)</f>
        <v>0</v>
      </c>
      <c r="BJ273" s="15" t="s">
        <v>84</v>
      </c>
      <c r="BK273" s="153">
        <f>ROUND(I273*H273,2)</f>
        <v>0</v>
      </c>
      <c r="BL273" s="15" t="s">
        <v>289</v>
      </c>
      <c r="BM273" s="152" t="s">
        <v>2318</v>
      </c>
    </row>
    <row r="274" spans="1:65" s="11" customFormat="1" ht="25.9" customHeight="1">
      <c r="B274" s="129"/>
      <c r="D274" s="130" t="s">
        <v>75</v>
      </c>
      <c r="E274" s="131" t="s">
        <v>160</v>
      </c>
      <c r="F274" s="131" t="s">
        <v>161</v>
      </c>
      <c r="I274" s="132"/>
      <c r="J274" s="133">
        <f>BK274</f>
        <v>0</v>
      </c>
      <c r="L274" s="129"/>
      <c r="M274" s="134"/>
      <c r="N274" s="135"/>
      <c r="O274" s="135"/>
      <c r="P274" s="136">
        <f>P275</f>
        <v>0</v>
      </c>
      <c r="Q274" s="135"/>
      <c r="R274" s="136">
        <f>R275</f>
        <v>0</v>
      </c>
      <c r="S274" s="135"/>
      <c r="T274" s="137">
        <f>T275</f>
        <v>0</v>
      </c>
      <c r="AR274" s="130" t="s">
        <v>162</v>
      </c>
      <c r="AT274" s="138" t="s">
        <v>75</v>
      </c>
      <c r="AU274" s="138" t="s">
        <v>76</v>
      </c>
      <c r="AY274" s="130" t="s">
        <v>163</v>
      </c>
      <c r="BK274" s="139">
        <f>BK275</f>
        <v>0</v>
      </c>
    </row>
    <row r="275" spans="1:65" s="2" customFormat="1" ht="16.5" customHeight="1">
      <c r="A275" s="30"/>
      <c r="B275" s="140"/>
      <c r="C275" s="141" t="s">
        <v>752</v>
      </c>
      <c r="D275" s="141" t="s">
        <v>164</v>
      </c>
      <c r="E275" s="142" t="s">
        <v>2319</v>
      </c>
      <c r="F275" s="143" t="s">
        <v>2320</v>
      </c>
      <c r="G275" s="144" t="s">
        <v>167</v>
      </c>
      <c r="H275" s="145">
        <v>1</v>
      </c>
      <c r="I275" s="146"/>
      <c r="J275" s="147">
        <f>ROUND(I275*H275,2)</f>
        <v>0</v>
      </c>
      <c r="K275" s="143" t="s">
        <v>1</v>
      </c>
      <c r="L275" s="31"/>
      <c r="M275" s="154" t="s">
        <v>1</v>
      </c>
      <c r="N275" s="155" t="s">
        <v>41</v>
      </c>
      <c r="O275" s="156"/>
      <c r="P275" s="157">
        <f>O275*H275</f>
        <v>0</v>
      </c>
      <c r="Q275" s="157">
        <v>0</v>
      </c>
      <c r="R275" s="157">
        <f>Q275*H275</f>
        <v>0</v>
      </c>
      <c r="S275" s="157">
        <v>0</v>
      </c>
      <c r="T275" s="158">
        <f>S275*H275</f>
        <v>0</v>
      </c>
      <c r="U275" s="30"/>
      <c r="V275" s="30"/>
      <c r="W275" s="30"/>
      <c r="X275" s="30"/>
      <c r="Y275" s="30"/>
      <c r="Z275" s="30"/>
      <c r="AA275" s="30"/>
      <c r="AB275" s="30"/>
      <c r="AC275" s="30"/>
      <c r="AD275" s="30"/>
      <c r="AE275" s="30"/>
      <c r="AR275" s="152" t="s">
        <v>162</v>
      </c>
      <c r="AT275" s="152" t="s">
        <v>164</v>
      </c>
      <c r="AU275" s="152" t="s">
        <v>84</v>
      </c>
      <c r="AY275" s="15" t="s">
        <v>163</v>
      </c>
      <c r="BE275" s="153">
        <f>IF(N275="základní",J275,0)</f>
        <v>0</v>
      </c>
      <c r="BF275" s="153">
        <f>IF(N275="snížená",J275,0)</f>
        <v>0</v>
      </c>
      <c r="BG275" s="153">
        <f>IF(N275="zákl. přenesená",J275,0)</f>
        <v>0</v>
      </c>
      <c r="BH275" s="153">
        <f>IF(N275="sníž. přenesená",J275,0)</f>
        <v>0</v>
      </c>
      <c r="BI275" s="153">
        <f>IF(N275="nulová",J275,0)</f>
        <v>0</v>
      </c>
      <c r="BJ275" s="15" t="s">
        <v>84</v>
      </c>
      <c r="BK275" s="153">
        <f>ROUND(I275*H275,2)</f>
        <v>0</v>
      </c>
      <c r="BL275" s="15" t="s">
        <v>162</v>
      </c>
      <c r="BM275" s="152" t="s">
        <v>2321</v>
      </c>
    </row>
    <row r="276" spans="1:65" s="2" customFormat="1" ht="6.95" customHeight="1">
      <c r="A276" s="30"/>
      <c r="B276" s="45"/>
      <c r="C276" s="46"/>
      <c r="D276" s="46"/>
      <c r="E276" s="46"/>
      <c r="F276" s="46"/>
      <c r="G276" s="46"/>
      <c r="H276" s="46"/>
      <c r="I276" s="46"/>
      <c r="J276" s="46"/>
      <c r="K276" s="46"/>
      <c r="L276" s="31"/>
      <c r="M276" s="30"/>
      <c r="O276" s="30"/>
      <c r="P276" s="30"/>
      <c r="Q276" s="30"/>
      <c r="R276" s="30"/>
      <c r="S276" s="30"/>
      <c r="T276" s="30"/>
      <c r="U276" s="30"/>
      <c r="V276" s="30"/>
      <c r="W276" s="30"/>
      <c r="X276" s="30"/>
      <c r="Y276" s="30"/>
      <c r="Z276" s="30"/>
      <c r="AA276" s="30"/>
      <c r="AB276" s="30"/>
      <c r="AC276" s="30"/>
      <c r="AD276" s="30"/>
      <c r="AE276" s="30"/>
    </row>
  </sheetData>
  <autoFilter ref="C135:K275"/>
  <mergeCells count="12">
    <mergeCell ref="E128:H128"/>
    <mergeCell ref="L2:V2"/>
    <mergeCell ref="E85:H85"/>
    <mergeCell ref="E87:H87"/>
    <mergeCell ref="E89:H89"/>
    <mergeCell ref="E124:H124"/>
    <mergeCell ref="E126:H12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116</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2322</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ROUND(J122,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ROUND((SUM(BE122:BE149)),  2)</f>
        <v>0</v>
      </c>
      <c r="G35" s="30"/>
      <c r="H35" s="30"/>
      <c r="I35" s="103">
        <v>0.21</v>
      </c>
      <c r="J35" s="102">
        <f>ROUND(((SUM(BE122:BE149))*I35),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ROUND((SUM(BF122:BF149)),  2)</f>
        <v>0</v>
      </c>
      <c r="G36" s="30"/>
      <c r="H36" s="30"/>
      <c r="I36" s="103">
        <v>0.12</v>
      </c>
      <c r="J36" s="102">
        <f>ROUND(((SUM(BF122:BF149))*I36),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ROUND((SUM(BG122:BG149)),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ROUND((SUM(BH122:BH149)),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ROUND((SUM(BI122:BI149)),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90 - Větrání</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J122</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208</v>
      </c>
      <c r="E99" s="117"/>
      <c r="F99" s="117"/>
      <c r="G99" s="117"/>
      <c r="H99" s="117"/>
      <c r="I99" s="117"/>
      <c r="J99" s="118">
        <f>J123</f>
        <v>0</v>
      </c>
      <c r="L99" s="115"/>
    </row>
    <row r="100" spans="1:47" s="12" customFormat="1" ht="19.899999999999999" customHeight="1">
      <c r="B100" s="159"/>
      <c r="D100" s="160" t="s">
        <v>2323</v>
      </c>
      <c r="E100" s="161"/>
      <c r="F100" s="161"/>
      <c r="G100" s="161"/>
      <c r="H100" s="161"/>
      <c r="I100" s="161"/>
      <c r="J100" s="162">
        <f>J124</f>
        <v>0</v>
      </c>
      <c r="L100" s="159"/>
    </row>
    <row r="101" spans="1:47" s="2" customFormat="1" ht="21.75" customHeight="1">
      <c r="A101" s="30"/>
      <c r="B101" s="31"/>
      <c r="C101" s="30"/>
      <c r="D101" s="30"/>
      <c r="E101" s="30"/>
      <c r="F101" s="30"/>
      <c r="G101" s="30"/>
      <c r="H101" s="30"/>
      <c r="I101" s="30"/>
      <c r="J101" s="30"/>
      <c r="K101" s="30"/>
      <c r="L101" s="40"/>
      <c r="S101" s="30"/>
      <c r="T101" s="30"/>
      <c r="U101" s="30"/>
      <c r="V101" s="30"/>
      <c r="W101" s="30"/>
      <c r="X101" s="30"/>
      <c r="Y101" s="30"/>
      <c r="Z101" s="30"/>
      <c r="AA101" s="30"/>
      <c r="AB101" s="30"/>
      <c r="AC101" s="30"/>
      <c r="AD101" s="30"/>
      <c r="AE101" s="30"/>
    </row>
    <row r="102" spans="1:47" s="2" customFormat="1" ht="6.95" customHeight="1">
      <c r="A102" s="30"/>
      <c r="B102" s="45"/>
      <c r="C102" s="46"/>
      <c r="D102" s="46"/>
      <c r="E102" s="46"/>
      <c r="F102" s="46"/>
      <c r="G102" s="46"/>
      <c r="H102" s="46"/>
      <c r="I102" s="46"/>
      <c r="J102" s="46"/>
      <c r="K102" s="46"/>
      <c r="L102" s="40"/>
      <c r="S102" s="30"/>
      <c r="T102" s="30"/>
      <c r="U102" s="30"/>
      <c r="V102" s="30"/>
      <c r="W102" s="30"/>
      <c r="X102" s="30"/>
      <c r="Y102" s="30"/>
      <c r="Z102" s="30"/>
      <c r="AA102" s="30"/>
      <c r="AB102" s="30"/>
      <c r="AC102" s="30"/>
      <c r="AD102" s="30"/>
      <c r="AE102" s="30"/>
    </row>
    <row r="106" spans="1:47" s="2" customFormat="1" ht="6.95" customHeight="1">
      <c r="A106" s="30"/>
      <c r="B106" s="47"/>
      <c r="C106" s="48"/>
      <c r="D106" s="48"/>
      <c r="E106" s="48"/>
      <c r="F106" s="48"/>
      <c r="G106" s="48"/>
      <c r="H106" s="48"/>
      <c r="I106" s="48"/>
      <c r="J106" s="48"/>
      <c r="K106" s="48"/>
      <c r="L106" s="40"/>
      <c r="S106" s="30"/>
      <c r="T106" s="30"/>
      <c r="U106" s="30"/>
      <c r="V106" s="30"/>
      <c r="W106" s="30"/>
      <c r="X106" s="30"/>
      <c r="Y106" s="30"/>
      <c r="Z106" s="30"/>
      <c r="AA106" s="30"/>
      <c r="AB106" s="30"/>
      <c r="AC106" s="30"/>
      <c r="AD106" s="30"/>
      <c r="AE106" s="30"/>
    </row>
    <row r="107" spans="1:47" s="2" customFormat="1" ht="24.95" customHeight="1">
      <c r="A107" s="30"/>
      <c r="B107" s="31"/>
      <c r="C107" s="19" t="s">
        <v>147</v>
      </c>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6.95" customHeight="1">
      <c r="A108" s="30"/>
      <c r="B108" s="31"/>
      <c r="C108" s="30"/>
      <c r="D108" s="30"/>
      <c r="E108" s="30"/>
      <c r="F108" s="30"/>
      <c r="G108" s="30"/>
      <c r="H108" s="30"/>
      <c r="I108" s="30"/>
      <c r="J108" s="30"/>
      <c r="K108" s="30"/>
      <c r="L108" s="40"/>
      <c r="S108" s="30"/>
      <c r="T108" s="30"/>
      <c r="U108" s="30"/>
      <c r="V108" s="30"/>
      <c r="W108" s="30"/>
      <c r="X108" s="30"/>
      <c r="Y108" s="30"/>
      <c r="Z108" s="30"/>
      <c r="AA108" s="30"/>
      <c r="AB108" s="30"/>
      <c r="AC108" s="30"/>
      <c r="AD108" s="30"/>
      <c r="AE108" s="30"/>
    </row>
    <row r="109" spans="1:47" s="2" customFormat="1" ht="12" customHeight="1">
      <c r="A109" s="30"/>
      <c r="B109" s="31"/>
      <c r="C109" s="25" t="s">
        <v>16</v>
      </c>
      <c r="D109" s="30"/>
      <c r="E109" s="30"/>
      <c r="F109" s="30"/>
      <c r="G109" s="30"/>
      <c r="H109" s="30"/>
      <c r="I109" s="30"/>
      <c r="J109" s="30"/>
      <c r="K109" s="30"/>
      <c r="L109" s="40"/>
      <c r="S109" s="30"/>
      <c r="T109" s="30"/>
      <c r="U109" s="30"/>
      <c r="V109" s="30"/>
      <c r="W109" s="30"/>
      <c r="X109" s="30"/>
      <c r="Y109" s="30"/>
      <c r="Z109" s="30"/>
      <c r="AA109" s="30"/>
      <c r="AB109" s="30"/>
      <c r="AC109" s="30"/>
      <c r="AD109" s="30"/>
      <c r="AE109" s="30"/>
    </row>
    <row r="110" spans="1:47" s="2" customFormat="1" ht="16.5" customHeight="1">
      <c r="A110" s="30"/>
      <c r="B110" s="31"/>
      <c r="C110" s="30"/>
      <c r="D110" s="30"/>
      <c r="E110" s="231" t="str">
        <f>E7</f>
        <v>Měšťanský dům čp.6 - Horní Slavkov</v>
      </c>
      <c r="F110" s="232"/>
      <c r="G110" s="232"/>
      <c r="H110" s="232"/>
      <c r="I110" s="30"/>
      <c r="J110" s="30"/>
      <c r="K110" s="30"/>
      <c r="L110" s="40"/>
      <c r="S110" s="30"/>
      <c r="T110" s="30"/>
      <c r="U110" s="30"/>
      <c r="V110" s="30"/>
      <c r="W110" s="30"/>
      <c r="X110" s="30"/>
      <c r="Y110" s="30"/>
      <c r="Z110" s="30"/>
      <c r="AA110" s="30"/>
      <c r="AB110" s="30"/>
      <c r="AC110" s="30"/>
      <c r="AD110" s="30"/>
      <c r="AE110" s="30"/>
    </row>
    <row r="111" spans="1:47" s="1" customFormat="1" ht="12" customHeight="1">
      <c r="B111" s="18"/>
      <c r="C111" s="25" t="s">
        <v>139</v>
      </c>
      <c r="L111" s="18"/>
    </row>
    <row r="112" spans="1:47" s="2" customFormat="1" ht="16.5" customHeight="1">
      <c r="A112" s="30"/>
      <c r="B112" s="31"/>
      <c r="C112" s="30"/>
      <c r="D112" s="30"/>
      <c r="E112" s="231" t="s">
        <v>195</v>
      </c>
      <c r="F112" s="233"/>
      <c r="G112" s="233"/>
      <c r="H112" s="233"/>
      <c r="I112" s="30"/>
      <c r="J112" s="30"/>
      <c r="K112" s="30"/>
      <c r="L112" s="40"/>
      <c r="S112" s="30"/>
      <c r="T112" s="30"/>
      <c r="U112" s="30"/>
      <c r="V112" s="30"/>
      <c r="W112" s="30"/>
      <c r="X112" s="30"/>
      <c r="Y112" s="30"/>
      <c r="Z112" s="30"/>
      <c r="AA112" s="30"/>
      <c r="AB112" s="30"/>
      <c r="AC112" s="30"/>
      <c r="AD112" s="30"/>
      <c r="AE112" s="30"/>
    </row>
    <row r="113" spans="1:65" s="2" customFormat="1" ht="12" customHeight="1">
      <c r="A113" s="30"/>
      <c r="B113" s="31"/>
      <c r="C113" s="25" t="s">
        <v>196</v>
      </c>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5" s="2" customFormat="1" ht="16.5" customHeight="1">
      <c r="A114" s="30"/>
      <c r="B114" s="31"/>
      <c r="C114" s="30"/>
      <c r="D114" s="30"/>
      <c r="E114" s="193" t="str">
        <f>E11</f>
        <v>90 - Větrání</v>
      </c>
      <c r="F114" s="233"/>
      <c r="G114" s="233"/>
      <c r="H114" s="233"/>
      <c r="I114" s="30"/>
      <c r="J114" s="30"/>
      <c r="K114" s="30"/>
      <c r="L114" s="40"/>
      <c r="S114" s="30"/>
      <c r="T114" s="30"/>
      <c r="U114" s="30"/>
      <c r="V114" s="30"/>
      <c r="W114" s="30"/>
      <c r="X114" s="30"/>
      <c r="Y114" s="30"/>
      <c r="Z114" s="30"/>
      <c r="AA114" s="30"/>
      <c r="AB114" s="30"/>
      <c r="AC114" s="30"/>
      <c r="AD114" s="30"/>
      <c r="AE114" s="30"/>
    </row>
    <row r="115" spans="1:65"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2" customFormat="1" ht="12" customHeight="1">
      <c r="A116" s="30"/>
      <c r="B116" s="31"/>
      <c r="C116" s="25" t="s">
        <v>20</v>
      </c>
      <c r="D116" s="30"/>
      <c r="E116" s="30"/>
      <c r="F116" s="23" t="str">
        <f>F14</f>
        <v>Horní Slavkov</v>
      </c>
      <c r="G116" s="30"/>
      <c r="H116" s="30"/>
      <c r="I116" s="25" t="s">
        <v>22</v>
      </c>
      <c r="J116" s="53" t="str">
        <f>IF(J14="","",J14)</f>
        <v>26. 8. 2025</v>
      </c>
      <c r="K116" s="30"/>
      <c r="L116" s="40"/>
      <c r="S116" s="30"/>
      <c r="T116" s="30"/>
      <c r="U116" s="30"/>
      <c r="V116" s="30"/>
      <c r="W116" s="30"/>
      <c r="X116" s="30"/>
      <c r="Y116" s="30"/>
      <c r="Z116" s="30"/>
      <c r="AA116" s="30"/>
      <c r="AB116" s="30"/>
      <c r="AC116" s="30"/>
      <c r="AD116" s="30"/>
      <c r="AE116" s="30"/>
    </row>
    <row r="117" spans="1:65" s="2" customFormat="1" ht="6.95" customHeight="1">
      <c r="A117" s="30"/>
      <c r="B117" s="31"/>
      <c r="C117" s="30"/>
      <c r="D117" s="30"/>
      <c r="E117" s="30"/>
      <c r="F117" s="30"/>
      <c r="G117" s="30"/>
      <c r="H117" s="30"/>
      <c r="I117" s="30"/>
      <c r="J117" s="30"/>
      <c r="K117" s="30"/>
      <c r="L117" s="40"/>
      <c r="S117" s="30"/>
      <c r="T117" s="30"/>
      <c r="U117" s="30"/>
      <c r="V117" s="30"/>
      <c r="W117" s="30"/>
      <c r="X117" s="30"/>
      <c r="Y117" s="30"/>
      <c r="Z117" s="30"/>
      <c r="AA117" s="30"/>
      <c r="AB117" s="30"/>
      <c r="AC117" s="30"/>
      <c r="AD117" s="30"/>
      <c r="AE117" s="30"/>
    </row>
    <row r="118" spans="1:65" s="2" customFormat="1" ht="15.2" customHeight="1">
      <c r="A118" s="30"/>
      <c r="B118" s="31"/>
      <c r="C118" s="25" t="s">
        <v>24</v>
      </c>
      <c r="D118" s="30"/>
      <c r="E118" s="30"/>
      <c r="F118" s="23" t="str">
        <f>E17</f>
        <v>Město Horní Slavkov</v>
      </c>
      <c r="G118" s="30"/>
      <c r="H118" s="30"/>
      <c r="I118" s="25" t="s">
        <v>30</v>
      </c>
      <c r="J118" s="28" t="str">
        <f>E23</f>
        <v>TMS Projekt</v>
      </c>
      <c r="K118" s="30"/>
      <c r="L118" s="40"/>
      <c r="S118" s="30"/>
      <c r="T118" s="30"/>
      <c r="U118" s="30"/>
      <c r="V118" s="30"/>
      <c r="W118" s="30"/>
      <c r="X118" s="30"/>
      <c r="Y118" s="30"/>
      <c r="Z118" s="30"/>
      <c r="AA118" s="30"/>
      <c r="AB118" s="30"/>
      <c r="AC118" s="30"/>
      <c r="AD118" s="30"/>
      <c r="AE118" s="30"/>
    </row>
    <row r="119" spans="1:65" s="2" customFormat="1" ht="15.2" customHeight="1">
      <c r="A119" s="30"/>
      <c r="B119" s="31"/>
      <c r="C119" s="25" t="s">
        <v>28</v>
      </c>
      <c r="D119" s="30"/>
      <c r="E119" s="30"/>
      <c r="F119" s="23" t="str">
        <f>IF(E20="","",E20)</f>
        <v>Vyplň údaj</v>
      </c>
      <c r="G119" s="30"/>
      <c r="H119" s="30"/>
      <c r="I119" s="25" t="s">
        <v>33</v>
      </c>
      <c r="J119" s="28" t="str">
        <f>E26</f>
        <v>Milan Hájek</v>
      </c>
      <c r="K119" s="30"/>
      <c r="L119" s="40"/>
      <c r="S119" s="30"/>
      <c r="T119" s="30"/>
      <c r="U119" s="30"/>
      <c r="V119" s="30"/>
      <c r="W119" s="30"/>
      <c r="X119" s="30"/>
      <c r="Y119" s="30"/>
      <c r="Z119" s="30"/>
      <c r="AA119" s="30"/>
      <c r="AB119" s="30"/>
      <c r="AC119" s="30"/>
      <c r="AD119" s="30"/>
      <c r="AE119" s="30"/>
    </row>
    <row r="120" spans="1:65" s="2" customFormat="1" ht="10.35" customHeight="1">
      <c r="A120" s="30"/>
      <c r="B120" s="31"/>
      <c r="C120" s="30"/>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65" s="10" customFormat="1" ht="29.25" customHeight="1">
      <c r="A121" s="119"/>
      <c r="B121" s="120"/>
      <c r="C121" s="121" t="s">
        <v>148</v>
      </c>
      <c r="D121" s="122" t="s">
        <v>61</v>
      </c>
      <c r="E121" s="122" t="s">
        <v>57</v>
      </c>
      <c r="F121" s="122" t="s">
        <v>58</v>
      </c>
      <c r="G121" s="122" t="s">
        <v>149</v>
      </c>
      <c r="H121" s="122" t="s">
        <v>150</v>
      </c>
      <c r="I121" s="122" t="s">
        <v>151</v>
      </c>
      <c r="J121" s="122" t="s">
        <v>143</v>
      </c>
      <c r="K121" s="123" t="s">
        <v>152</v>
      </c>
      <c r="L121" s="124"/>
      <c r="M121" s="60" t="s">
        <v>1</v>
      </c>
      <c r="N121" s="61" t="s">
        <v>40</v>
      </c>
      <c r="O121" s="61" t="s">
        <v>153</v>
      </c>
      <c r="P121" s="61" t="s">
        <v>154</v>
      </c>
      <c r="Q121" s="61" t="s">
        <v>155</v>
      </c>
      <c r="R121" s="61" t="s">
        <v>156</v>
      </c>
      <c r="S121" s="61" t="s">
        <v>157</v>
      </c>
      <c r="T121" s="62" t="s">
        <v>158</v>
      </c>
      <c r="U121" s="119"/>
      <c r="V121" s="119"/>
      <c r="W121" s="119"/>
      <c r="X121" s="119"/>
      <c r="Y121" s="119"/>
      <c r="Z121" s="119"/>
      <c r="AA121" s="119"/>
      <c r="AB121" s="119"/>
      <c r="AC121" s="119"/>
      <c r="AD121" s="119"/>
      <c r="AE121" s="119"/>
    </row>
    <row r="122" spans="1:65" s="2" customFormat="1" ht="22.9" customHeight="1">
      <c r="A122" s="30"/>
      <c r="B122" s="31"/>
      <c r="C122" s="67" t="s">
        <v>159</v>
      </c>
      <c r="D122" s="30"/>
      <c r="E122" s="30"/>
      <c r="F122" s="30"/>
      <c r="G122" s="30"/>
      <c r="H122" s="30"/>
      <c r="I122" s="30"/>
      <c r="J122" s="125">
        <f>BK122</f>
        <v>0</v>
      </c>
      <c r="K122" s="30"/>
      <c r="L122" s="31"/>
      <c r="M122" s="63"/>
      <c r="N122" s="54"/>
      <c r="O122" s="64"/>
      <c r="P122" s="126">
        <f>P123</f>
        <v>0</v>
      </c>
      <c r="Q122" s="64"/>
      <c r="R122" s="126">
        <f>R123</f>
        <v>0.105048</v>
      </c>
      <c r="S122" s="64"/>
      <c r="T122" s="127">
        <f>T123</f>
        <v>0</v>
      </c>
      <c r="U122" s="30"/>
      <c r="V122" s="30"/>
      <c r="W122" s="30"/>
      <c r="X122" s="30"/>
      <c r="Y122" s="30"/>
      <c r="Z122" s="30"/>
      <c r="AA122" s="30"/>
      <c r="AB122" s="30"/>
      <c r="AC122" s="30"/>
      <c r="AD122" s="30"/>
      <c r="AE122" s="30"/>
      <c r="AT122" s="15" t="s">
        <v>75</v>
      </c>
      <c r="AU122" s="15" t="s">
        <v>145</v>
      </c>
      <c r="BK122" s="128">
        <f>BK123</f>
        <v>0</v>
      </c>
    </row>
    <row r="123" spans="1:65" s="11" customFormat="1" ht="25.9" customHeight="1">
      <c r="B123" s="129"/>
      <c r="D123" s="130" t="s">
        <v>75</v>
      </c>
      <c r="E123" s="131" t="s">
        <v>610</v>
      </c>
      <c r="F123" s="131" t="s">
        <v>611</v>
      </c>
      <c r="I123" s="132"/>
      <c r="J123" s="133">
        <f>BK123</f>
        <v>0</v>
      </c>
      <c r="L123" s="129"/>
      <c r="M123" s="134"/>
      <c r="N123" s="135"/>
      <c r="O123" s="135"/>
      <c r="P123" s="136">
        <f>P124</f>
        <v>0</v>
      </c>
      <c r="Q123" s="135"/>
      <c r="R123" s="136">
        <f>R124</f>
        <v>0.105048</v>
      </c>
      <c r="S123" s="135"/>
      <c r="T123" s="137">
        <f>T124</f>
        <v>0</v>
      </c>
      <c r="AR123" s="130" t="s">
        <v>86</v>
      </c>
      <c r="AT123" s="138" t="s">
        <v>75</v>
      </c>
      <c r="AU123" s="138" t="s">
        <v>76</v>
      </c>
      <c r="AY123" s="130" t="s">
        <v>163</v>
      </c>
      <c r="BK123" s="139">
        <f>BK124</f>
        <v>0</v>
      </c>
    </row>
    <row r="124" spans="1:65" s="11" customFormat="1" ht="22.9" customHeight="1">
      <c r="B124" s="129"/>
      <c r="D124" s="130" t="s">
        <v>75</v>
      </c>
      <c r="E124" s="163" t="s">
        <v>2324</v>
      </c>
      <c r="F124" s="163" t="s">
        <v>2325</v>
      </c>
      <c r="I124" s="132"/>
      <c r="J124" s="164">
        <f>BK124</f>
        <v>0</v>
      </c>
      <c r="L124" s="129"/>
      <c r="M124" s="134"/>
      <c r="N124" s="135"/>
      <c r="O124" s="135"/>
      <c r="P124" s="136">
        <f>SUM(P125:P149)</f>
        <v>0</v>
      </c>
      <c r="Q124" s="135"/>
      <c r="R124" s="136">
        <f>SUM(R125:R149)</f>
        <v>0.105048</v>
      </c>
      <c r="S124" s="135"/>
      <c r="T124" s="137">
        <f>SUM(T125:T149)</f>
        <v>0</v>
      </c>
      <c r="AR124" s="130" t="s">
        <v>86</v>
      </c>
      <c r="AT124" s="138" t="s">
        <v>75</v>
      </c>
      <c r="AU124" s="138" t="s">
        <v>84</v>
      </c>
      <c r="AY124" s="130" t="s">
        <v>163</v>
      </c>
      <c r="BK124" s="139">
        <f>SUM(BK125:BK149)</f>
        <v>0</v>
      </c>
    </row>
    <row r="125" spans="1:65" s="2" customFormat="1" ht="24.2" customHeight="1">
      <c r="A125" s="30"/>
      <c r="B125" s="140"/>
      <c r="C125" s="141" t="s">
        <v>84</v>
      </c>
      <c r="D125" s="141" t="s">
        <v>164</v>
      </c>
      <c r="E125" s="142" t="s">
        <v>2326</v>
      </c>
      <c r="F125" s="143" t="s">
        <v>2327</v>
      </c>
      <c r="G125" s="144" t="s">
        <v>193</v>
      </c>
      <c r="H125" s="145">
        <v>4</v>
      </c>
      <c r="I125" s="146"/>
      <c r="J125" s="147">
        <f t="shared" ref="J125:J140" si="0">ROUND(I125*H125,2)</f>
        <v>0</v>
      </c>
      <c r="K125" s="143" t="s">
        <v>227</v>
      </c>
      <c r="L125" s="31"/>
      <c r="M125" s="148" t="s">
        <v>1</v>
      </c>
      <c r="N125" s="149" t="s">
        <v>41</v>
      </c>
      <c r="O125" s="56"/>
      <c r="P125" s="150">
        <f t="shared" ref="P125:P140" si="1">O125*H125</f>
        <v>0</v>
      </c>
      <c r="Q125" s="150">
        <v>0</v>
      </c>
      <c r="R125" s="150">
        <f t="shared" ref="R125:R140" si="2">Q125*H125</f>
        <v>0</v>
      </c>
      <c r="S125" s="150">
        <v>0</v>
      </c>
      <c r="T125" s="151">
        <f t="shared" ref="T125:T140" si="3">S125*H125</f>
        <v>0</v>
      </c>
      <c r="U125" s="30"/>
      <c r="V125" s="30"/>
      <c r="W125" s="30"/>
      <c r="X125" s="30"/>
      <c r="Y125" s="30"/>
      <c r="Z125" s="30"/>
      <c r="AA125" s="30"/>
      <c r="AB125" s="30"/>
      <c r="AC125" s="30"/>
      <c r="AD125" s="30"/>
      <c r="AE125" s="30"/>
      <c r="AR125" s="152" t="s">
        <v>289</v>
      </c>
      <c r="AT125" s="152" t="s">
        <v>164</v>
      </c>
      <c r="AU125" s="152" t="s">
        <v>86</v>
      </c>
      <c r="AY125" s="15" t="s">
        <v>163</v>
      </c>
      <c r="BE125" s="153">
        <f t="shared" ref="BE125:BE140" si="4">IF(N125="základní",J125,0)</f>
        <v>0</v>
      </c>
      <c r="BF125" s="153">
        <f t="shared" ref="BF125:BF140" si="5">IF(N125="snížená",J125,0)</f>
        <v>0</v>
      </c>
      <c r="BG125" s="153">
        <f t="shared" ref="BG125:BG140" si="6">IF(N125="zákl. přenesená",J125,0)</f>
        <v>0</v>
      </c>
      <c r="BH125" s="153">
        <f t="shared" ref="BH125:BH140" si="7">IF(N125="sníž. přenesená",J125,0)</f>
        <v>0</v>
      </c>
      <c r="BI125" s="153">
        <f t="shared" ref="BI125:BI140" si="8">IF(N125="nulová",J125,0)</f>
        <v>0</v>
      </c>
      <c r="BJ125" s="15" t="s">
        <v>84</v>
      </c>
      <c r="BK125" s="153">
        <f t="shared" ref="BK125:BK140" si="9">ROUND(I125*H125,2)</f>
        <v>0</v>
      </c>
      <c r="BL125" s="15" t="s">
        <v>289</v>
      </c>
      <c r="BM125" s="152" t="s">
        <v>2328</v>
      </c>
    </row>
    <row r="126" spans="1:65" s="2" customFormat="1" ht="33" customHeight="1">
      <c r="A126" s="30"/>
      <c r="B126" s="140"/>
      <c r="C126" s="174" t="s">
        <v>86</v>
      </c>
      <c r="D126" s="174" t="s">
        <v>618</v>
      </c>
      <c r="E126" s="175" t="s">
        <v>2329</v>
      </c>
      <c r="F126" s="176" t="s">
        <v>2330</v>
      </c>
      <c r="G126" s="177" t="s">
        <v>193</v>
      </c>
      <c r="H126" s="178">
        <v>2</v>
      </c>
      <c r="I126" s="179"/>
      <c r="J126" s="180">
        <f t="shared" si="0"/>
        <v>0</v>
      </c>
      <c r="K126" s="176" t="s">
        <v>227</v>
      </c>
      <c r="L126" s="181"/>
      <c r="M126" s="182" t="s">
        <v>1</v>
      </c>
      <c r="N126" s="183" t="s">
        <v>41</v>
      </c>
      <c r="O126" s="56"/>
      <c r="P126" s="150">
        <f t="shared" si="1"/>
        <v>0</v>
      </c>
      <c r="Q126" s="150">
        <v>4.8000000000000001E-4</v>
      </c>
      <c r="R126" s="150">
        <f t="shared" si="2"/>
        <v>9.6000000000000002E-4</v>
      </c>
      <c r="S126" s="150">
        <v>0</v>
      </c>
      <c r="T126" s="151">
        <f t="shared" si="3"/>
        <v>0</v>
      </c>
      <c r="U126" s="30"/>
      <c r="V126" s="30"/>
      <c r="W126" s="30"/>
      <c r="X126" s="30"/>
      <c r="Y126" s="30"/>
      <c r="Z126" s="30"/>
      <c r="AA126" s="30"/>
      <c r="AB126" s="30"/>
      <c r="AC126" s="30"/>
      <c r="AD126" s="30"/>
      <c r="AE126" s="30"/>
      <c r="AR126" s="152" t="s">
        <v>362</v>
      </c>
      <c r="AT126" s="152" t="s">
        <v>618</v>
      </c>
      <c r="AU126" s="152" t="s">
        <v>86</v>
      </c>
      <c r="AY126" s="15" t="s">
        <v>163</v>
      </c>
      <c r="BE126" s="153">
        <f t="shared" si="4"/>
        <v>0</v>
      </c>
      <c r="BF126" s="153">
        <f t="shared" si="5"/>
        <v>0</v>
      </c>
      <c r="BG126" s="153">
        <f t="shared" si="6"/>
        <v>0</v>
      </c>
      <c r="BH126" s="153">
        <f t="shared" si="7"/>
        <v>0</v>
      </c>
      <c r="BI126" s="153">
        <f t="shared" si="8"/>
        <v>0</v>
      </c>
      <c r="BJ126" s="15" t="s">
        <v>84</v>
      </c>
      <c r="BK126" s="153">
        <f t="shared" si="9"/>
        <v>0</v>
      </c>
      <c r="BL126" s="15" t="s">
        <v>289</v>
      </c>
      <c r="BM126" s="152" t="s">
        <v>2331</v>
      </c>
    </row>
    <row r="127" spans="1:65" s="2" customFormat="1" ht="24.2" customHeight="1">
      <c r="A127" s="30"/>
      <c r="B127" s="140"/>
      <c r="C127" s="174" t="s">
        <v>135</v>
      </c>
      <c r="D127" s="174" t="s">
        <v>618</v>
      </c>
      <c r="E127" s="175" t="s">
        <v>2332</v>
      </c>
      <c r="F127" s="176" t="s">
        <v>2333</v>
      </c>
      <c r="G127" s="177" t="s">
        <v>193</v>
      </c>
      <c r="H127" s="178">
        <v>2</v>
      </c>
      <c r="I127" s="179"/>
      <c r="J127" s="180">
        <f t="shared" si="0"/>
        <v>0</v>
      </c>
      <c r="K127" s="176" t="s">
        <v>227</v>
      </c>
      <c r="L127" s="181"/>
      <c r="M127" s="182" t="s">
        <v>1</v>
      </c>
      <c r="N127" s="183" t="s">
        <v>41</v>
      </c>
      <c r="O127" s="56"/>
      <c r="P127" s="150">
        <f t="shared" si="1"/>
        <v>0</v>
      </c>
      <c r="Q127" s="150">
        <v>2E-3</v>
      </c>
      <c r="R127" s="150">
        <f t="shared" si="2"/>
        <v>4.0000000000000001E-3</v>
      </c>
      <c r="S127" s="150">
        <v>0</v>
      </c>
      <c r="T127" s="151">
        <f t="shared" si="3"/>
        <v>0</v>
      </c>
      <c r="U127" s="30"/>
      <c r="V127" s="30"/>
      <c r="W127" s="30"/>
      <c r="X127" s="30"/>
      <c r="Y127" s="30"/>
      <c r="Z127" s="30"/>
      <c r="AA127" s="30"/>
      <c r="AB127" s="30"/>
      <c r="AC127" s="30"/>
      <c r="AD127" s="30"/>
      <c r="AE127" s="30"/>
      <c r="AR127" s="152" t="s">
        <v>362</v>
      </c>
      <c r="AT127" s="152" t="s">
        <v>618</v>
      </c>
      <c r="AU127" s="152" t="s">
        <v>86</v>
      </c>
      <c r="AY127" s="15" t="s">
        <v>163</v>
      </c>
      <c r="BE127" s="153">
        <f t="shared" si="4"/>
        <v>0</v>
      </c>
      <c r="BF127" s="153">
        <f t="shared" si="5"/>
        <v>0</v>
      </c>
      <c r="BG127" s="153">
        <f t="shared" si="6"/>
        <v>0</v>
      </c>
      <c r="BH127" s="153">
        <f t="shared" si="7"/>
        <v>0</v>
      </c>
      <c r="BI127" s="153">
        <f t="shared" si="8"/>
        <v>0</v>
      </c>
      <c r="BJ127" s="15" t="s">
        <v>84</v>
      </c>
      <c r="BK127" s="153">
        <f t="shared" si="9"/>
        <v>0</v>
      </c>
      <c r="BL127" s="15" t="s">
        <v>289</v>
      </c>
      <c r="BM127" s="152" t="s">
        <v>2334</v>
      </c>
    </row>
    <row r="128" spans="1:65" s="2" customFormat="1" ht="24.2" customHeight="1">
      <c r="A128" s="30"/>
      <c r="B128" s="140"/>
      <c r="C128" s="141" t="s">
        <v>162</v>
      </c>
      <c r="D128" s="141" t="s">
        <v>164</v>
      </c>
      <c r="E128" s="142" t="s">
        <v>2335</v>
      </c>
      <c r="F128" s="143" t="s">
        <v>2336</v>
      </c>
      <c r="G128" s="144" t="s">
        <v>193</v>
      </c>
      <c r="H128" s="145">
        <v>1</v>
      </c>
      <c r="I128" s="146"/>
      <c r="J128" s="147">
        <f t="shared" si="0"/>
        <v>0</v>
      </c>
      <c r="K128" s="143" t="s">
        <v>227</v>
      </c>
      <c r="L128" s="31"/>
      <c r="M128" s="148" t="s">
        <v>1</v>
      </c>
      <c r="N128" s="149" t="s">
        <v>41</v>
      </c>
      <c r="O128" s="56"/>
      <c r="P128" s="150">
        <f t="shared" si="1"/>
        <v>0</v>
      </c>
      <c r="Q128" s="150">
        <v>0</v>
      </c>
      <c r="R128" s="150">
        <f t="shared" si="2"/>
        <v>0</v>
      </c>
      <c r="S128" s="150">
        <v>0</v>
      </c>
      <c r="T128" s="151">
        <f t="shared" si="3"/>
        <v>0</v>
      </c>
      <c r="U128" s="30"/>
      <c r="V128" s="30"/>
      <c r="W128" s="30"/>
      <c r="X128" s="30"/>
      <c r="Y128" s="30"/>
      <c r="Z128" s="30"/>
      <c r="AA128" s="30"/>
      <c r="AB128" s="30"/>
      <c r="AC128" s="30"/>
      <c r="AD128" s="30"/>
      <c r="AE128" s="30"/>
      <c r="AR128" s="152" t="s">
        <v>289</v>
      </c>
      <c r="AT128" s="152" t="s">
        <v>164</v>
      </c>
      <c r="AU128" s="152" t="s">
        <v>86</v>
      </c>
      <c r="AY128" s="15" t="s">
        <v>163</v>
      </c>
      <c r="BE128" s="153">
        <f t="shared" si="4"/>
        <v>0</v>
      </c>
      <c r="BF128" s="153">
        <f t="shared" si="5"/>
        <v>0</v>
      </c>
      <c r="BG128" s="153">
        <f t="shared" si="6"/>
        <v>0</v>
      </c>
      <c r="BH128" s="153">
        <f t="shared" si="7"/>
        <v>0</v>
      </c>
      <c r="BI128" s="153">
        <f t="shared" si="8"/>
        <v>0</v>
      </c>
      <c r="BJ128" s="15" t="s">
        <v>84</v>
      </c>
      <c r="BK128" s="153">
        <f t="shared" si="9"/>
        <v>0</v>
      </c>
      <c r="BL128" s="15" t="s">
        <v>289</v>
      </c>
      <c r="BM128" s="152" t="s">
        <v>2337</v>
      </c>
    </row>
    <row r="129" spans="1:65" s="2" customFormat="1" ht="33" customHeight="1">
      <c r="A129" s="30"/>
      <c r="B129" s="140"/>
      <c r="C129" s="174" t="s">
        <v>178</v>
      </c>
      <c r="D129" s="174" t="s">
        <v>618</v>
      </c>
      <c r="E129" s="175" t="s">
        <v>2338</v>
      </c>
      <c r="F129" s="176" t="s">
        <v>2339</v>
      </c>
      <c r="G129" s="177" t="s">
        <v>193</v>
      </c>
      <c r="H129" s="178">
        <v>1</v>
      </c>
      <c r="I129" s="179"/>
      <c r="J129" s="180">
        <f t="shared" si="0"/>
        <v>0</v>
      </c>
      <c r="K129" s="176" t="s">
        <v>227</v>
      </c>
      <c r="L129" s="181"/>
      <c r="M129" s="182" t="s">
        <v>1</v>
      </c>
      <c r="N129" s="183" t="s">
        <v>41</v>
      </c>
      <c r="O129" s="56"/>
      <c r="P129" s="150">
        <f t="shared" si="1"/>
        <v>0</v>
      </c>
      <c r="Q129" s="150">
        <v>8.9999999999999998E-4</v>
      </c>
      <c r="R129" s="150">
        <f t="shared" si="2"/>
        <v>8.9999999999999998E-4</v>
      </c>
      <c r="S129" s="150">
        <v>0</v>
      </c>
      <c r="T129" s="151">
        <f t="shared" si="3"/>
        <v>0</v>
      </c>
      <c r="U129" s="30"/>
      <c r="V129" s="30"/>
      <c r="W129" s="30"/>
      <c r="X129" s="30"/>
      <c r="Y129" s="30"/>
      <c r="Z129" s="30"/>
      <c r="AA129" s="30"/>
      <c r="AB129" s="30"/>
      <c r="AC129" s="30"/>
      <c r="AD129" s="30"/>
      <c r="AE129" s="30"/>
      <c r="AR129" s="152" t="s">
        <v>362</v>
      </c>
      <c r="AT129" s="152" t="s">
        <v>618</v>
      </c>
      <c r="AU129" s="152" t="s">
        <v>86</v>
      </c>
      <c r="AY129" s="15" t="s">
        <v>163</v>
      </c>
      <c r="BE129" s="153">
        <f t="shared" si="4"/>
        <v>0</v>
      </c>
      <c r="BF129" s="153">
        <f t="shared" si="5"/>
        <v>0</v>
      </c>
      <c r="BG129" s="153">
        <f t="shared" si="6"/>
        <v>0</v>
      </c>
      <c r="BH129" s="153">
        <f t="shared" si="7"/>
        <v>0</v>
      </c>
      <c r="BI129" s="153">
        <f t="shared" si="8"/>
        <v>0</v>
      </c>
      <c r="BJ129" s="15" t="s">
        <v>84</v>
      </c>
      <c r="BK129" s="153">
        <f t="shared" si="9"/>
        <v>0</v>
      </c>
      <c r="BL129" s="15" t="s">
        <v>289</v>
      </c>
      <c r="BM129" s="152" t="s">
        <v>2340</v>
      </c>
    </row>
    <row r="130" spans="1:65" s="2" customFormat="1" ht="21.75" customHeight="1">
      <c r="A130" s="30"/>
      <c r="B130" s="140"/>
      <c r="C130" s="141" t="s">
        <v>182</v>
      </c>
      <c r="D130" s="141" t="s">
        <v>164</v>
      </c>
      <c r="E130" s="142" t="s">
        <v>2341</v>
      </c>
      <c r="F130" s="143" t="s">
        <v>2342</v>
      </c>
      <c r="G130" s="144" t="s">
        <v>193</v>
      </c>
      <c r="H130" s="145">
        <v>3</v>
      </c>
      <c r="I130" s="146"/>
      <c r="J130" s="147">
        <f t="shared" si="0"/>
        <v>0</v>
      </c>
      <c r="K130" s="143" t="s">
        <v>227</v>
      </c>
      <c r="L130" s="31"/>
      <c r="M130" s="148" t="s">
        <v>1</v>
      </c>
      <c r="N130" s="149" t="s">
        <v>41</v>
      </c>
      <c r="O130" s="56"/>
      <c r="P130" s="150">
        <f t="shared" si="1"/>
        <v>0</v>
      </c>
      <c r="Q130" s="150">
        <v>0</v>
      </c>
      <c r="R130" s="150">
        <f t="shared" si="2"/>
        <v>0</v>
      </c>
      <c r="S130" s="150">
        <v>0</v>
      </c>
      <c r="T130" s="151">
        <f t="shared" si="3"/>
        <v>0</v>
      </c>
      <c r="U130" s="30"/>
      <c r="V130" s="30"/>
      <c r="W130" s="30"/>
      <c r="X130" s="30"/>
      <c r="Y130" s="30"/>
      <c r="Z130" s="30"/>
      <c r="AA130" s="30"/>
      <c r="AB130" s="30"/>
      <c r="AC130" s="30"/>
      <c r="AD130" s="30"/>
      <c r="AE130" s="30"/>
      <c r="AR130" s="152" t="s">
        <v>289</v>
      </c>
      <c r="AT130" s="152" t="s">
        <v>164</v>
      </c>
      <c r="AU130" s="152" t="s">
        <v>86</v>
      </c>
      <c r="AY130" s="15" t="s">
        <v>163</v>
      </c>
      <c r="BE130" s="153">
        <f t="shared" si="4"/>
        <v>0</v>
      </c>
      <c r="BF130" s="153">
        <f t="shared" si="5"/>
        <v>0</v>
      </c>
      <c r="BG130" s="153">
        <f t="shared" si="6"/>
        <v>0</v>
      </c>
      <c r="BH130" s="153">
        <f t="shared" si="7"/>
        <v>0</v>
      </c>
      <c r="BI130" s="153">
        <f t="shared" si="8"/>
        <v>0</v>
      </c>
      <c r="BJ130" s="15" t="s">
        <v>84</v>
      </c>
      <c r="BK130" s="153">
        <f t="shared" si="9"/>
        <v>0</v>
      </c>
      <c r="BL130" s="15" t="s">
        <v>289</v>
      </c>
      <c r="BM130" s="152" t="s">
        <v>2343</v>
      </c>
    </row>
    <row r="131" spans="1:65" s="2" customFormat="1" ht="16.5" customHeight="1">
      <c r="A131" s="30"/>
      <c r="B131" s="140"/>
      <c r="C131" s="174" t="s">
        <v>186</v>
      </c>
      <c r="D131" s="174" t="s">
        <v>618</v>
      </c>
      <c r="E131" s="175" t="s">
        <v>2344</v>
      </c>
      <c r="F131" s="176" t="s">
        <v>2345</v>
      </c>
      <c r="G131" s="177" t="s">
        <v>193</v>
      </c>
      <c r="H131" s="178">
        <v>3</v>
      </c>
      <c r="I131" s="179"/>
      <c r="J131" s="180">
        <f t="shared" si="0"/>
        <v>0</v>
      </c>
      <c r="K131" s="176" t="s">
        <v>227</v>
      </c>
      <c r="L131" s="181"/>
      <c r="M131" s="182" t="s">
        <v>1</v>
      </c>
      <c r="N131" s="183" t="s">
        <v>41</v>
      </c>
      <c r="O131" s="56"/>
      <c r="P131" s="150">
        <f t="shared" si="1"/>
        <v>0</v>
      </c>
      <c r="Q131" s="150">
        <v>2.2000000000000001E-4</v>
      </c>
      <c r="R131" s="150">
        <f t="shared" si="2"/>
        <v>6.6E-4</v>
      </c>
      <c r="S131" s="150">
        <v>0</v>
      </c>
      <c r="T131" s="151">
        <f t="shared" si="3"/>
        <v>0</v>
      </c>
      <c r="U131" s="30"/>
      <c r="V131" s="30"/>
      <c r="W131" s="30"/>
      <c r="X131" s="30"/>
      <c r="Y131" s="30"/>
      <c r="Z131" s="30"/>
      <c r="AA131" s="30"/>
      <c r="AB131" s="30"/>
      <c r="AC131" s="30"/>
      <c r="AD131" s="30"/>
      <c r="AE131" s="30"/>
      <c r="AR131" s="152" t="s">
        <v>362</v>
      </c>
      <c r="AT131" s="152" t="s">
        <v>618</v>
      </c>
      <c r="AU131" s="152" t="s">
        <v>86</v>
      </c>
      <c r="AY131" s="15" t="s">
        <v>163</v>
      </c>
      <c r="BE131" s="153">
        <f t="shared" si="4"/>
        <v>0</v>
      </c>
      <c r="BF131" s="153">
        <f t="shared" si="5"/>
        <v>0</v>
      </c>
      <c r="BG131" s="153">
        <f t="shared" si="6"/>
        <v>0</v>
      </c>
      <c r="BH131" s="153">
        <f t="shared" si="7"/>
        <v>0</v>
      </c>
      <c r="BI131" s="153">
        <f t="shared" si="8"/>
        <v>0</v>
      </c>
      <c r="BJ131" s="15" t="s">
        <v>84</v>
      </c>
      <c r="BK131" s="153">
        <f t="shared" si="9"/>
        <v>0</v>
      </c>
      <c r="BL131" s="15" t="s">
        <v>289</v>
      </c>
      <c r="BM131" s="152" t="s">
        <v>2346</v>
      </c>
    </row>
    <row r="132" spans="1:65" s="2" customFormat="1" ht="16.5" customHeight="1">
      <c r="A132" s="30"/>
      <c r="B132" s="140"/>
      <c r="C132" s="141" t="s">
        <v>190</v>
      </c>
      <c r="D132" s="141" t="s">
        <v>164</v>
      </c>
      <c r="E132" s="142" t="s">
        <v>2347</v>
      </c>
      <c r="F132" s="143" t="s">
        <v>2348</v>
      </c>
      <c r="G132" s="144" t="s">
        <v>193</v>
      </c>
      <c r="H132" s="145">
        <v>2</v>
      </c>
      <c r="I132" s="146"/>
      <c r="J132" s="147">
        <f t="shared" si="0"/>
        <v>0</v>
      </c>
      <c r="K132" s="143" t="s">
        <v>227</v>
      </c>
      <c r="L132" s="31"/>
      <c r="M132" s="148" t="s">
        <v>1</v>
      </c>
      <c r="N132" s="149" t="s">
        <v>41</v>
      </c>
      <c r="O132" s="56"/>
      <c r="P132" s="150">
        <f t="shared" si="1"/>
        <v>0</v>
      </c>
      <c r="Q132" s="150">
        <v>0</v>
      </c>
      <c r="R132" s="150">
        <f t="shared" si="2"/>
        <v>0</v>
      </c>
      <c r="S132" s="150">
        <v>0</v>
      </c>
      <c r="T132" s="151">
        <f t="shared" si="3"/>
        <v>0</v>
      </c>
      <c r="U132" s="30"/>
      <c r="V132" s="30"/>
      <c r="W132" s="30"/>
      <c r="X132" s="30"/>
      <c r="Y132" s="30"/>
      <c r="Z132" s="30"/>
      <c r="AA132" s="30"/>
      <c r="AB132" s="30"/>
      <c r="AC132" s="30"/>
      <c r="AD132" s="30"/>
      <c r="AE132" s="30"/>
      <c r="AR132" s="152" t="s">
        <v>289</v>
      </c>
      <c r="AT132" s="152" t="s">
        <v>164</v>
      </c>
      <c r="AU132" s="152" t="s">
        <v>86</v>
      </c>
      <c r="AY132" s="15" t="s">
        <v>163</v>
      </c>
      <c r="BE132" s="153">
        <f t="shared" si="4"/>
        <v>0</v>
      </c>
      <c r="BF132" s="153">
        <f t="shared" si="5"/>
        <v>0</v>
      </c>
      <c r="BG132" s="153">
        <f t="shared" si="6"/>
        <v>0</v>
      </c>
      <c r="BH132" s="153">
        <f t="shared" si="7"/>
        <v>0</v>
      </c>
      <c r="BI132" s="153">
        <f t="shared" si="8"/>
        <v>0</v>
      </c>
      <c r="BJ132" s="15" t="s">
        <v>84</v>
      </c>
      <c r="BK132" s="153">
        <f t="shared" si="9"/>
        <v>0</v>
      </c>
      <c r="BL132" s="15" t="s">
        <v>289</v>
      </c>
      <c r="BM132" s="152" t="s">
        <v>2349</v>
      </c>
    </row>
    <row r="133" spans="1:65" s="2" customFormat="1" ht="24.2" customHeight="1">
      <c r="A133" s="30"/>
      <c r="B133" s="140"/>
      <c r="C133" s="174" t="s">
        <v>257</v>
      </c>
      <c r="D133" s="174" t="s">
        <v>618</v>
      </c>
      <c r="E133" s="175" t="s">
        <v>2350</v>
      </c>
      <c r="F133" s="176" t="s">
        <v>2351</v>
      </c>
      <c r="G133" s="177" t="s">
        <v>193</v>
      </c>
      <c r="H133" s="178">
        <v>2</v>
      </c>
      <c r="I133" s="179"/>
      <c r="J133" s="180">
        <f t="shared" si="0"/>
        <v>0</v>
      </c>
      <c r="K133" s="176" t="s">
        <v>227</v>
      </c>
      <c r="L133" s="181"/>
      <c r="M133" s="182" t="s">
        <v>1</v>
      </c>
      <c r="N133" s="183" t="s">
        <v>41</v>
      </c>
      <c r="O133" s="56"/>
      <c r="P133" s="150">
        <f t="shared" si="1"/>
        <v>0</v>
      </c>
      <c r="Q133" s="150">
        <v>2.9999999999999997E-4</v>
      </c>
      <c r="R133" s="150">
        <f t="shared" si="2"/>
        <v>5.9999999999999995E-4</v>
      </c>
      <c r="S133" s="150">
        <v>0</v>
      </c>
      <c r="T133" s="151">
        <f t="shared" si="3"/>
        <v>0</v>
      </c>
      <c r="U133" s="30"/>
      <c r="V133" s="30"/>
      <c r="W133" s="30"/>
      <c r="X133" s="30"/>
      <c r="Y133" s="30"/>
      <c r="Z133" s="30"/>
      <c r="AA133" s="30"/>
      <c r="AB133" s="30"/>
      <c r="AC133" s="30"/>
      <c r="AD133" s="30"/>
      <c r="AE133" s="30"/>
      <c r="AR133" s="152" t="s">
        <v>362</v>
      </c>
      <c r="AT133" s="152" t="s">
        <v>618</v>
      </c>
      <c r="AU133" s="152" t="s">
        <v>86</v>
      </c>
      <c r="AY133" s="15" t="s">
        <v>163</v>
      </c>
      <c r="BE133" s="153">
        <f t="shared" si="4"/>
        <v>0</v>
      </c>
      <c r="BF133" s="153">
        <f t="shared" si="5"/>
        <v>0</v>
      </c>
      <c r="BG133" s="153">
        <f t="shared" si="6"/>
        <v>0</v>
      </c>
      <c r="BH133" s="153">
        <f t="shared" si="7"/>
        <v>0</v>
      </c>
      <c r="BI133" s="153">
        <f t="shared" si="8"/>
        <v>0</v>
      </c>
      <c r="BJ133" s="15" t="s">
        <v>84</v>
      </c>
      <c r="BK133" s="153">
        <f t="shared" si="9"/>
        <v>0</v>
      </c>
      <c r="BL133" s="15" t="s">
        <v>289</v>
      </c>
      <c r="BM133" s="152" t="s">
        <v>2352</v>
      </c>
    </row>
    <row r="134" spans="1:65" s="2" customFormat="1" ht="37.9" customHeight="1">
      <c r="A134" s="30"/>
      <c r="B134" s="140"/>
      <c r="C134" s="141" t="s">
        <v>89</v>
      </c>
      <c r="D134" s="141" t="s">
        <v>164</v>
      </c>
      <c r="E134" s="142" t="s">
        <v>2353</v>
      </c>
      <c r="F134" s="143" t="s">
        <v>2354</v>
      </c>
      <c r="G134" s="144" t="s">
        <v>329</v>
      </c>
      <c r="H134" s="145">
        <v>15</v>
      </c>
      <c r="I134" s="146"/>
      <c r="J134" s="147">
        <f t="shared" si="0"/>
        <v>0</v>
      </c>
      <c r="K134" s="143" t="s">
        <v>227</v>
      </c>
      <c r="L134" s="31"/>
      <c r="M134" s="148" t="s">
        <v>1</v>
      </c>
      <c r="N134" s="149" t="s">
        <v>41</v>
      </c>
      <c r="O134" s="56"/>
      <c r="P134" s="150">
        <f t="shared" si="1"/>
        <v>0</v>
      </c>
      <c r="Q134" s="150">
        <v>1.6800000000000001E-3</v>
      </c>
      <c r="R134" s="150">
        <f t="shared" si="2"/>
        <v>2.52E-2</v>
      </c>
      <c r="S134" s="150">
        <v>0</v>
      </c>
      <c r="T134" s="151">
        <f t="shared" si="3"/>
        <v>0</v>
      </c>
      <c r="U134" s="30"/>
      <c r="V134" s="30"/>
      <c r="W134" s="30"/>
      <c r="X134" s="30"/>
      <c r="Y134" s="30"/>
      <c r="Z134" s="30"/>
      <c r="AA134" s="30"/>
      <c r="AB134" s="30"/>
      <c r="AC134" s="30"/>
      <c r="AD134" s="30"/>
      <c r="AE134" s="30"/>
      <c r="AR134" s="152" t="s">
        <v>289</v>
      </c>
      <c r="AT134" s="152" t="s">
        <v>164</v>
      </c>
      <c r="AU134" s="152" t="s">
        <v>86</v>
      </c>
      <c r="AY134" s="15" t="s">
        <v>163</v>
      </c>
      <c r="BE134" s="153">
        <f t="shared" si="4"/>
        <v>0</v>
      </c>
      <c r="BF134" s="153">
        <f t="shared" si="5"/>
        <v>0</v>
      </c>
      <c r="BG134" s="153">
        <f t="shared" si="6"/>
        <v>0</v>
      </c>
      <c r="BH134" s="153">
        <f t="shared" si="7"/>
        <v>0</v>
      </c>
      <c r="BI134" s="153">
        <f t="shared" si="8"/>
        <v>0</v>
      </c>
      <c r="BJ134" s="15" t="s">
        <v>84</v>
      </c>
      <c r="BK134" s="153">
        <f t="shared" si="9"/>
        <v>0</v>
      </c>
      <c r="BL134" s="15" t="s">
        <v>289</v>
      </c>
      <c r="BM134" s="152" t="s">
        <v>2355</v>
      </c>
    </row>
    <row r="135" spans="1:65" s="2" customFormat="1" ht="37.9" customHeight="1">
      <c r="A135" s="30"/>
      <c r="B135" s="140"/>
      <c r="C135" s="141" t="s">
        <v>266</v>
      </c>
      <c r="D135" s="141" t="s">
        <v>164</v>
      </c>
      <c r="E135" s="142" t="s">
        <v>2356</v>
      </c>
      <c r="F135" s="143" t="s">
        <v>2357</v>
      </c>
      <c r="G135" s="144" t="s">
        <v>329</v>
      </c>
      <c r="H135" s="145">
        <v>20</v>
      </c>
      <c r="I135" s="146"/>
      <c r="J135" s="147">
        <f t="shared" si="0"/>
        <v>0</v>
      </c>
      <c r="K135" s="143" t="s">
        <v>227</v>
      </c>
      <c r="L135" s="31"/>
      <c r="M135" s="148" t="s">
        <v>1</v>
      </c>
      <c r="N135" s="149" t="s">
        <v>41</v>
      </c>
      <c r="O135" s="56"/>
      <c r="P135" s="150">
        <f t="shared" si="1"/>
        <v>0</v>
      </c>
      <c r="Q135" s="150">
        <v>3.4499999999999999E-3</v>
      </c>
      <c r="R135" s="150">
        <f t="shared" si="2"/>
        <v>6.9000000000000006E-2</v>
      </c>
      <c r="S135" s="150">
        <v>0</v>
      </c>
      <c r="T135" s="151">
        <f t="shared" si="3"/>
        <v>0</v>
      </c>
      <c r="U135" s="30"/>
      <c r="V135" s="30"/>
      <c r="W135" s="30"/>
      <c r="X135" s="30"/>
      <c r="Y135" s="30"/>
      <c r="Z135" s="30"/>
      <c r="AA135" s="30"/>
      <c r="AB135" s="30"/>
      <c r="AC135" s="30"/>
      <c r="AD135" s="30"/>
      <c r="AE135" s="30"/>
      <c r="AR135" s="152" t="s">
        <v>289</v>
      </c>
      <c r="AT135" s="152" t="s">
        <v>164</v>
      </c>
      <c r="AU135" s="152" t="s">
        <v>86</v>
      </c>
      <c r="AY135" s="15" t="s">
        <v>163</v>
      </c>
      <c r="BE135" s="153">
        <f t="shared" si="4"/>
        <v>0</v>
      </c>
      <c r="BF135" s="153">
        <f t="shared" si="5"/>
        <v>0</v>
      </c>
      <c r="BG135" s="153">
        <f t="shared" si="6"/>
        <v>0</v>
      </c>
      <c r="BH135" s="153">
        <f t="shared" si="7"/>
        <v>0</v>
      </c>
      <c r="BI135" s="153">
        <f t="shared" si="8"/>
        <v>0</v>
      </c>
      <c r="BJ135" s="15" t="s">
        <v>84</v>
      </c>
      <c r="BK135" s="153">
        <f t="shared" si="9"/>
        <v>0</v>
      </c>
      <c r="BL135" s="15" t="s">
        <v>289</v>
      </c>
      <c r="BM135" s="152" t="s">
        <v>2358</v>
      </c>
    </row>
    <row r="136" spans="1:65" s="2" customFormat="1" ht="37.9" customHeight="1">
      <c r="A136" s="30"/>
      <c r="B136" s="140"/>
      <c r="C136" s="141" t="s">
        <v>8</v>
      </c>
      <c r="D136" s="141" t="s">
        <v>164</v>
      </c>
      <c r="E136" s="142" t="s">
        <v>2359</v>
      </c>
      <c r="F136" s="143" t="s">
        <v>2360</v>
      </c>
      <c r="G136" s="144" t="s">
        <v>193</v>
      </c>
      <c r="H136" s="145">
        <v>2</v>
      </c>
      <c r="I136" s="146"/>
      <c r="J136" s="147">
        <f t="shared" si="0"/>
        <v>0</v>
      </c>
      <c r="K136" s="143" t="s">
        <v>227</v>
      </c>
      <c r="L136" s="31"/>
      <c r="M136" s="148" t="s">
        <v>1</v>
      </c>
      <c r="N136" s="149" t="s">
        <v>41</v>
      </c>
      <c r="O136" s="56"/>
      <c r="P136" s="150">
        <f t="shared" si="1"/>
        <v>0</v>
      </c>
      <c r="Q136" s="150">
        <v>0</v>
      </c>
      <c r="R136" s="150">
        <f t="shared" si="2"/>
        <v>0</v>
      </c>
      <c r="S136" s="150">
        <v>0</v>
      </c>
      <c r="T136" s="151">
        <f t="shared" si="3"/>
        <v>0</v>
      </c>
      <c r="U136" s="30"/>
      <c r="V136" s="30"/>
      <c r="W136" s="30"/>
      <c r="X136" s="30"/>
      <c r="Y136" s="30"/>
      <c r="Z136" s="30"/>
      <c r="AA136" s="30"/>
      <c r="AB136" s="30"/>
      <c r="AC136" s="30"/>
      <c r="AD136" s="30"/>
      <c r="AE136" s="30"/>
      <c r="AR136" s="152" t="s">
        <v>289</v>
      </c>
      <c r="AT136" s="152" t="s">
        <v>164</v>
      </c>
      <c r="AU136" s="152" t="s">
        <v>86</v>
      </c>
      <c r="AY136" s="15" t="s">
        <v>163</v>
      </c>
      <c r="BE136" s="153">
        <f t="shared" si="4"/>
        <v>0</v>
      </c>
      <c r="BF136" s="153">
        <f t="shared" si="5"/>
        <v>0</v>
      </c>
      <c r="BG136" s="153">
        <f t="shared" si="6"/>
        <v>0</v>
      </c>
      <c r="BH136" s="153">
        <f t="shared" si="7"/>
        <v>0</v>
      </c>
      <c r="BI136" s="153">
        <f t="shared" si="8"/>
        <v>0</v>
      </c>
      <c r="BJ136" s="15" t="s">
        <v>84</v>
      </c>
      <c r="BK136" s="153">
        <f t="shared" si="9"/>
        <v>0</v>
      </c>
      <c r="BL136" s="15" t="s">
        <v>289</v>
      </c>
      <c r="BM136" s="152" t="s">
        <v>2361</v>
      </c>
    </row>
    <row r="137" spans="1:65" s="2" customFormat="1" ht="16.5" customHeight="1">
      <c r="A137" s="30"/>
      <c r="B137" s="140"/>
      <c r="C137" s="174" t="s">
        <v>277</v>
      </c>
      <c r="D137" s="174" t="s">
        <v>618</v>
      </c>
      <c r="E137" s="175" t="s">
        <v>2362</v>
      </c>
      <c r="F137" s="176" t="s">
        <v>2363</v>
      </c>
      <c r="G137" s="177" t="s">
        <v>193</v>
      </c>
      <c r="H137" s="178">
        <v>1</v>
      </c>
      <c r="I137" s="179"/>
      <c r="J137" s="180">
        <f t="shared" si="0"/>
        <v>0</v>
      </c>
      <c r="K137" s="176" t="s">
        <v>227</v>
      </c>
      <c r="L137" s="181"/>
      <c r="M137" s="182" t="s">
        <v>1</v>
      </c>
      <c r="N137" s="183" t="s">
        <v>41</v>
      </c>
      <c r="O137" s="56"/>
      <c r="P137" s="150">
        <f t="shared" si="1"/>
        <v>0</v>
      </c>
      <c r="Q137" s="150">
        <v>4.0000000000000002E-4</v>
      </c>
      <c r="R137" s="150">
        <f t="shared" si="2"/>
        <v>4.0000000000000002E-4</v>
      </c>
      <c r="S137" s="150">
        <v>0</v>
      </c>
      <c r="T137" s="151">
        <f t="shared" si="3"/>
        <v>0</v>
      </c>
      <c r="U137" s="30"/>
      <c r="V137" s="30"/>
      <c r="W137" s="30"/>
      <c r="X137" s="30"/>
      <c r="Y137" s="30"/>
      <c r="Z137" s="30"/>
      <c r="AA137" s="30"/>
      <c r="AB137" s="30"/>
      <c r="AC137" s="30"/>
      <c r="AD137" s="30"/>
      <c r="AE137" s="30"/>
      <c r="AR137" s="152" t="s">
        <v>362</v>
      </c>
      <c r="AT137" s="152" t="s">
        <v>618</v>
      </c>
      <c r="AU137" s="152" t="s">
        <v>86</v>
      </c>
      <c r="AY137" s="15" t="s">
        <v>163</v>
      </c>
      <c r="BE137" s="153">
        <f t="shared" si="4"/>
        <v>0</v>
      </c>
      <c r="BF137" s="153">
        <f t="shared" si="5"/>
        <v>0</v>
      </c>
      <c r="BG137" s="153">
        <f t="shared" si="6"/>
        <v>0</v>
      </c>
      <c r="BH137" s="153">
        <f t="shared" si="7"/>
        <v>0</v>
      </c>
      <c r="BI137" s="153">
        <f t="shared" si="8"/>
        <v>0</v>
      </c>
      <c r="BJ137" s="15" t="s">
        <v>84</v>
      </c>
      <c r="BK137" s="153">
        <f t="shared" si="9"/>
        <v>0</v>
      </c>
      <c r="BL137" s="15" t="s">
        <v>289</v>
      </c>
      <c r="BM137" s="152" t="s">
        <v>2364</v>
      </c>
    </row>
    <row r="138" spans="1:65" s="2" customFormat="1" ht="16.5" customHeight="1">
      <c r="A138" s="30"/>
      <c r="B138" s="140"/>
      <c r="C138" s="174" t="s">
        <v>281</v>
      </c>
      <c r="D138" s="174" t="s">
        <v>618</v>
      </c>
      <c r="E138" s="175" t="s">
        <v>2365</v>
      </c>
      <c r="F138" s="176" t="s">
        <v>2366</v>
      </c>
      <c r="G138" s="177" t="s">
        <v>193</v>
      </c>
      <c r="H138" s="178">
        <v>1</v>
      </c>
      <c r="I138" s="179"/>
      <c r="J138" s="180">
        <f t="shared" si="0"/>
        <v>0</v>
      </c>
      <c r="K138" s="176" t="s">
        <v>227</v>
      </c>
      <c r="L138" s="181"/>
      <c r="M138" s="182" t="s">
        <v>1</v>
      </c>
      <c r="N138" s="183" t="s">
        <v>41</v>
      </c>
      <c r="O138" s="56"/>
      <c r="P138" s="150">
        <f t="shared" si="1"/>
        <v>0</v>
      </c>
      <c r="Q138" s="150">
        <v>5.9999999999999995E-4</v>
      </c>
      <c r="R138" s="150">
        <f t="shared" si="2"/>
        <v>5.9999999999999995E-4</v>
      </c>
      <c r="S138" s="150">
        <v>0</v>
      </c>
      <c r="T138" s="151">
        <f t="shared" si="3"/>
        <v>0</v>
      </c>
      <c r="U138" s="30"/>
      <c r="V138" s="30"/>
      <c r="W138" s="30"/>
      <c r="X138" s="30"/>
      <c r="Y138" s="30"/>
      <c r="Z138" s="30"/>
      <c r="AA138" s="30"/>
      <c r="AB138" s="30"/>
      <c r="AC138" s="30"/>
      <c r="AD138" s="30"/>
      <c r="AE138" s="30"/>
      <c r="AR138" s="152" t="s">
        <v>362</v>
      </c>
      <c r="AT138" s="152" t="s">
        <v>618</v>
      </c>
      <c r="AU138" s="152" t="s">
        <v>86</v>
      </c>
      <c r="AY138" s="15" t="s">
        <v>163</v>
      </c>
      <c r="BE138" s="153">
        <f t="shared" si="4"/>
        <v>0</v>
      </c>
      <c r="BF138" s="153">
        <f t="shared" si="5"/>
        <v>0</v>
      </c>
      <c r="BG138" s="153">
        <f t="shared" si="6"/>
        <v>0</v>
      </c>
      <c r="BH138" s="153">
        <f t="shared" si="7"/>
        <v>0</v>
      </c>
      <c r="BI138" s="153">
        <f t="shared" si="8"/>
        <v>0</v>
      </c>
      <c r="BJ138" s="15" t="s">
        <v>84</v>
      </c>
      <c r="BK138" s="153">
        <f t="shared" si="9"/>
        <v>0</v>
      </c>
      <c r="BL138" s="15" t="s">
        <v>289</v>
      </c>
      <c r="BM138" s="152" t="s">
        <v>2367</v>
      </c>
    </row>
    <row r="139" spans="1:65" s="2" customFormat="1" ht="24.2" customHeight="1">
      <c r="A139" s="30"/>
      <c r="B139" s="140"/>
      <c r="C139" s="141" t="s">
        <v>285</v>
      </c>
      <c r="D139" s="141" t="s">
        <v>164</v>
      </c>
      <c r="E139" s="142" t="s">
        <v>2368</v>
      </c>
      <c r="F139" s="143" t="s">
        <v>2369</v>
      </c>
      <c r="G139" s="144" t="s">
        <v>253</v>
      </c>
      <c r="H139" s="145">
        <v>3.1</v>
      </c>
      <c r="I139" s="146"/>
      <c r="J139" s="147">
        <f t="shared" si="0"/>
        <v>0</v>
      </c>
      <c r="K139" s="143" t="s">
        <v>227</v>
      </c>
      <c r="L139" s="31"/>
      <c r="M139" s="148" t="s">
        <v>1</v>
      </c>
      <c r="N139" s="149" t="s">
        <v>41</v>
      </c>
      <c r="O139" s="56"/>
      <c r="P139" s="150">
        <f t="shared" si="1"/>
        <v>0</v>
      </c>
      <c r="Q139" s="150">
        <v>0</v>
      </c>
      <c r="R139" s="150">
        <f t="shared" si="2"/>
        <v>0</v>
      </c>
      <c r="S139" s="150">
        <v>0</v>
      </c>
      <c r="T139" s="151">
        <f t="shared" si="3"/>
        <v>0</v>
      </c>
      <c r="U139" s="30"/>
      <c r="V139" s="30"/>
      <c r="W139" s="30"/>
      <c r="X139" s="30"/>
      <c r="Y139" s="30"/>
      <c r="Z139" s="30"/>
      <c r="AA139" s="30"/>
      <c r="AB139" s="30"/>
      <c r="AC139" s="30"/>
      <c r="AD139" s="30"/>
      <c r="AE139" s="30"/>
      <c r="AR139" s="152" t="s">
        <v>289</v>
      </c>
      <c r="AT139" s="152" t="s">
        <v>164</v>
      </c>
      <c r="AU139" s="152" t="s">
        <v>86</v>
      </c>
      <c r="AY139" s="15" t="s">
        <v>163</v>
      </c>
      <c r="BE139" s="153">
        <f t="shared" si="4"/>
        <v>0</v>
      </c>
      <c r="BF139" s="153">
        <f t="shared" si="5"/>
        <v>0</v>
      </c>
      <c r="BG139" s="153">
        <f t="shared" si="6"/>
        <v>0</v>
      </c>
      <c r="BH139" s="153">
        <f t="shared" si="7"/>
        <v>0</v>
      </c>
      <c r="BI139" s="153">
        <f t="shared" si="8"/>
        <v>0</v>
      </c>
      <c r="BJ139" s="15" t="s">
        <v>84</v>
      </c>
      <c r="BK139" s="153">
        <f t="shared" si="9"/>
        <v>0</v>
      </c>
      <c r="BL139" s="15" t="s">
        <v>289</v>
      </c>
      <c r="BM139" s="152" t="s">
        <v>2370</v>
      </c>
    </row>
    <row r="140" spans="1:65" s="2" customFormat="1" ht="16.5" customHeight="1">
      <c r="A140" s="30"/>
      <c r="B140" s="140"/>
      <c r="C140" s="174" t="s">
        <v>289</v>
      </c>
      <c r="D140" s="174" t="s">
        <v>618</v>
      </c>
      <c r="E140" s="175" t="s">
        <v>2371</v>
      </c>
      <c r="F140" s="176" t="s">
        <v>2372</v>
      </c>
      <c r="G140" s="177" t="s">
        <v>253</v>
      </c>
      <c r="H140" s="178">
        <v>3.41</v>
      </c>
      <c r="I140" s="179"/>
      <c r="J140" s="180">
        <f t="shared" si="0"/>
        <v>0</v>
      </c>
      <c r="K140" s="176" t="s">
        <v>227</v>
      </c>
      <c r="L140" s="181"/>
      <c r="M140" s="182" t="s">
        <v>1</v>
      </c>
      <c r="N140" s="183" t="s">
        <v>41</v>
      </c>
      <c r="O140" s="56"/>
      <c r="P140" s="150">
        <f t="shared" si="1"/>
        <v>0</v>
      </c>
      <c r="Q140" s="150">
        <v>8.0000000000000004E-4</v>
      </c>
      <c r="R140" s="150">
        <f t="shared" si="2"/>
        <v>2.7280000000000004E-3</v>
      </c>
      <c r="S140" s="150">
        <v>0</v>
      </c>
      <c r="T140" s="151">
        <f t="shared" si="3"/>
        <v>0</v>
      </c>
      <c r="U140" s="30"/>
      <c r="V140" s="30"/>
      <c r="W140" s="30"/>
      <c r="X140" s="30"/>
      <c r="Y140" s="30"/>
      <c r="Z140" s="30"/>
      <c r="AA140" s="30"/>
      <c r="AB140" s="30"/>
      <c r="AC140" s="30"/>
      <c r="AD140" s="30"/>
      <c r="AE140" s="30"/>
      <c r="AR140" s="152" t="s">
        <v>362</v>
      </c>
      <c r="AT140" s="152" t="s">
        <v>618</v>
      </c>
      <c r="AU140" s="152" t="s">
        <v>86</v>
      </c>
      <c r="AY140" s="15" t="s">
        <v>163</v>
      </c>
      <c r="BE140" s="153">
        <f t="shared" si="4"/>
        <v>0</v>
      </c>
      <c r="BF140" s="153">
        <f t="shared" si="5"/>
        <v>0</v>
      </c>
      <c r="BG140" s="153">
        <f t="shared" si="6"/>
        <v>0</v>
      </c>
      <c r="BH140" s="153">
        <f t="shared" si="7"/>
        <v>0</v>
      </c>
      <c r="BI140" s="153">
        <f t="shared" si="8"/>
        <v>0</v>
      </c>
      <c r="BJ140" s="15" t="s">
        <v>84</v>
      </c>
      <c r="BK140" s="153">
        <f t="shared" si="9"/>
        <v>0</v>
      </c>
      <c r="BL140" s="15" t="s">
        <v>289</v>
      </c>
      <c r="BM140" s="152" t="s">
        <v>2373</v>
      </c>
    </row>
    <row r="141" spans="1:65" s="13" customFormat="1" ht="11.25">
      <c r="B141" s="165"/>
      <c r="D141" s="166" t="s">
        <v>229</v>
      </c>
      <c r="F141" s="168" t="s">
        <v>2374</v>
      </c>
      <c r="H141" s="169">
        <v>3.41</v>
      </c>
      <c r="I141" s="170"/>
      <c r="L141" s="165"/>
      <c r="M141" s="171"/>
      <c r="N141" s="172"/>
      <c r="O141" s="172"/>
      <c r="P141" s="172"/>
      <c r="Q141" s="172"/>
      <c r="R141" s="172"/>
      <c r="S141" s="172"/>
      <c r="T141" s="173"/>
      <c r="AT141" s="167" t="s">
        <v>229</v>
      </c>
      <c r="AU141" s="167" t="s">
        <v>86</v>
      </c>
      <c r="AV141" s="13" t="s">
        <v>86</v>
      </c>
      <c r="AW141" s="13" t="s">
        <v>3</v>
      </c>
      <c r="AX141" s="13" t="s">
        <v>84</v>
      </c>
      <c r="AY141" s="167" t="s">
        <v>163</v>
      </c>
    </row>
    <row r="142" spans="1:65" s="2" customFormat="1" ht="16.5" customHeight="1">
      <c r="A142" s="30"/>
      <c r="B142" s="140"/>
      <c r="C142" s="141" t="s">
        <v>293</v>
      </c>
      <c r="D142" s="141" t="s">
        <v>164</v>
      </c>
      <c r="E142" s="142" t="s">
        <v>2375</v>
      </c>
      <c r="F142" s="143" t="s">
        <v>2376</v>
      </c>
      <c r="G142" s="144" t="s">
        <v>193</v>
      </c>
      <c r="H142" s="145">
        <v>3</v>
      </c>
      <c r="I142" s="146"/>
      <c r="J142" s="147">
        <f t="shared" ref="J142:J149" si="10">ROUND(I142*H142,2)</f>
        <v>0</v>
      </c>
      <c r="K142" s="143" t="s">
        <v>1</v>
      </c>
      <c r="L142" s="31"/>
      <c r="M142" s="148" t="s">
        <v>1</v>
      </c>
      <c r="N142" s="149" t="s">
        <v>41</v>
      </c>
      <c r="O142" s="56"/>
      <c r="P142" s="150">
        <f t="shared" ref="P142:P149" si="11">O142*H142</f>
        <v>0</v>
      </c>
      <c r="Q142" s="150">
        <v>0</v>
      </c>
      <c r="R142" s="150">
        <f t="shared" ref="R142:R149" si="12">Q142*H142</f>
        <v>0</v>
      </c>
      <c r="S142" s="150">
        <v>0</v>
      </c>
      <c r="T142" s="151">
        <f t="shared" ref="T142:T149" si="13">S142*H142</f>
        <v>0</v>
      </c>
      <c r="U142" s="30"/>
      <c r="V142" s="30"/>
      <c r="W142" s="30"/>
      <c r="X142" s="30"/>
      <c r="Y142" s="30"/>
      <c r="Z142" s="30"/>
      <c r="AA142" s="30"/>
      <c r="AB142" s="30"/>
      <c r="AC142" s="30"/>
      <c r="AD142" s="30"/>
      <c r="AE142" s="30"/>
      <c r="AR142" s="152" t="s">
        <v>289</v>
      </c>
      <c r="AT142" s="152" t="s">
        <v>164</v>
      </c>
      <c r="AU142" s="152" t="s">
        <v>86</v>
      </c>
      <c r="AY142" s="15" t="s">
        <v>163</v>
      </c>
      <c r="BE142" s="153">
        <f t="shared" ref="BE142:BE149" si="14">IF(N142="základní",J142,0)</f>
        <v>0</v>
      </c>
      <c r="BF142" s="153">
        <f t="shared" ref="BF142:BF149" si="15">IF(N142="snížená",J142,0)</f>
        <v>0</v>
      </c>
      <c r="BG142" s="153">
        <f t="shared" ref="BG142:BG149" si="16">IF(N142="zákl. přenesená",J142,0)</f>
        <v>0</v>
      </c>
      <c r="BH142" s="153">
        <f t="shared" ref="BH142:BH149" si="17">IF(N142="sníž. přenesená",J142,0)</f>
        <v>0</v>
      </c>
      <c r="BI142" s="153">
        <f t="shared" ref="BI142:BI149" si="18">IF(N142="nulová",J142,0)</f>
        <v>0</v>
      </c>
      <c r="BJ142" s="15" t="s">
        <v>84</v>
      </c>
      <c r="BK142" s="153">
        <f t="shared" ref="BK142:BK149" si="19">ROUND(I142*H142,2)</f>
        <v>0</v>
      </c>
      <c r="BL142" s="15" t="s">
        <v>289</v>
      </c>
      <c r="BM142" s="152" t="s">
        <v>2377</v>
      </c>
    </row>
    <row r="143" spans="1:65" s="2" customFormat="1" ht="16.5" customHeight="1">
      <c r="A143" s="30"/>
      <c r="B143" s="140"/>
      <c r="C143" s="141" t="s">
        <v>297</v>
      </c>
      <c r="D143" s="141" t="s">
        <v>164</v>
      </c>
      <c r="E143" s="142" t="s">
        <v>2378</v>
      </c>
      <c r="F143" s="143" t="s">
        <v>2379</v>
      </c>
      <c r="G143" s="144" t="s">
        <v>193</v>
      </c>
      <c r="H143" s="145">
        <v>3</v>
      </c>
      <c r="I143" s="146"/>
      <c r="J143" s="147">
        <f t="shared" si="10"/>
        <v>0</v>
      </c>
      <c r="K143" s="143" t="s">
        <v>1</v>
      </c>
      <c r="L143" s="31"/>
      <c r="M143" s="148" t="s">
        <v>1</v>
      </c>
      <c r="N143" s="149" t="s">
        <v>41</v>
      </c>
      <c r="O143" s="56"/>
      <c r="P143" s="150">
        <f t="shared" si="11"/>
        <v>0</v>
      </c>
      <c r="Q143" s="150">
        <v>0</v>
      </c>
      <c r="R143" s="150">
        <f t="shared" si="12"/>
        <v>0</v>
      </c>
      <c r="S143" s="150">
        <v>0</v>
      </c>
      <c r="T143" s="151">
        <f t="shared" si="13"/>
        <v>0</v>
      </c>
      <c r="U143" s="30"/>
      <c r="V143" s="30"/>
      <c r="W143" s="30"/>
      <c r="X143" s="30"/>
      <c r="Y143" s="30"/>
      <c r="Z143" s="30"/>
      <c r="AA143" s="30"/>
      <c r="AB143" s="30"/>
      <c r="AC143" s="30"/>
      <c r="AD143" s="30"/>
      <c r="AE143" s="30"/>
      <c r="AR143" s="152" t="s">
        <v>289</v>
      </c>
      <c r="AT143" s="152" t="s">
        <v>164</v>
      </c>
      <c r="AU143" s="152" t="s">
        <v>86</v>
      </c>
      <c r="AY143" s="15" t="s">
        <v>163</v>
      </c>
      <c r="BE143" s="153">
        <f t="shared" si="14"/>
        <v>0</v>
      </c>
      <c r="BF143" s="153">
        <f t="shared" si="15"/>
        <v>0</v>
      </c>
      <c r="BG143" s="153">
        <f t="shared" si="16"/>
        <v>0</v>
      </c>
      <c r="BH143" s="153">
        <f t="shared" si="17"/>
        <v>0</v>
      </c>
      <c r="BI143" s="153">
        <f t="shared" si="18"/>
        <v>0</v>
      </c>
      <c r="BJ143" s="15" t="s">
        <v>84</v>
      </c>
      <c r="BK143" s="153">
        <f t="shared" si="19"/>
        <v>0</v>
      </c>
      <c r="BL143" s="15" t="s">
        <v>289</v>
      </c>
      <c r="BM143" s="152" t="s">
        <v>2380</v>
      </c>
    </row>
    <row r="144" spans="1:65" s="2" customFormat="1" ht="21.75" customHeight="1">
      <c r="A144" s="30"/>
      <c r="B144" s="140"/>
      <c r="C144" s="141" t="s">
        <v>301</v>
      </c>
      <c r="D144" s="141" t="s">
        <v>164</v>
      </c>
      <c r="E144" s="142" t="s">
        <v>2381</v>
      </c>
      <c r="F144" s="143" t="s">
        <v>2382</v>
      </c>
      <c r="G144" s="144" t="s">
        <v>193</v>
      </c>
      <c r="H144" s="145">
        <v>2</v>
      </c>
      <c r="I144" s="146"/>
      <c r="J144" s="147">
        <f t="shared" si="10"/>
        <v>0</v>
      </c>
      <c r="K144" s="143" t="s">
        <v>1</v>
      </c>
      <c r="L144" s="31"/>
      <c r="M144" s="148" t="s">
        <v>1</v>
      </c>
      <c r="N144" s="149" t="s">
        <v>41</v>
      </c>
      <c r="O144" s="56"/>
      <c r="P144" s="150">
        <f t="shared" si="11"/>
        <v>0</v>
      </c>
      <c r="Q144" s="150">
        <v>0</v>
      </c>
      <c r="R144" s="150">
        <f t="shared" si="12"/>
        <v>0</v>
      </c>
      <c r="S144" s="150">
        <v>0</v>
      </c>
      <c r="T144" s="151">
        <f t="shared" si="13"/>
        <v>0</v>
      </c>
      <c r="U144" s="30"/>
      <c r="V144" s="30"/>
      <c r="W144" s="30"/>
      <c r="X144" s="30"/>
      <c r="Y144" s="30"/>
      <c r="Z144" s="30"/>
      <c r="AA144" s="30"/>
      <c r="AB144" s="30"/>
      <c r="AC144" s="30"/>
      <c r="AD144" s="30"/>
      <c r="AE144" s="30"/>
      <c r="AR144" s="152" t="s">
        <v>289</v>
      </c>
      <c r="AT144" s="152" t="s">
        <v>164</v>
      </c>
      <c r="AU144" s="152" t="s">
        <v>86</v>
      </c>
      <c r="AY144" s="15" t="s">
        <v>163</v>
      </c>
      <c r="BE144" s="153">
        <f t="shared" si="14"/>
        <v>0</v>
      </c>
      <c r="BF144" s="153">
        <f t="shared" si="15"/>
        <v>0</v>
      </c>
      <c r="BG144" s="153">
        <f t="shared" si="16"/>
        <v>0</v>
      </c>
      <c r="BH144" s="153">
        <f t="shared" si="17"/>
        <v>0</v>
      </c>
      <c r="BI144" s="153">
        <f t="shared" si="18"/>
        <v>0</v>
      </c>
      <c r="BJ144" s="15" t="s">
        <v>84</v>
      </c>
      <c r="BK144" s="153">
        <f t="shared" si="19"/>
        <v>0</v>
      </c>
      <c r="BL144" s="15" t="s">
        <v>289</v>
      </c>
      <c r="BM144" s="152" t="s">
        <v>2383</v>
      </c>
    </row>
    <row r="145" spans="1:65" s="2" customFormat="1" ht="21.75" customHeight="1">
      <c r="A145" s="30"/>
      <c r="B145" s="140"/>
      <c r="C145" s="141" t="s">
        <v>93</v>
      </c>
      <c r="D145" s="141" t="s">
        <v>164</v>
      </c>
      <c r="E145" s="142" t="s">
        <v>2384</v>
      </c>
      <c r="F145" s="143" t="s">
        <v>2385</v>
      </c>
      <c r="G145" s="144" t="s">
        <v>193</v>
      </c>
      <c r="H145" s="145">
        <v>1</v>
      </c>
      <c r="I145" s="146"/>
      <c r="J145" s="147">
        <f t="shared" si="10"/>
        <v>0</v>
      </c>
      <c r="K145" s="143" t="s">
        <v>1</v>
      </c>
      <c r="L145" s="31"/>
      <c r="M145" s="148" t="s">
        <v>1</v>
      </c>
      <c r="N145" s="149" t="s">
        <v>41</v>
      </c>
      <c r="O145" s="56"/>
      <c r="P145" s="150">
        <f t="shared" si="11"/>
        <v>0</v>
      </c>
      <c r="Q145" s="150">
        <v>0</v>
      </c>
      <c r="R145" s="150">
        <f t="shared" si="12"/>
        <v>0</v>
      </c>
      <c r="S145" s="150">
        <v>0</v>
      </c>
      <c r="T145" s="151">
        <f t="shared" si="13"/>
        <v>0</v>
      </c>
      <c r="U145" s="30"/>
      <c r="V145" s="30"/>
      <c r="W145" s="30"/>
      <c r="X145" s="30"/>
      <c r="Y145" s="30"/>
      <c r="Z145" s="30"/>
      <c r="AA145" s="30"/>
      <c r="AB145" s="30"/>
      <c r="AC145" s="30"/>
      <c r="AD145" s="30"/>
      <c r="AE145" s="30"/>
      <c r="AR145" s="152" t="s">
        <v>289</v>
      </c>
      <c r="AT145" s="152" t="s">
        <v>164</v>
      </c>
      <c r="AU145" s="152" t="s">
        <v>86</v>
      </c>
      <c r="AY145" s="15" t="s">
        <v>163</v>
      </c>
      <c r="BE145" s="153">
        <f t="shared" si="14"/>
        <v>0</v>
      </c>
      <c r="BF145" s="153">
        <f t="shared" si="15"/>
        <v>0</v>
      </c>
      <c r="BG145" s="153">
        <f t="shared" si="16"/>
        <v>0</v>
      </c>
      <c r="BH145" s="153">
        <f t="shared" si="17"/>
        <v>0</v>
      </c>
      <c r="BI145" s="153">
        <f t="shared" si="18"/>
        <v>0</v>
      </c>
      <c r="BJ145" s="15" t="s">
        <v>84</v>
      </c>
      <c r="BK145" s="153">
        <f t="shared" si="19"/>
        <v>0</v>
      </c>
      <c r="BL145" s="15" t="s">
        <v>289</v>
      </c>
      <c r="BM145" s="152" t="s">
        <v>2386</v>
      </c>
    </row>
    <row r="146" spans="1:65" s="2" customFormat="1" ht="16.5" customHeight="1">
      <c r="A146" s="30"/>
      <c r="B146" s="140"/>
      <c r="C146" s="141" t="s">
        <v>7</v>
      </c>
      <c r="D146" s="141" t="s">
        <v>164</v>
      </c>
      <c r="E146" s="142" t="s">
        <v>2387</v>
      </c>
      <c r="F146" s="143" t="s">
        <v>2388</v>
      </c>
      <c r="G146" s="144" t="s">
        <v>193</v>
      </c>
      <c r="H146" s="145">
        <v>2</v>
      </c>
      <c r="I146" s="146"/>
      <c r="J146" s="147">
        <f t="shared" si="10"/>
        <v>0</v>
      </c>
      <c r="K146" s="143" t="s">
        <v>1</v>
      </c>
      <c r="L146" s="31"/>
      <c r="M146" s="148" t="s">
        <v>1</v>
      </c>
      <c r="N146" s="149" t="s">
        <v>41</v>
      </c>
      <c r="O146" s="56"/>
      <c r="P146" s="150">
        <f t="shared" si="11"/>
        <v>0</v>
      </c>
      <c r="Q146" s="150">
        <v>0</v>
      </c>
      <c r="R146" s="150">
        <f t="shared" si="12"/>
        <v>0</v>
      </c>
      <c r="S146" s="150">
        <v>0</v>
      </c>
      <c r="T146" s="151">
        <f t="shared" si="13"/>
        <v>0</v>
      </c>
      <c r="U146" s="30"/>
      <c r="V146" s="30"/>
      <c r="W146" s="30"/>
      <c r="X146" s="30"/>
      <c r="Y146" s="30"/>
      <c r="Z146" s="30"/>
      <c r="AA146" s="30"/>
      <c r="AB146" s="30"/>
      <c r="AC146" s="30"/>
      <c r="AD146" s="30"/>
      <c r="AE146" s="30"/>
      <c r="AR146" s="152" t="s">
        <v>289</v>
      </c>
      <c r="AT146" s="152" t="s">
        <v>164</v>
      </c>
      <c r="AU146" s="152" t="s">
        <v>86</v>
      </c>
      <c r="AY146" s="15" t="s">
        <v>163</v>
      </c>
      <c r="BE146" s="153">
        <f t="shared" si="14"/>
        <v>0</v>
      </c>
      <c r="BF146" s="153">
        <f t="shared" si="15"/>
        <v>0</v>
      </c>
      <c r="BG146" s="153">
        <f t="shared" si="16"/>
        <v>0</v>
      </c>
      <c r="BH146" s="153">
        <f t="shared" si="17"/>
        <v>0</v>
      </c>
      <c r="BI146" s="153">
        <f t="shared" si="18"/>
        <v>0</v>
      </c>
      <c r="BJ146" s="15" t="s">
        <v>84</v>
      </c>
      <c r="BK146" s="153">
        <f t="shared" si="19"/>
        <v>0</v>
      </c>
      <c r="BL146" s="15" t="s">
        <v>289</v>
      </c>
      <c r="BM146" s="152" t="s">
        <v>2389</v>
      </c>
    </row>
    <row r="147" spans="1:65" s="2" customFormat="1" ht="16.5" customHeight="1">
      <c r="A147" s="30"/>
      <c r="B147" s="140"/>
      <c r="C147" s="141" t="s">
        <v>130</v>
      </c>
      <c r="D147" s="141" t="s">
        <v>164</v>
      </c>
      <c r="E147" s="142" t="s">
        <v>2390</v>
      </c>
      <c r="F147" s="143" t="s">
        <v>2391</v>
      </c>
      <c r="G147" s="144" t="s">
        <v>167</v>
      </c>
      <c r="H147" s="145">
        <v>1</v>
      </c>
      <c r="I147" s="146"/>
      <c r="J147" s="147">
        <f t="shared" si="10"/>
        <v>0</v>
      </c>
      <c r="K147" s="143" t="s">
        <v>1</v>
      </c>
      <c r="L147" s="31"/>
      <c r="M147" s="148" t="s">
        <v>1</v>
      </c>
      <c r="N147" s="149" t="s">
        <v>41</v>
      </c>
      <c r="O147" s="56"/>
      <c r="P147" s="150">
        <f t="shared" si="11"/>
        <v>0</v>
      </c>
      <c r="Q147" s="150">
        <v>0</v>
      </c>
      <c r="R147" s="150">
        <f t="shared" si="12"/>
        <v>0</v>
      </c>
      <c r="S147" s="150">
        <v>0</v>
      </c>
      <c r="T147" s="151">
        <f t="shared" si="13"/>
        <v>0</v>
      </c>
      <c r="U147" s="30"/>
      <c r="V147" s="30"/>
      <c r="W147" s="30"/>
      <c r="X147" s="30"/>
      <c r="Y147" s="30"/>
      <c r="Z147" s="30"/>
      <c r="AA147" s="30"/>
      <c r="AB147" s="30"/>
      <c r="AC147" s="30"/>
      <c r="AD147" s="30"/>
      <c r="AE147" s="30"/>
      <c r="AR147" s="152" t="s">
        <v>289</v>
      </c>
      <c r="AT147" s="152" t="s">
        <v>164</v>
      </c>
      <c r="AU147" s="152" t="s">
        <v>86</v>
      </c>
      <c r="AY147" s="15" t="s">
        <v>163</v>
      </c>
      <c r="BE147" s="153">
        <f t="shared" si="14"/>
        <v>0</v>
      </c>
      <c r="BF147" s="153">
        <f t="shared" si="15"/>
        <v>0</v>
      </c>
      <c r="BG147" s="153">
        <f t="shared" si="16"/>
        <v>0</v>
      </c>
      <c r="BH147" s="153">
        <f t="shared" si="17"/>
        <v>0</v>
      </c>
      <c r="BI147" s="153">
        <f t="shared" si="18"/>
        <v>0</v>
      </c>
      <c r="BJ147" s="15" t="s">
        <v>84</v>
      </c>
      <c r="BK147" s="153">
        <f t="shared" si="19"/>
        <v>0</v>
      </c>
      <c r="BL147" s="15" t="s">
        <v>289</v>
      </c>
      <c r="BM147" s="152" t="s">
        <v>2392</v>
      </c>
    </row>
    <row r="148" spans="1:65" s="2" customFormat="1" ht="16.5" customHeight="1">
      <c r="A148" s="30"/>
      <c r="B148" s="140"/>
      <c r="C148" s="141" t="s">
        <v>133</v>
      </c>
      <c r="D148" s="141" t="s">
        <v>164</v>
      </c>
      <c r="E148" s="142" t="s">
        <v>2393</v>
      </c>
      <c r="F148" s="143" t="s">
        <v>2394</v>
      </c>
      <c r="G148" s="144" t="s">
        <v>167</v>
      </c>
      <c r="H148" s="145">
        <v>1</v>
      </c>
      <c r="I148" s="146"/>
      <c r="J148" s="147">
        <f t="shared" si="10"/>
        <v>0</v>
      </c>
      <c r="K148" s="143" t="s">
        <v>1</v>
      </c>
      <c r="L148" s="31"/>
      <c r="M148" s="148" t="s">
        <v>1</v>
      </c>
      <c r="N148" s="149" t="s">
        <v>41</v>
      </c>
      <c r="O148" s="56"/>
      <c r="P148" s="150">
        <f t="shared" si="11"/>
        <v>0</v>
      </c>
      <c r="Q148" s="150">
        <v>0</v>
      </c>
      <c r="R148" s="150">
        <f t="shared" si="12"/>
        <v>0</v>
      </c>
      <c r="S148" s="150">
        <v>0</v>
      </c>
      <c r="T148" s="151">
        <f t="shared" si="13"/>
        <v>0</v>
      </c>
      <c r="U148" s="30"/>
      <c r="V148" s="30"/>
      <c r="W148" s="30"/>
      <c r="X148" s="30"/>
      <c r="Y148" s="30"/>
      <c r="Z148" s="30"/>
      <c r="AA148" s="30"/>
      <c r="AB148" s="30"/>
      <c r="AC148" s="30"/>
      <c r="AD148" s="30"/>
      <c r="AE148" s="30"/>
      <c r="AR148" s="152" t="s">
        <v>289</v>
      </c>
      <c r="AT148" s="152" t="s">
        <v>164</v>
      </c>
      <c r="AU148" s="152" t="s">
        <v>86</v>
      </c>
      <c r="AY148" s="15" t="s">
        <v>163</v>
      </c>
      <c r="BE148" s="153">
        <f t="shared" si="14"/>
        <v>0</v>
      </c>
      <c r="BF148" s="153">
        <f t="shared" si="15"/>
        <v>0</v>
      </c>
      <c r="BG148" s="153">
        <f t="shared" si="16"/>
        <v>0</v>
      </c>
      <c r="BH148" s="153">
        <f t="shared" si="17"/>
        <v>0</v>
      </c>
      <c r="BI148" s="153">
        <f t="shared" si="18"/>
        <v>0</v>
      </c>
      <c r="BJ148" s="15" t="s">
        <v>84</v>
      </c>
      <c r="BK148" s="153">
        <f t="shared" si="19"/>
        <v>0</v>
      </c>
      <c r="BL148" s="15" t="s">
        <v>289</v>
      </c>
      <c r="BM148" s="152" t="s">
        <v>2395</v>
      </c>
    </row>
    <row r="149" spans="1:65" s="2" customFormat="1" ht="16.5" customHeight="1">
      <c r="A149" s="30"/>
      <c r="B149" s="140"/>
      <c r="C149" s="141" t="s">
        <v>317</v>
      </c>
      <c r="D149" s="141" t="s">
        <v>164</v>
      </c>
      <c r="E149" s="142" t="s">
        <v>2396</v>
      </c>
      <c r="F149" s="143" t="s">
        <v>2397</v>
      </c>
      <c r="G149" s="144" t="s">
        <v>167</v>
      </c>
      <c r="H149" s="145">
        <v>1</v>
      </c>
      <c r="I149" s="146"/>
      <c r="J149" s="147">
        <f t="shared" si="10"/>
        <v>0</v>
      </c>
      <c r="K149" s="143" t="s">
        <v>1</v>
      </c>
      <c r="L149" s="31"/>
      <c r="M149" s="154" t="s">
        <v>1</v>
      </c>
      <c r="N149" s="155" t="s">
        <v>41</v>
      </c>
      <c r="O149" s="156"/>
      <c r="P149" s="157">
        <f t="shared" si="11"/>
        <v>0</v>
      </c>
      <c r="Q149" s="157">
        <v>0</v>
      </c>
      <c r="R149" s="157">
        <f t="shared" si="12"/>
        <v>0</v>
      </c>
      <c r="S149" s="157">
        <v>0</v>
      </c>
      <c r="T149" s="158">
        <f t="shared" si="13"/>
        <v>0</v>
      </c>
      <c r="U149" s="30"/>
      <c r="V149" s="30"/>
      <c r="W149" s="30"/>
      <c r="X149" s="30"/>
      <c r="Y149" s="30"/>
      <c r="Z149" s="30"/>
      <c r="AA149" s="30"/>
      <c r="AB149" s="30"/>
      <c r="AC149" s="30"/>
      <c r="AD149" s="30"/>
      <c r="AE149" s="30"/>
      <c r="AR149" s="152" t="s">
        <v>289</v>
      </c>
      <c r="AT149" s="152" t="s">
        <v>164</v>
      </c>
      <c r="AU149" s="152" t="s">
        <v>86</v>
      </c>
      <c r="AY149" s="15" t="s">
        <v>163</v>
      </c>
      <c r="BE149" s="153">
        <f t="shared" si="14"/>
        <v>0</v>
      </c>
      <c r="BF149" s="153">
        <f t="shared" si="15"/>
        <v>0</v>
      </c>
      <c r="BG149" s="153">
        <f t="shared" si="16"/>
        <v>0</v>
      </c>
      <c r="BH149" s="153">
        <f t="shared" si="17"/>
        <v>0</v>
      </c>
      <c r="BI149" s="153">
        <f t="shared" si="18"/>
        <v>0</v>
      </c>
      <c r="BJ149" s="15" t="s">
        <v>84</v>
      </c>
      <c r="BK149" s="153">
        <f t="shared" si="19"/>
        <v>0</v>
      </c>
      <c r="BL149" s="15" t="s">
        <v>289</v>
      </c>
      <c r="BM149" s="152" t="s">
        <v>2398</v>
      </c>
    </row>
    <row r="150" spans="1:65" s="2" customFormat="1" ht="6.95" customHeight="1">
      <c r="A150" s="30"/>
      <c r="B150" s="45"/>
      <c r="C150" s="46"/>
      <c r="D150" s="46"/>
      <c r="E150" s="46"/>
      <c r="F150" s="46"/>
      <c r="G150" s="46"/>
      <c r="H150" s="46"/>
      <c r="I150" s="46"/>
      <c r="J150" s="46"/>
      <c r="K150" s="46"/>
      <c r="L150" s="31"/>
      <c r="M150" s="30"/>
      <c r="O150" s="30"/>
      <c r="P150" s="30"/>
      <c r="Q150" s="30"/>
      <c r="R150" s="30"/>
      <c r="S150" s="30"/>
      <c r="T150" s="30"/>
      <c r="U150" s="30"/>
      <c r="V150" s="30"/>
      <c r="W150" s="30"/>
      <c r="X150" s="30"/>
      <c r="Y150" s="30"/>
      <c r="Z150" s="30"/>
      <c r="AA150" s="30"/>
      <c r="AB150" s="30"/>
      <c r="AC150" s="30"/>
      <c r="AD150" s="30"/>
      <c r="AE150" s="30"/>
    </row>
  </sheetData>
  <autoFilter ref="C121:K149"/>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78"/>
  <sheetViews>
    <sheetView showGridLines="0" tabSelected="1" topLeftCell="A214" workbookViewId="0">
      <selection activeCell="F228" sqref="F228"/>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119</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2399</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tr">
        <f>IF('Rekapitulace stavby'!E20="","",'Rekapitulace stavby'!E20)</f>
        <v>Milan Hájek</v>
      </c>
      <c r="F26" s="30"/>
      <c r="G26" s="30"/>
      <c r="H26" s="30"/>
      <c r="I26" s="25" t="s">
        <v>27</v>
      </c>
      <c r="J26" s="23"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ROUND(J154,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ROUND((SUM(BE154:BE377)),  2)</f>
        <v>0</v>
      </c>
      <c r="G35" s="30"/>
      <c r="H35" s="30"/>
      <c r="I35" s="103">
        <v>0.21</v>
      </c>
      <c r="J35" s="102">
        <f>ROUND(((SUM(BE154:BE377))*I35),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ROUND((SUM(BF154:BF377)),  2)</f>
        <v>0</v>
      </c>
      <c r="G36" s="30"/>
      <c r="H36" s="30"/>
      <c r="I36" s="103">
        <v>0.12</v>
      </c>
      <c r="J36" s="102">
        <f>ROUND(((SUM(BF154:BF377))*I36),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ROUND((SUM(BG154:BG377)),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ROUND((SUM(BH154:BH377)),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ROUND((SUM(BI154:BI377)),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100 - Elektroinstalace - silnoproud a slaboproud</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J154</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2400</v>
      </c>
      <c r="E99" s="117"/>
      <c r="F99" s="117"/>
      <c r="G99" s="117"/>
      <c r="H99" s="117"/>
      <c r="I99" s="117"/>
      <c r="J99" s="118">
        <f>J155</f>
        <v>0</v>
      </c>
      <c r="L99" s="115"/>
    </row>
    <row r="100" spans="1:47" s="12" customFormat="1" ht="19.899999999999999" customHeight="1">
      <c r="B100" s="159"/>
      <c r="D100" s="160" t="s">
        <v>2401</v>
      </c>
      <c r="E100" s="161"/>
      <c r="F100" s="161"/>
      <c r="G100" s="161"/>
      <c r="H100" s="161"/>
      <c r="I100" s="161"/>
      <c r="J100" s="162">
        <f>J156</f>
        <v>0</v>
      </c>
      <c r="L100" s="159"/>
    </row>
    <row r="101" spans="1:47" s="12" customFormat="1" ht="14.85" customHeight="1">
      <c r="B101" s="159"/>
      <c r="D101" s="160" t="s">
        <v>2402</v>
      </c>
      <c r="E101" s="161"/>
      <c r="F101" s="161"/>
      <c r="G101" s="161"/>
      <c r="H101" s="161"/>
      <c r="I101" s="161"/>
      <c r="J101" s="162">
        <f>J157</f>
        <v>0</v>
      </c>
      <c r="L101" s="159"/>
    </row>
    <row r="102" spans="1:47" s="12" customFormat="1" ht="14.85" customHeight="1">
      <c r="B102" s="159"/>
      <c r="D102" s="160" t="s">
        <v>2403</v>
      </c>
      <c r="E102" s="161"/>
      <c r="F102" s="161"/>
      <c r="G102" s="161"/>
      <c r="H102" s="161"/>
      <c r="I102" s="161"/>
      <c r="J102" s="162">
        <f>J170</f>
        <v>0</v>
      </c>
      <c r="L102" s="159"/>
    </row>
    <row r="103" spans="1:47" s="12" customFormat="1" ht="14.85" customHeight="1">
      <c r="B103" s="159"/>
      <c r="D103" s="160" t="s">
        <v>2404</v>
      </c>
      <c r="E103" s="161"/>
      <c r="F103" s="161"/>
      <c r="G103" s="161"/>
      <c r="H103" s="161"/>
      <c r="I103" s="161"/>
      <c r="J103" s="162">
        <f>J174</f>
        <v>0</v>
      </c>
      <c r="L103" s="159"/>
    </row>
    <row r="104" spans="1:47" s="12" customFormat="1" ht="14.85" customHeight="1">
      <c r="B104" s="159"/>
      <c r="D104" s="160" t="s">
        <v>2405</v>
      </c>
      <c r="E104" s="161"/>
      <c r="F104" s="161"/>
      <c r="G104" s="161"/>
      <c r="H104" s="161"/>
      <c r="I104" s="161"/>
      <c r="J104" s="162">
        <f>J187</f>
        <v>0</v>
      </c>
      <c r="L104" s="159"/>
    </row>
    <row r="105" spans="1:47" s="12" customFormat="1" ht="14.85" customHeight="1">
      <c r="B105" s="159"/>
      <c r="D105" s="160" t="s">
        <v>2406</v>
      </c>
      <c r="E105" s="161"/>
      <c r="F105" s="161"/>
      <c r="G105" s="161"/>
      <c r="H105" s="161"/>
      <c r="I105" s="161"/>
      <c r="J105" s="162">
        <f>J190</f>
        <v>0</v>
      </c>
      <c r="L105" s="159"/>
    </row>
    <row r="106" spans="1:47" s="12" customFormat="1" ht="14.85" customHeight="1">
      <c r="B106" s="159"/>
      <c r="D106" s="160" t="s">
        <v>2407</v>
      </c>
      <c r="E106" s="161"/>
      <c r="F106" s="161"/>
      <c r="G106" s="161"/>
      <c r="H106" s="161"/>
      <c r="I106" s="161"/>
      <c r="J106" s="162">
        <f>J196</f>
        <v>0</v>
      </c>
      <c r="L106" s="159"/>
    </row>
    <row r="107" spans="1:47" s="12" customFormat="1" ht="14.85" customHeight="1">
      <c r="B107" s="159"/>
      <c r="D107" s="160" t="s">
        <v>2408</v>
      </c>
      <c r="E107" s="161"/>
      <c r="F107" s="161"/>
      <c r="G107" s="161"/>
      <c r="H107" s="161"/>
      <c r="I107" s="161"/>
      <c r="J107" s="162">
        <f>J201</f>
        <v>0</v>
      </c>
      <c r="L107" s="159"/>
    </row>
    <row r="108" spans="1:47" s="12" customFormat="1" ht="14.85" customHeight="1">
      <c r="B108" s="159"/>
      <c r="D108" s="160" t="s">
        <v>2409</v>
      </c>
      <c r="E108" s="161"/>
      <c r="F108" s="161"/>
      <c r="G108" s="161"/>
      <c r="H108" s="161"/>
      <c r="I108" s="161"/>
      <c r="J108" s="162">
        <f>J216</f>
        <v>0</v>
      </c>
      <c r="L108" s="159"/>
    </row>
    <row r="109" spans="1:47" s="12" customFormat="1" ht="14.85" customHeight="1">
      <c r="B109" s="159"/>
      <c r="D109" s="160" t="s">
        <v>2410</v>
      </c>
      <c r="E109" s="161"/>
      <c r="F109" s="161"/>
      <c r="G109" s="161"/>
      <c r="H109" s="161"/>
      <c r="I109" s="161"/>
      <c r="J109" s="162">
        <f>J223</f>
        <v>0</v>
      </c>
      <c r="L109" s="159"/>
    </row>
    <row r="110" spans="1:47" s="12" customFormat="1" ht="14.85" customHeight="1">
      <c r="B110" s="159"/>
      <c r="D110" s="160" t="s">
        <v>2411</v>
      </c>
      <c r="E110" s="161"/>
      <c r="F110" s="161"/>
      <c r="G110" s="161"/>
      <c r="H110" s="161"/>
      <c r="I110" s="161"/>
      <c r="J110" s="162">
        <f>J236</f>
        <v>0</v>
      </c>
      <c r="L110" s="159"/>
    </row>
    <row r="111" spans="1:47" s="12" customFormat="1" ht="19.899999999999999" customHeight="1">
      <c r="B111" s="159"/>
      <c r="D111" s="160" t="s">
        <v>2412</v>
      </c>
      <c r="E111" s="161"/>
      <c r="F111" s="161"/>
      <c r="G111" s="161"/>
      <c r="H111" s="161"/>
      <c r="I111" s="161"/>
      <c r="J111" s="162">
        <f>J260</f>
        <v>0</v>
      </c>
      <c r="L111" s="159"/>
    </row>
    <row r="112" spans="1:47" s="12" customFormat="1" ht="14.85" customHeight="1">
      <c r="B112" s="159"/>
      <c r="D112" s="160" t="s">
        <v>2413</v>
      </c>
      <c r="E112" s="161"/>
      <c r="F112" s="161"/>
      <c r="G112" s="161"/>
      <c r="H112" s="161"/>
      <c r="I112" s="161"/>
      <c r="J112" s="162">
        <f>J261</f>
        <v>0</v>
      </c>
      <c r="L112" s="159"/>
    </row>
    <row r="113" spans="2:12" s="12" customFormat="1" ht="14.85" customHeight="1">
      <c r="B113" s="159"/>
      <c r="D113" s="160" t="s">
        <v>2414</v>
      </c>
      <c r="E113" s="161"/>
      <c r="F113" s="161"/>
      <c r="G113" s="161"/>
      <c r="H113" s="161"/>
      <c r="I113" s="161"/>
      <c r="J113" s="162">
        <f>J263</f>
        <v>0</v>
      </c>
      <c r="L113" s="159"/>
    </row>
    <row r="114" spans="2:12" s="12" customFormat="1" ht="14.85" customHeight="1">
      <c r="B114" s="159"/>
      <c r="D114" s="160" t="s">
        <v>2415</v>
      </c>
      <c r="E114" s="161"/>
      <c r="F114" s="161"/>
      <c r="G114" s="161"/>
      <c r="H114" s="161"/>
      <c r="I114" s="161"/>
      <c r="J114" s="162">
        <f>J265</f>
        <v>0</v>
      </c>
      <c r="L114" s="159"/>
    </row>
    <row r="115" spans="2:12" s="12" customFormat="1" ht="14.85" customHeight="1">
      <c r="B115" s="159"/>
      <c r="D115" s="160" t="s">
        <v>2416</v>
      </c>
      <c r="E115" s="161"/>
      <c r="F115" s="161"/>
      <c r="G115" s="161"/>
      <c r="H115" s="161"/>
      <c r="I115" s="161"/>
      <c r="J115" s="162">
        <f>J267</f>
        <v>0</v>
      </c>
      <c r="L115" s="159"/>
    </row>
    <row r="116" spans="2:12" s="12" customFormat="1" ht="14.85" customHeight="1">
      <c r="B116" s="159"/>
      <c r="D116" s="160" t="s">
        <v>2417</v>
      </c>
      <c r="E116" s="161"/>
      <c r="F116" s="161"/>
      <c r="G116" s="161"/>
      <c r="H116" s="161"/>
      <c r="I116" s="161"/>
      <c r="J116" s="162">
        <f>J269</f>
        <v>0</v>
      </c>
      <c r="L116" s="159"/>
    </row>
    <row r="117" spans="2:12" s="12" customFormat="1" ht="19.899999999999999" customHeight="1">
      <c r="B117" s="159"/>
      <c r="D117" s="160" t="s">
        <v>2418</v>
      </c>
      <c r="E117" s="161"/>
      <c r="F117" s="161"/>
      <c r="G117" s="161"/>
      <c r="H117" s="161"/>
      <c r="I117" s="161"/>
      <c r="J117" s="162">
        <f>J271</f>
        <v>0</v>
      </c>
      <c r="L117" s="159"/>
    </row>
    <row r="118" spans="2:12" s="12" customFormat="1" ht="14.85" customHeight="1">
      <c r="B118" s="159"/>
      <c r="D118" s="160" t="s">
        <v>2419</v>
      </c>
      <c r="E118" s="161"/>
      <c r="F118" s="161"/>
      <c r="G118" s="161"/>
      <c r="H118" s="161"/>
      <c r="I118" s="161"/>
      <c r="J118" s="162">
        <f>J272</f>
        <v>0</v>
      </c>
      <c r="L118" s="159"/>
    </row>
    <row r="119" spans="2:12" s="12" customFormat="1" ht="19.899999999999999" customHeight="1">
      <c r="B119" s="159"/>
      <c r="D119" s="160" t="s">
        <v>2420</v>
      </c>
      <c r="E119" s="161"/>
      <c r="F119" s="161"/>
      <c r="G119" s="161"/>
      <c r="H119" s="161"/>
      <c r="I119" s="161"/>
      <c r="J119" s="162">
        <f>J279</f>
        <v>0</v>
      </c>
      <c r="L119" s="159"/>
    </row>
    <row r="120" spans="2:12" s="12" customFormat="1" ht="19.899999999999999" customHeight="1">
      <c r="B120" s="159"/>
      <c r="D120" s="160" t="s">
        <v>2421</v>
      </c>
      <c r="E120" s="161"/>
      <c r="F120" s="161"/>
      <c r="G120" s="161"/>
      <c r="H120" s="161"/>
      <c r="I120" s="161"/>
      <c r="J120" s="162">
        <f>J292</f>
        <v>0</v>
      </c>
      <c r="L120" s="159"/>
    </row>
    <row r="121" spans="2:12" s="12" customFormat="1" ht="14.85" customHeight="1">
      <c r="B121" s="159"/>
      <c r="D121" s="160" t="s">
        <v>2422</v>
      </c>
      <c r="E121" s="161"/>
      <c r="F121" s="161"/>
      <c r="G121" s="161"/>
      <c r="H121" s="161"/>
      <c r="I121" s="161"/>
      <c r="J121" s="162">
        <f>J293</f>
        <v>0</v>
      </c>
      <c r="L121" s="159"/>
    </row>
    <row r="122" spans="2:12" s="9" customFormat="1" ht="24.95" customHeight="1">
      <c r="B122" s="115"/>
      <c r="D122" s="116" t="s">
        <v>2423</v>
      </c>
      <c r="E122" s="117"/>
      <c r="F122" s="117"/>
      <c r="G122" s="117"/>
      <c r="H122" s="117"/>
      <c r="I122" s="117"/>
      <c r="J122" s="118">
        <f>J309</f>
        <v>0</v>
      </c>
      <c r="L122" s="115"/>
    </row>
    <row r="123" spans="2:12" s="12" customFormat="1" ht="19.899999999999999" customHeight="1">
      <c r="B123" s="159"/>
      <c r="D123" s="160" t="s">
        <v>2424</v>
      </c>
      <c r="E123" s="161"/>
      <c r="F123" s="161"/>
      <c r="G123" s="161"/>
      <c r="H123" s="161"/>
      <c r="I123" s="161"/>
      <c r="J123" s="162">
        <f>J310</f>
        <v>0</v>
      </c>
      <c r="L123" s="159"/>
    </row>
    <row r="124" spans="2:12" s="12" customFormat="1" ht="14.85" customHeight="1">
      <c r="B124" s="159"/>
      <c r="D124" s="160" t="s">
        <v>2425</v>
      </c>
      <c r="E124" s="161"/>
      <c r="F124" s="161"/>
      <c r="G124" s="161"/>
      <c r="H124" s="161"/>
      <c r="I124" s="161"/>
      <c r="J124" s="162">
        <f>J311</f>
        <v>0</v>
      </c>
      <c r="L124" s="159"/>
    </row>
    <row r="125" spans="2:12" s="12" customFormat="1" ht="14.85" customHeight="1">
      <c r="B125" s="159"/>
      <c r="D125" s="160" t="s">
        <v>2426</v>
      </c>
      <c r="E125" s="161"/>
      <c r="F125" s="161"/>
      <c r="G125" s="161"/>
      <c r="H125" s="161"/>
      <c r="I125" s="161"/>
      <c r="J125" s="162">
        <f>J321</f>
        <v>0</v>
      </c>
      <c r="L125" s="159"/>
    </row>
    <row r="126" spans="2:12" s="12" customFormat="1" ht="14.85" customHeight="1">
      <c r="B126" s="159"/>
      <c r="D126" s="160" t="s">
        <v>2427</v>
      </c>
      <c r="E126" s="161"/>
      <c r="F126" s="161"/>
      <c r="G126" s="161"/>
      <c r="H126" s="161"/>
      <c r="I126" s="161"/>
      <c r="J126" s="162">
        <f>J323</f>
        <v>0</v>
      </c>
      <c r="L126" s="159"/>
    </row>
    <row r="127" spans="2:12" s="12" customFormat="1" ht="14.85" customHeight="1">
      <c r="B127" s="159"/>
      <c r="D127" s="160" t="s">
        <v>2428</v>
      </c>
      <c r="E127" s="161"/>
      <c r="F127" s="161"/>
      <c r="G127" s="161"/>
      <c r="H127" s="161"/>
      <c r="I127" s="161"/>
      <c r="J127" s="162">
        <f>J326</f>
        <v>0</v>
      </c>
      <c r="L127" s="159"/>
    </row>
    <row r="128" spans="2:12" s="12" customFormat="1" ht="14.85" customHeight="1">
      <c r="B128" s="159"/>
      <c r="D128" s="160" t="s">
        <v>2429</v>
      </c>
      <c r="E128" s="161"/>
      <c r="F128" s="161"/>
      <c r="G128" s="161"/>
      <c r="H128" s="161"/>
      <c r="I128" s="161"/>
      <c r="J128" s="162">
        <f>J331</f>
        <v>0</v>
      </c>
      <c r="L128" s="159"/>
    </row>
    <row r="129" spans="1:31" s="12" customFormat="1" ht="14.85" customHeight="1">
      <c r="B129" s="159"/>
      <c r="D129" s="160" t="s">
        <v>2422</v>
      </c>
      <c r="E129" s="161"/>
      <c r="F129" s="161"/>
      <c r="G129" s="161"/>
      <c r="H129" s="161"/>
      <c r="I129" s="161"/>
      <c r="J129" s="162">
        <f>J334</f>
        <v>0</v>
      </c>
      <c r="L129" s="159"/>
    </row>
    <row r="130" spans="1:31" s="12" customFormat="1" ht="19.899999999999999" customHeight="1">
      <c r="B130" s="159"/>
      <c r="D130" s="160" t="s">
        <v>2430</v>
      </c>
      <c r="E130" s="161"/>
      <c r="F130" s="161"/>
      <c r="G130" s="161"/>
      <c r="H130" s="161"/>
      <c r="I130" s="161"/>
      <c r="J130" s="162">
        <f>J337</f>
        <v>0</v>
      </c>
      <c r="L130" s="159"/>
    </row>
    <row r="131" spans="1:31" s="12" customFormat="1" ht="19.899999999999999" customHeight="1">
      <c r="B131" s="159"/>
      <c r="D131" s="160" t="s">
        <v>2431</v>
      </c>
      <c r="E131" s="161"/>
      <c r="F131" s="161"/>
      <c r="G131" s="161"/>
      <c r="H131" s="161"/>
      <c r="I131" s="161"/>
      <c r="J131" s="162">
        <f>J346</f>
        <v>0</v>
      </c>
      <c r="L131" s="159"/>
    </row>
    <row r="132" spans="1:31" s="12" customFormat="1" ht="19.899999999999999" customHeight="1">
      <c r="B132" s="159"/>
      <c r="D132" s="160" t="s">
        <v>2432</v>
      </c>
      <c r="E132" s="161"/>
      <c r="F132" s="161"/>
      <c r="G132" s="161"/>
      <c r="H132" s="161"/>
      <c r="I132" s="161"/>
      <c r="J132" s="162">
        <f>J367</f>
        <v>0</v>
      </c>
      <c r="L132" s="159"/>
    </row>
    <row r="133" spans="1:31" s="2" customFormat="1" ht="21.75" customHeight="1">
      <c r="A133" s="30"/>
      <c r="B133" s="31"/>
      <c r="C133" s="30"/>
      <c r="D133" s="30"/>
      <c r="E133" s="30"/>
      <c r="F133" s="30"/>
      <c r="G133" s="30"/>
      <c r="H133" s="30"/>
      <c r="I133" s="30"/>
      <c r="J133" s="30"/>
      <c r="K133" s="30"/>
      <c r="L133" s="40"/>
      <c r="S133" s="30"/>
      <c r="T133" s="30"/>
      <c r="U133" s="30"/>
      <c r="V133" s="30"/>
      <c r="W133" s="30"/>
      <c r="X133" s="30"/>
      <c r="Y133" s="30"/>
      <c r="Z133" s="30"/>
      <c r="AA133" s="30"/>
      <c r="AB133" s="30"/>
      <c r="AC133" s="30"/>
      <c r="AD133" s="30"/>
      <c r="AE133" s="30"/>
    </row>
    <row r="134" spans="1:31" s="2" customFormat="1" ht="6.95" customHeight="1">
      <c r="A134" s="30"/>
      <c r="B134" s="45"/>
      <c r="C134" s="46"/>
      <c r="D134" s="46"/>
      <c r="E134" s="46"/>
      <c r="F134" s="46"/>
      <c r="G134" s="46"/>
      <c r="H134" s="46"/>
      <c r="I134" s="46"/>
      <c r="J134" s="46"/>
      <c r="K134" s="46"/>
      <c r="L134" s="40"/>
      <c r="S134" s="30"/>
      <c r="T134" s="30"/>
      <c r="U134" s="30"/>
      <c r="V134" s="30"/>
      <c r="W134" s="30"/>
      <c r="X134" s="30"/>
      <c r="Y134" s="30"/>
      <c r="Z134" s="30"/>
      <c r="AA134" s="30"/>
      <c r="AB134" s="30"/>
      <c r="AC134" s="30"/>
      <c r="AD134" s="30"/>
      <c r="AE134" s="30"/>
    </row>
    <row r="138" spans="1:31" s="2" customFormat="1" ht="6.95" customHeight="1">
      <c r="A138" s="30"/>
      <c r="B138" s="47"/>
      <c r="C138" s="48"/>
      <c r="D138" s="48"/>
      <c r="E138" s="48"/>
      <c r="F138" s="48"/>
      <c r="G138" s="48"/>
      <c r="H138" s="48"/>
      <c r="I138" s="48"/>
      <c r="J138" s="48"/>
      <c r="K138" s="48"/>
      <c r="L138" s="40"/>
      <c r="S138" s="30"/>
      <c r="T138" s="30"/>
      <c r="U138" s="30"/>
      <c r="V138" s="30"/>
      <c r="W138" s="30"/>
      <c r="X138" s="30"/>
      <c r="Y138" s="30"/>
      <c r="Z138" s="30"/>
      <c r="AA138" s="30"/>
      <c r="AB138" s="30"/>
      <c r="AC138" s="30"/>
      <c r="AD138" s="30"/>
      <c r="AE138" s="30"/>
    </row>
    <row r="139" spans="1:31" s="2" customFormat="1" ht="24.95" customHeight="1">
      <c r="A139" s="30"/>
      <c r="B139" s="31"/>
      <c r="C139" s="19" t="s">
        <v>147</v>
      </c>
      <c r="D139" s="30"/>
      <c r="E139" s="30"/>
      <c r="F139" s="30"/>
      <c r="G139" s="30"/>
      <c r="H139" s="30"/>
      <c r="I139" s="30"/>
      <c r="J139" s="30"/>
      <c r="K139" s="30"/>
      <c r="L139" s="40"/>
      <c r="S139" s="30"/>
      <c r="T139" s="30"/>
      <c r="U139" s="30"/>
      <c r="V139" s="30"/>
      <c r="W139" s="30"/>
      <c r="X139" s="30"/>
      <c r="Y139" s="30"/>
      <c r="Z139" s="30"/>
      <c r="AA139" s="30"/>
      <c r="AB139" s="30"/>
      <c r="AC139" s="30"/>
      <c r="AD139" s="30"/>
      <c r="AE139" s="30"/>
    </row>
    <row r="140" spans="1:31" s="2" customFormat="1" ht="6.95" customHeight="1">
      <c r="A140" s="30"/>
      <c r="B140" s="31"/>
      <c r="C140" s="30"/>
      <c r="D140" s="30"/>
      <c r="E140" s="30"/>
      <c r="F140" s="30"/>
      <c r="G140" s="30"/>
      <c r="H140" s="30"/>
      <c r="I140" s="30"/>
      <c r="J140" s="30"/>
      <c r="K140" s="30"/>
      <c r="L140" s="40"/>
      <c r="S140" s="30"/>
      <c r="T140" s="30"/>
      <c r="U140" s="30"/>
      <c r="V140" s="30"/>
      <c r="W140" s="30"/>
      <c r="X140" s="30"/>
      <c r="Y140" s="30"/>
      <c r="Z140" s="30"/>
      <c r="AA140" s="30"/>
      <c r="AB140" s="30"/>
      <c r="AC140" s="30"/>
      <c r="AD140" s="30"/>
      <c r="AE140" s="30"/>
    </row>
    <row r="141" spans="1:31" s="2" customFormat="1" ht="12" customHeight="1">
      <c r="A141" s="30"/>
      <c r="B141" s="31"/>
      <c r="C141" s="25" t="s">
        <v>16</v>
      </c>
      <c r="D141" s="30"/>
      <c r="E141" s="30"/>
      <c r="F141" s="30"/>
      <c r="G141" s="30"/>
      <c r="H141" s="30"/>
      <c r="I141" s="30"/>
      <c r="J141" s="30"/>
      <c r="K141" s="30"/>
      <c r="L141" s="40"/>
      <c r="S141" s="30"/>
      <c r="T141" s="30"/>
      <c r="U141" s="30"/>
      <c r="V141" s="30"/>
      <c r="W141" s="30"/>
      <c r="X141" s="30"/>
      <c r="Y141" s="30"/>
      <c r="Z141" s="30"/>
      <c r="AA141" s="30"/>
      <c r="AB141" s="30"/>
      <c r="AC141" s="30"/>
      <c r="AD141" s="30"/>
      <c r="AE141" s="30"/>
    </row>
    <row r="142" spans="1:31" s="2" customFormat="1" ht="16.5" customHeight="1">
      <c r="A142" s="30"/>
      <c r="B142" s="31"/>
      <c r="C142" s="30"/>
      <c r="D142" s="30"/>
      <c r="E142" s="231" t="str">
        <f>E7</f>
        <v>Měšťanský dům čp.6 - Horní Slavkov</v>
      </c>
      <c r="F142" s="232"/>
      <c r="G142" s="232"/>
      <c r="H142" s="232"/>
      <c r="I142" s="30"/>
      <c r="J142" s="30"/>
      <c r="K142" s="30"/>
      <c r="L142" s="40"/>
      <c r="S142" s="30"/>
      <c r="T142" s="30"/>
      <c r="U142" s="30"/>
      <c r="V142" s="30"/>
      <c r="W142" s="30"/>
      <c r="X142" s="30"/>
      <c r="Y142" s="30"/>
      <c r="Z142" s="30"/>
      <c r="AA142" s="30"/>
      <c r="AB142" s="30"/>
      <c r="AC142" s="30"/>
      <c r="AD142" s="30"/>
      <c r="AE142" s="30"/>
    </row>
    <row r="143" spans="1:31" s="1" customFormat="1" ht="12" customHeight="1">
      <c r="B143" s="18"/>
      <c r="C143" s="25" t="s">
        <v>139</v>
      </c>
      <c r="L143" s="18"/>
    </row>
    <row r="144" spans="1:31" s="2" customFormat="1" ht="16.5" customHeight="1">
      <c r="A144" s="30"/>
      <c r="B144" s="31"/>
      <c r="C144" s="30"/>
      <c r="D144" s="30"/>
      <c r="E144" s="231" t="s">
        <v>195</v>
      </c>
      <c r="F144" s="233"/>
      <c r="G144" s="233"/>
      <c r="H144" s="233"/>
      <c r="I144" s="30"/>
      <c r="J144" s="30"/>
      <c r="K144" s="30"/>
      <c r="L144" s="40"/>
      <c r="S144" s="30"/>
      <c r="T144" s="30"/>
      <c r="U144" s="30"/>
      <c r="V144" s="30"/>
      <c r="W144" s="30"/>
      <c r="X144" s="30"/>
      <c r="Y144" s="30"/>
      <c r="Z144" s="30"/>
      <c r="AA144" s="30"/>
      <c r="AB144" s="30"/>
      <c r="AC144" s="30"/>
      <c r="AD144" s="30"/>
      <c r="AE144" s="30"/>
    </row>
    <row r="145" spans="1:65" s="2" customFormat="1" ht="12" customHeight="1">
      <c r="A145" s="30"/>
      <c r="B145" s="31"/>
      <c r="C145" s="25" t="s">
        <v>196</v>
      </c>
      <c r="D145" s="30"/>
      <c r="E145" s="30"/>
      <c r="F145" s="30"/>
      <c r="G145" s="30"/>
      <c r="H145" s="30"/>
      <c r="I145" s="30"/>
      <c r="J145" s="30"/>
      <c r="K145" s="30"/>
      <c r="L145" s="40"/>
      <c r="S145" s="30"/>
      <c r="T145" s="30"/>
      <c r="U145" s="30"/>
      <c r="V145" s="30"/>
      <c r="W145" s="30"/>
      <c r="X145" s="30"/>
      <c r="Y145" s="30"/>
      <c r="Z145" s="30"/>
      <c r="AA145" s="30"/>
      <c r="AB145" s="30"/>
      <c r="AC145" s="30"/>
      <c r="AD145" s="30"/>
      <c r="AE145" s="30"/>
    </row>
    <row r="146" spans="1:65" s="2" customFormat="1" ht="16.5" customHeight="1">
      <c r="A146" s="30"/>
      <c r="B146" s="31"/>
      <c r="C146" s="30"/>
      <c r="D146" s="30"/>
      <c r="E146" s="193" t="str">
        <f>E11</f>
        <v>100 - Elektroinstalace - silnoproud a slaboproud</v>
      </c>
      <c r="F146" s="233"/>
      <c r="G146" s="233"/>
      <c r="H146" s="233"/>
      <c r="I146" s="30"/>
      <c r="J146" s="30"/>
      <c r="K146" s="30"/>
      <c r="L146" s="40"/>
      <c r="S146" s="30"/>
      <c r="T146" s="30"/>
      <c r="U146" s="30"/>
      <c r="V146" s="30"/>
      <c r="W146" s="30"/>
      <c r="X146" s="30"/>
      <c r="Y146" s="30"/>
      <c r="Z146" s="30"/>
      <c r="AA146" s="30"/>
      <c r="AB146" s="30"/>
      <c r="AC146" s="30"/>
      <c r="AD146" s="30"/>
      <c r="AE146" s="30"/>
    </row>
    <row r="147" spans="1:65" s="2" customFormat="1" ht="6.95" customHeight="1">
      <c r="A147" s="30"/>
      <c r="B147" s="31"/>
      <c r="C147" s="30"/>
      <c r="D147" s="30"/>
      <c r="E147" s="30"/>
      <c r="F147" s="30"/>
      <c r="G147" s="30"/>
      <c r="H147" s="30"/>
      <c r="I147" s="30"/>
      <c r="J147" s="30"/>
      <c r="K147" s="30"/>
      <c r="L147" s="40"/>
      <c r="S147" s="30"/>
      <c r="T147" s="30"/>
      <c r="U147" s="30"/>
      <c r="V147" s="30"/>
      <c r="W147" s="30"/>
      <c r="X147" s="30"/>
      <c r="Y147" s="30"/>
      <c r="Z147" s="30"/>
      <c r="AA147" s="30"/>
      <c r="AB147" s="30"/>
      <c r="AC147" s="30"/>
      <c r="AD147" s="30"/>
      <c r="AE147" s="30"/>
    </row>
    <row r="148" spans="1:65" s="2" customFormat="1" ht="12" customHeight="1">
      <c r="A148" s="30"/>
      <c r="B148" s="31"/>
      <c r="C148" s="25" t="s">
        <v>20</v>
      </c>
      <c r="D148" s="30"/>
      <c r="E148" s="30"/>
      <c r="F148" s="23" t="str">
        <f>F14</f>
        <v>Horní Slavkov</v>
      </c>
      <c r="G148" s="30"/>
      <c r="H148" s="30"/>
      <c r="I148" s="25" t="s">
        <v>22</v>
      </c>
      <c r="J148" s="53" t="str">
        <f>IF(J14="","",J14)</f>
        <v>26. 8. 2025</v>
      </c>
      <c r="K148" s="30"/>
      <c r="L148" s="40"/>
      <c r="S148" s="30"/>
      <c r="T148" s="30"/>
      <c r="U148" s="30"/>
      <c r="V148" s="30"/>
      <c r="W148" s="30"/>
      <c r="X148" s="30"/>
      <c r="Y148" s="30"/>
      <c r="Z148" s="30"/>
      <c r="AA148" s="30"/>
      <c r="AB148" s="30"/>
      <c r="AC148" s="30"/>
      <c r="AD148" s="30"/>
      <c r="AE148" s="30"/>
    </row>
    <row r="149" spans="1:65" s="2" customFormat="1" ht="6.95" customHeight="1">
      <c r="A149" s="30"/>
      <c r="B149" s="31"/>
      <c r="C149" s="30"/>
      <c r="D149" s="30"/>
      <c r="E149" s="30"/>
      <c r="F149" s="30"/>
      <c r="G149" s="30"/>
      <c r="H149" s="30"/>
      <c r="I149" s="30"/>
      <c r="J149" s="30"/>
      <c r="K149" s="30"/>
      <c r="L149" s="40"/>
      <c r="S149" s="30"/>
      <c r="T149" s="30"/>
      <c r="U149" s="30"/>
      <c r="V149" s="30"/>
      <c r="W149" s="30"/>
      <c r="X149" s="30"/>
      <c r="Y149" s="30"/>
      <c r="Z149" s="30"/>
      <c r="AA149" s="30"/>
      <c r="AB149" s="30"/>
      <c r="AC149" s="30"/>
      <c r="AD149" s="30"/>
      <c r="AE149" s="30"/>
    </row>
    <row r="150" spans="1:65" s="2" customFormat="1" ht="15.2" customHeight="1">
      <c r="A150" s="30"/>
      <c r="B150" s="31"/>
      <c r="C150" s="25" t="s">
        <v>24</v>
      </c>
      <c r="D150" s="30"/>
      <c r="E150" s="30"/>
      <c r="F150" s="23" t="str">
        <f>E17</f>
        <v>Město Horní Slavkov</v>
      </c>
      <c r="G150" s="30"/>
      <c r="H150" s="30"/>
      <c r="I150" s="25" t="s">
        <v>30</v>
      </c>
      <c r="J150" s="28" t="str">
        <f>E23</f>
        <v>TMS Projekt</v>
      </c>
      <c r="K150" s="30"/>
      <c r="L150" s="40"/>
      <c r="S150" s="30"/>
      <c r="T150" s="30"/>
      <c r="U150" s="30"/>
      <c r="V150" s="30"/>
      <c r="W150" s="30"/>
      <c r="X150" s="30"/>
      <c r="Y150" s="30"/>
      <c r="Z150" s="30"/>
      <c r="AA150" s="30"/>
      <c r="AB150" s="30"/>
      <c r="AC150" s="30"/>
      <c r="AD150" s="30"/>
      <c r="AE150" s="30"/>
    </row>
    <row r="151" spans="1:65" s="2" customFormat="1" ht="15.2" customHeight="1">
      <c r="A151" s="30"/>
      <c r="B151" s="31"/>
      <c r="C151" s="25" t="s">
        <v>28</v>
      </c>
      <c r="D151" s="30"/>
      <c r="E151" s="30"/>
      <c r="F151" s="23" t="str">
        <f>IF(E20="","",E20)</f>
        <v>Vyplň údaj</v>
      </c>
      <c r="G151" s="30"/>
      <c r="H151" s="30"/>
      <c r="I151" s="25" t="s">
        <v>33</v>
      </c>
      <c r="J151" s="28" t="str">
        <f>E26</f>
        <v>Milan Hájek</v>
      </c>
      <c r="K151" s="30"/>
      <c r="L151" s="40"/>
      <c r="S151" s="30"/>
      <c r="T151" s="30"/>
      <c r="U151" s="30"/>
      <c r="V151" s="30"/>
      <c r="W151" s="30"/>
      <c r="X151" s="30"/>
      <c r="Y151" s="30"/>
      <c r="Z151" s="30"/>
      <c r="AA151" s="30"/>
      <c r="AB151" s="30"/>
      <c r="AC151" s="30"/>
      <c r="AD151" s="30"/>
      <c r="AE151" s="30"/>
    </row>
    <row r="152" spans="1:65" s="2" customFormat="1" ht="10.35" customHeight="1">
      <c r="A152" s="30"/>
      <c r="B152" s="31"/>
      <c r="C152" s="30"/>
      <c r="D152" s="30"/>
      <c r="E152" s="30"/>
      <c r="F152" s="30"/>
      <c r="G152" s="30"/>
      <c r="H152" s="30"/>
      <c r="I152" s="30"/>
      <c r="J152" s="30"/>
      <c r="K152" s="30"/>
      <c r="L152" s="40"/>
      <c r="S152" s="30"/>
      <c r="T152" s="30"/>
      <c r="U152" s="30"/>
      <c r="V152" s="30"/>
      <c r="W152" s="30"/>
      <c r="X152" s="30"/>
      <c r="Y152" s="30"/>
      <c r="Z152" s="30"/>
      <c r="AA152" s="30"/>
      <c r="AB152" s="30"/>
      <c r="AC152" s="30"/>
      <c r="AD152" s="30"/>
      <c r="AE152" s="30"/>
    </row>
    <row r="153" spans="1:65" s="10" customFormat="1" ht="29.25" customHeight="1">
      <c r="A153" s="119"/>
      <c r="B153" s="120"/>
      <c r="C153" s="121" t="s">
        <v>148</v>
      </c>
      <c r="D153" s="122" t="s">
        <v>61</v>
      </c>
      <c r="E153" s="122" t="s">
        <v>57</v>
      </c>
      <c r="F153" s="122" t="s">
        <v>58</v>
      </c>
      <c r="G153" s="122" t="s">
        <v>149</v>
      </c>
      <c r="H153" s="122" t="s">
        <v>150</v>
      </c>
      <c r="I153" s="122" t="s">
        <v>151</v>
      </c>
      <c r="J153" s="122" t="s">
        <v>143</v>
      </c>
      <c r="K153" s="123" t="s">
        <v>152</v>
      </c>
      <c r="L153" s="124"/>
      <c r="M153" s="60" t="s">
        <v>1</v>
      </c>
      <c r="N153" s="61" t="s">
        <v>40</v>
      </c>
      <c r="O153" s="61" t="s">
        <v>153</v>
      </c>
      <c r="P153" s="61" t="s">
        <v>154</v>
      </c>
      <c r="Q153" s="61" t="s">
        <v>155</v>
      </c>
      <c r="R153" s="61" t="s">
        <v>156</v>
      </c>
      <c r="S153" s="61" t="s">
        <v>157</v>
      </c>
      <c r="T153" s="62" t="s">
        <v>158</v>
      </c>
      <c r="U153" s="119"/>
      <c r="V153" s="119"/>
      <c r="W153" s="119"/>
      <c r="X153" s="119"/>
      <c r="Y153" s="119"/>
      <c r="Z153" s="119"/>
      <c r="AA153" s="119"/>
      <c r="AB153" s="119"/>
      <c r="AC153" s="119"/>
      <c r="AD153" s="119"/>
      <c r="AE153" s="119"/>
    </row>
    <row r="154" spans="1:65" s="2" customFormat="1" ht="22.9" customHeight="1">
      <c r="A154" s="30"/>
      <c r="B154" s="31"/>
      <c r="C154" s="67" t="s">
        <v>159</v>
      </c>
      <c r="D154" s="30"/>
      <c r="E154" s="30"/>
      <c r="F154" s="30"/>
      <c r="G154" s="30"/>
      <c r="H154" s="30"/>
      <c r="I154" s="30"/>
      <c r="J154" s="125">
        <f>BK154</f>
        <v>0</v>
      </c>
      <c r="K154" s="30"/>
      <c r="L154" s="31"/>
      <c r="M154" s="63"/>
      <c r="N154" s="54"/>
      <c r="O154" s="64"/>
      <c r="P154" s="126">
        <f>P155+P309</f>
        <v>0</v>
      </c>
      <c r="Q154" s="64"/>
      <c r="R154" s="126">
        <f>R155+R309</f>
        <v>0</v>
      </c>
      <c r="S154" s="64"/>
      <c r="T154" s="127">
        <f>T155+T309</f>
        <v>0</v>
      </c>
      <c r="U154" s="30"/>
      <c r="V154" s="30"/>
      <c r="W154" s="30"/>
      <c r="X154" s="30"/>
      <c r="Y154" s="30"/>
      <c r="Z154" s="30"/>
      <c r="AA154" s="30"/>
      <c r="AB154" s="30"/>
      <c r="AC154" s="30"/>
      <c r="AD154" s="30"/>
      <c r="AE154" s="30"/>
      <c r="AT154" s="15" t="s">
        <v>75</v>
      </c>
      <c r="AU154" s="15" t="s">
        <v>145</v>
      </c>
      <c r="BK154" s="128">
        <f>BK155+BK309</f>
        <v>0</v>
      </c>
    </row>
    <row r="155" spans="1:65" s="11" customFormat="1" ht="25.9" customHeight="1">
      <c r="B155" s="129"/>
      <c r="D155" s="130" t="s">
        <v>75</v>
      </c>
      <c r="E155" s="131" t="s">
        <v>2433</v>
      </c>
      <c r="F155" s="131" t="s">
        <v>2434</v>
      </c>
      <c r="I155" s="132"/>
      <c r="J155" s="133">
        <f>BK155</f>
        <v>0</v>
      </c>
      <c r="L155" s="129"/>
      <c r="M155" s="134"/>
      <c r="N155" s="135"/>
      <c r="O155" s="135"/>
      <c r="P155" s="136">
        <f>P156+P260+P271+P279+P292</f>
        <v>0</v>
      </c>
      <c r="Q155" s="135"/>
      <c r="R155" s="136">
        <f>R156+R260+R271+R279+R292</f>
        <v>0</v>
      </c>
      <c r="S155" s="135"/>
      <c r="T155" s="137">
        <f>T156+T260+T271+T279+T292</f>
        <v>0</v>
      </c>
      <c r="AR155" s="130" t="s">
        <v>84</v>
      </c>
      <c r="AT155" s="138" t="s">
        <v>75</v>
      </c>
      <c r="AU155" s="138" t="s">
        <v>76</v>
      </c>
      <c r="AY155" s="130" t="s">
        <v>163</v>
      </c>
      <c r="BK155" s="139">
        <f>BK156+BK260+BK271+BK279+BK292</f>
        <v>0</v>
      </c>
    </row>
    <row r="156" spans="1:65" s="11" customFormat="1" ht="22.9" customHeight="1">
      <c r="B156" s="129"/>
      <c r="D156" s="130" t="s">
        <v>75</v>
      </c>
      <c r="E156" s="163" t="s">
        <v>2435</v>
      </c>
      <c r="F156" s="163" t="s">
        <v>2436</v>
      </c>
      <c r="I156" s="132"/>
      <c r="J156" s="164">
        <f>BK156</f>
        <v>0</v>
      </c>
      <c r="L156" s="129"/>
      <c r="M156" s="134"/>
      <c r="N156" s="135"/>
      <c r="O156" s="135"/>
      <c r="P156" s="136">
        <f>P157+P170+P174+P187+P190+P196+P201+P216+P223+P236</f>
        <v>0</v>
      </c>
      <c r="Q156" s="135"/>
      <c r="R156" s="136">
        <f>R157+R170+R174+R187+R190+R196+R201+R216+R223+R236</f>
        <v>0</v>
      </c>
      <c r="S156" s="135"/>
      <c r="T156" s="137">
        <f>T157+T170+T174+T187+T190+T196+T201+T216+T223+T236</f>
        <v>0</v>
      </c>
      <c r="AR156" s="130" t="s">
        <v>84</v>
      </c>
      <c r="AT156" s="138" t="s">
        <v>75</v>
      </c>
      <c r="AU156" s="138" t="s">
        <v>84</v>
      </c>
      <c r="AY156" s="130" t="s">
        <v>163</v>
      </c>
      <c r="BK156" s="139">
        <f>BK157+BK170+BK174+BK187+BK190+BK196+BK201+BK216+BK223+BK236</f>
        <v>0</v>
      </c>
    </row>
    <row r="157" spans="1:65" s="11" customFormat="1" ht="20.85" customHeight="1">
      <c r="B157" s="129"/>
      <c r="D157" s="130" t="s">
        <v>75</v>
      </c>
      <c r="E157" s="163" t="s">
        <v>2437</v>
      </c>
      <c r="F157" s="163" t="s">
        <v>2438</v>
      </c>
      <c r="I157" s="132"/>
      <c r="J157" s="164">
        <f>BK157</f>
        <v>0</v>
      </c>
      <c r="L157" s="129"/>
      <c r="M157" s="134"/>
      <c r="N157" s="135"/>
      <c r="O157" s="135"/>
      <c r="P157" s="136">
        <f>SUM(P158:P169)</f>
        <v>0</v>
      </c>
      <c r="Q157" s="135"/>
      <c r="R157" s="136">
        <f>SUM(R158:R169)</f>
        <v>0</v>
      </c>
      <c r="S157" s="135"/>
      <c r="T157" s="137">
        <f>SUM(T158:T169)</f>
        <v>0</v>
      </c>
      <c r="AR157" s="130" t="s">
        <v>84</v>
      </c>
      <c r="AT157" s="138" t="s">
        <v>75</v>
      </c>
      <c r="AU157" s="138" t="s">
        <v>86</v>
      </c>
      <c r="AY157" s="130" t="s">
        <v>163</v>
      </c>
      <c r="BK157" s="139">
        <f>SUM(BK158:BK169)</f>
        <v>0</v>
      </c>
    </row>
    <row r="158" spans="1:65" s="2" customFormat="1" ht="16.5" customHeight="1">
      <c r="A158" s="30"/>
      <c r="B158" s="140"/>
      <c r="C158" s="174" t="s">
        <v>84</v>
      </c>
      <c r="D158" s="174" t="s">
        <v>618</v>
      </c>
      <c r="E158" s="175" t="s">
        <v>2439</v>
      </c>
      <c r="F158" s="176" t="s">
        <v>2440</v>
      </c>
      <c r="G158" s="177" t="s">
        <v>2441</v>
      </c>
      <c r="H158" s="178">
        <v>1</v>
      </c>
      <c r="I158" s="179"/>
      <c r="J158" s="180">
        <f t="shared" ref="J158:J169" si="0">ROUND(I158*H158,2)</f>
        <v>0</v>
      </c>
      <c r="K158" s="176" t="s">
        <v>1</v>
      </c>
      <c r="L158" s="181"/>
      <c r="M158" s="182" t="s">
        <v>1</v>
      </c>
      <c r="N158" s="183" t="s">
        <v>41</v>
      </c>
      <c r="O158" s="56"/>
      <c r="P158" s="150">
        <f t="shared" ref="P158:P169" si="1">O158*H158</f>
        <v>0</v>
      </c>
      <c r="Q158" s="150">
        <v>0</v>
      </c>
      <c r="R158" s="150">
        <f t="shared" ref="R158:R169" si="2">Q158*H158</f>
        <v>0</v>
      </c>
      <c r="S158" s="150">
        <v>0</v>
      </c>
      <c r="T158" s="151">
        <f t="shared" ref="T158:T169" si="3">S158*H158</f>
        <v>0</v>
      </c>
      <c r="U158" s="30"/>
      <c r="V158" s="30"/>
      <c r="W158" s="30"/>
      <c r="X158" s="30"/>
      <c r="Y158" s="30"/>
      <c r="Z158" s="30"/>
      <c r="AA158" s="30"/>
      <c r="AB158" s="30"/>
      <c r="AC158" s="30"/>
      <c r="AD158" s="30"/>
      <c r="AE158" s="30"/>
      <c r="AR158" s="152" t="s">
        <v>190</v>
      </c>
      <c r="AT158" s="152" t="s">
        <v>618</v>
      </c>
      <c r="AU158" s="152" t="s">
        <v>135</v>
      </c>
      <c r="AY158" s="15" t="s">
        <v>163</v>
      </c>
      <c r="BE158" s="153">
        <f t="shared" ref="BE158:BE169" si="4">IF(N158="základní",J158,0)</f>
        <v>0</v>
      </c>
      <c r="BF158" s="153">
        <f t="shared" ref="BF158:BF169" si="5">IF(N158="snížená",J158,0)</f>
        <v>0</v>
      </c>
      <c r="BG158" s="153">
        <f t="shared" ref="BG158:BG169" si="6">IF(N158="zákl. přenesená",J158,0)</f>
        <v>0</v>
      </c>
      <c r="BH158" s="153">
        <f t="shared" ref="BH158:BH169" si="7">IF(N158="sníž. přenesená",J158,0)</f>
        <v>0</v>
      </c>
      <c r="BI158" s="153">
        <f t="shared" ref="BI158:BI169" si="8">IF(N158="nulová",J158,0)</f>
        <v>0</v>
      </c>
      <c r="BJ158" s="15" t="s">
        <v>84</v>
      </c>
      <c r="BK158" s="153">
        <f t="shared" ref="BK158:BK169" si="9">ROUND(I158*H158,2)</f>
        <v>0</v>
      </c>
      <c r="BL158" s="15" t="s">
        <v>162</v>
      </c>
      <c r="BM158" s="152" t="s">
        <v>86</v>
      </c>
    </row>
    <row r="159" spans="1:65" s="2" customFormat="1" ht="16.5" customHeight="1">
      <c r="A159" s="30"/>
      <c r="B159" s="140"/>
      <c r="C159" s="174" t="s">
        <v>86</v>
      </c>
      <c r="D159" s="174" t="s">
        <v>618</v>
      </c>
      <c r="E159" s="175" t="s">
        <v>2442</v>
      </c>
      <c r="F159" s="176" t="s">
        <v>2443</v>
      </c>
      <c r="G159" s="177" t="s">
        <v>2441</v>
      </c>
      <c r="H159" s="178">
        <v>2</v>
      </c>
      <c r="I159" s="179"/>
      <c r="J159" s="180">
        <f t="shared" si="0"/>
        <v>0</v>
      </c>
      <c r="K159" s="176" t="s">
        <v>1</v>
      </c>
      <c r="L159" s="181"/>
      <c r="M159" s="182" t="s">
        <v>1</v>
      </c>
      <c r="N159" s="183" t="s">
        <v>41</v>
      </c>
      <c r="O159" s="56"/>
      <c r="P159" s="150">
        <f t="shared" si="1"/>
        <v>0</v>
      </c>
      <c r="Q159" s="150">
        <v>0</v>
      </c>
      <c r="R159" s="150">
        <f t="shared" si="2"/>
        <v>0</v>
      </c>
      <c r="S159" s="150">
        <v>0</v>
      </c>
      <c r="T159" s="151">
        <f t="shared" si="3"/>
        <v>0</v>
      </c>
      <c r="U159" s="30"/>
      <c r="V159" s="30"/>
      <c r="W159" s="30"/>
      <c r="X159" s="30"/>
      <c r="Y159" s="30"/>
      <c r="Z159" s="30"/>
      <c r="AA159" s="30"/>
      <c r="AB159" s="30"/>
      <c r="AC159" s="30"/>
      <c r="AD159" s="30"/>
      <c r="AE159" s="30"/>
      <c r="AR159" s="152" t="s">
        <v>190</v>
      </c>
      <c r="AT159" s="152" t="s">
        <v>618</v>
      </c>
      <c r="AU159" s="152" t="s">
        <v>135</v>
      </c>
      <c r="AY159" s="15" t="s">
        <v>163</v>
      </c>
      <c r="BE159" s="153">
        <f t="shared" si="4"/>
        <v>0</v>
      </c>
      <c r="BF159" s="153">
        <f t="shared" si="5"/>
        <v>0</v>
      </c>
      <c r="BG159" s="153">
        <f t="shared" si="6"/>
        <v>0</v>
      </c>
      <c r="BH159" s="153">
        <f t="shared" si="7"/>
        <v>0</v>
      </c>
      <c r="BI159" s="153">
        <f t="shared" si="8"/>
        <v>0</v>
      </c>
      <c r="BJ159" s="15" t="s">
        <v>84</v>
      </c>
      <c r="BK159" s="153">
        <f t="shared" si="9"/>
        <v>0</v>
      </c>
      <c r="BL159" s="15" t="s">
        <v>162</v>
      </c>
      <c r="BM159" s="152" t="s">
        <v>162</v>
      </c>
    </row>
    <row r="160" spans="1:65" s="2" customFormat="1" ht="21.75" customHeight="1">
      <c r="A160" s="30"/>
      <c r="B160" s="140"/>
      <c r="C160" s="174" t="s">
        <v>135</v>
      </c>
      <c r="D160" s="174" t="s">
        <v>618</v>
      </c>
      <c r="E160" s="175" t="s">
        <v>2444</v>
      </c>
      <c r="F160" s="176" t="s">
        <v>2445</v>
      </c>
      <c r="G160" s="177" t="s">
        <v>2441</v>
      </c>
      <c r="H160" s="178">
        <v>105</v>
      </c>
      <c r="I160" s="179"/>
      <c r="J160" s="180">
        <f t="shared" si="0"/>
        <v>0</v>
      </c>
      <c r="K160" s="176" t="s">
        <v>1</v>
      </c>
      <c r="L160" s="181"/>
      <c r="M160" s="182" t="s">
        <v>1</v>
      </c>
      <c r="N160" s="183" t="s">
        <v>41</v>
      </c>
      <c r="O160" s="56"/>
      <c r="P160" s="150">
        <f t="shared" si="1"/>
        <v>0</v>
      </c>
      <c r="Q160" s="150">
        <v>0</v>
      </c>
      <c r="R160" s="150">
        <f t="shared" si="2"/>
        <v>0</v>
      </c>
      <c r="S160" s="150">
        <v>0</v>
      </c>
      <c r="T160" s="151">
        <f t="shared" si="3"/>
        <v>0</v>
      </c>
      <c r="U160" s="30"/>
      <c r="V160" s="30"/>
      <c r="W160" s="30"/>
      <c r="X160" s="30"/>
      <c r="Y160" s="30"/>
      <c r="Z160" s="30"/>
      <c r="AA160" s="30"/>
      <c r="AB160" s="30"/>
      <c r="AC160" s="30"/>
      <c r="AD160" s="30"/>
      <c r="AE160" s="30"/>
      <c r="AR160" s="152" t="s">
        <v>190</v>
      </c>
      <c r="AT160" s="152" t="s">
        <v>618</v>
      </c>
      <c r="AU160" s="152" t="s">
        <v>135</v>
      </c>
      <c r="AY160" s="15" t="s">
        <v>163</v>
      </c>
      <c r="BE160" s="153">
        <f t="shared" si="4"/>
        <v>0</v>
      </c>
      <c r="BF160" s="153">
        <f t="shared" si="5"/>
        <v>0</v>
      </c>
      <c r="BG160" s="153">
        <f t="shared" si="6"/>
        <v>0</v>
      </c>
      <c r="BH160" s="153">
        <f t="shared" si="7"/>
        <v>0</v>
      </c>
      <c r="BI160" s="153">
        <f t="shared" si="8"/>
        <v>0</v>
      </c>
      <c r="BJ160" s="15" t="s">
        <v>84</v>
      </c>
      <c r="BK160" s="153">
        <f t="shared" si="9"/>
        <v>0</v>
      </c>
      <c r="BL160" s="15" t="s">
        <v>162</v>
      </c>
      <c r="BM160" s="152" t="s">
        <v>182</v>
      </c>
    </row>
    <row r="161" spans="1:65" s="2" customFormat="1" ht="21.75" customHeight="1">
      <c r="A161" s="30"/>
      <c r="B161" s="140"/>
      <c r="C161" s="174" t="s">
        <v>162</v>
      </c>
      <c r="D161" s="174" t="s">
        <v>618</v>
      </c>
      <c r="E161" s="175" t="s">
        <v>2446</v>
      </c>
      <c r="F161" s="176" t="s">
        <v>2447</v>
      </c>
      <c r="G161" s="177" t="s">
        <v>2441</v>
      </c>
      <c r="H161" s="178">
        <v>2</v>
      </c>
      <c r="I161" s="179"/>
      <c r="J161" s="180">
        <f t="shared" si="0"/>
        <v>0</v>
      </c>
      <c r="K161" s="176" t="s">
        <v>1</v>
      </c>
      <c r="L161" s="181"/>
      <c r="M161" s="182" t="s">
        <v>1</v>
      </c>
      <c r="N161" s="183" t="s">
        <v>41</v>
      </c>
      <c r="O161" s="56"/>
      <c r="P161" s="150">
        <f t="shared" si="1"/>
        <v>0</v>
      </c>
      <c r="Q161" s="150">
        <v>0</v>
      </c>
      <c r="R161" s="150">
        <f t="shared" si="2"/>
        <v>0</v>
      </c>
      <c r="S161" s="150">
        <v>0</v>
      </c>
      <c r="T161" s="151">
        <f t="shared" si="3"/>
        <v>0</v>
      </c>
      <c r="U161" s="30"/>
      <c r="V161" s="30"/>
      <c r="W161" s="30"/>
      <c r="X161" s="30"/>
      <c r="Y161" s="30"/>
      <c r="Z161" s="30"/>
      <c r="AA161" s="30"/>
      <c r="AB161" s="30"/>
      <c r="AC161" s="30"/>
      <c r="AD161" s="30"/>
      <c r="AE161" s="30"/>
      <c r="AR161" s="152" t="s">
        <v>190</v>
      </c>
      <c r="AT161" s="152" t="s">
        <v>618</v>
      </c>
      <c r="AU161" s="152" t="s">
        <v>135</v>
      </c>
      <c r="AY161" s="15" t="s">
        <v>163</v>
      </c>
      <c r="BE161" s="153">
        <f t="shared" si="4"/>
        <v>0</v>
      </c>
      <c r="BF161" s="153">
        <f t="shared" si="5"/>
        <v>0</v>
      </c>
      <c r="BG161" s="153">
        <f t="shared" si="6"/>
        <v>0</v>
      </c>
      <c r="BH161" s="153">
        <f t="shared" si="7"/>
        <v>0</v>
      </c>
      <c r="BI161" s="153">
        <f t="shared" si="8"/>
        <v>0</v>
      </c>
      <c r="BJ161" s="15" t="s">
        <v>84</v>
      </c>
      <c r="BK161" s="153">
        <f t="shared" si="9"/>
        <v>0</v>
      </c>
      <c r="BL161" s="15" t="s">
        <v>162</v>
      </c>
      <c r="BM161" s="152" t="s">
        <v>190</v>
      </c>
    </row>
    <row r="162" spans="1:65" s="2" customFormat="1" ht="16.5" customHeight="1">
      <c r="A162" s="30"/>
      <c r="B162" s="140"/>
      <c r="C162" s="174" t="s">
        <v>178</v>
      </c>
      <c r="D162" s="174" t="s">
        <v>618</v>
      </c>
      <c r="E162" s="175" t="s">
        <v>2448</v>
      </c>
      <c r="F162" s="176" t="s">
        <v>2449</v>
      </c>
      <c r="G162" s="177" t="s">
        <v>2441</v>
      </c>
      <c r="H162" s="178">
        <v>3</v>
      </c>
      <c r="I162" s="179"/>
      <c r="J162" s="180">
        <f t="shared" si="0"/>
        <v>0</v>
      </c>
      <c r="K162" s="176" t="s">
        <v>1</v>
      </c>
      <c r="L162" s="181"/>
      <c r="M162" s="182" t="s">
        <v>1</v>
      </c>
      <c r="N162" s="183" t="s">
        <v>41</v>
      </c>
      <c r="O162" s="56"/>
      <c r="P162" s="150">
        <f t="shared" si="1"/>
        <v>0</v>
      </c>
      <c r="Q162" s="150">
        <v>0</v>
      </c>
      <c r="R162" s="150">
        <f t="shared" si="2"/>
        <v>0</v>
      </c>
      <c r="S162" s="150">
        <v>0</v>
      </c>
      <c r="T162" s="151">
        <f t="shared" si="3"/>
        <v>0</v>
      </c>
      <c r="U162" s="30"/>
      <c r="V162" s="30"/>
      <c r="W162" s="30"/>
      <c r="X162" s="30"/>
      <c r="Y162" s="30"/>
      <c r="Z162" s="30"/>
      <c r="AA162" s="30"/>
      <c r="AB162" s="30"/>
      <c r="AC162" s="30"/>
      <c r="AD162" s="30"/>
      <c r="AE162" s="30"/>
      <c r="AR162" s="152" t="s">
        <v>190</v>
      </c>
      <c r="AT162" s="152" t="s">
        <v>618</v>
      </c>
      <c r="AU162" s="152" t="s">
        <v>135</v>
      </c>
      <c r="AY162" s="15" t="s">
        <v>163</v>
      </c>
      <c r="BE162" s="153">
        <f t="shared" si="4"/>
        <v>0</v>
      </c>
      <c r="BF162" s="153">
        <f t="shared" si="5"/>
        <v>0</v>
      </c>
      <c r="BG162" s="153">
        <f t="shared" si="6"/>
        <v>0</v>
      </c>
      <c r="BH162" s="153">
        <f t="shared" si="7"/>
        <v>0</v>
      </c>
      <c r="BI162" s="153">
        <f t="shared" si="8"/>
        <v>0</v>
      </c>
      <c r="BJ162" s="15" t="s">
        <v>84</v>
      </c>
      <c r="BK162" s="153">
        <f t="shared" si="9"/>
        <v>0</v>
      </c>
      <c r="BL162" s="15" t="s">
        <v>162</v>
      </c>
      <c r="BM162" s="152" t="s">
        <v>89</v>
      </c>
    </row>
    <row r="163" spans="1:65" s="2" customFormat="1" ht="16.5" customHeight="1">
      <c r="A163" s="30"/>
      <c r="B163" s="140"/>
      <c r="C163" s="174" t="s">
        <v>182</v>
      </c>
      <c r="D163" s="174" t="s">
        <v>618</v>
      </c>
      <c r="E163" s="175" t="s">
        <v>2450</v>
      </c>
      <c r="F163" s="176" t="s">
        <v>2451</v>
      </c>
      <c r="G163" s="177" t="s">
        <v>2441</v>
      </c>
      <c r="H163" s="178">
        <v>3</v>
      </c>
      <c r="I163" s="179"/>
      <c r="J163" s="180">
        <f t="shared" si="0"/>
        <v>0</v>
      </c>
      <c r="K163" s="176" t="s">
        <v>1</v>
      </c>
      <c r="L163" s="181"/>
      <c r="M163" s="182" t="s">
        <v>1</v>
      </c>
      <c r="N163" s="183" t="s">
        <v>41</v>
      </c>
      <c r="O163" s="56"/>
      <c r="P163" s="150">
        <f t="shared" si="1"/>
        <v>0</v>
      </c>
      <c r="Q163" s="150">
        <v>0</v>
      </c>
      <c r="R163" s="150">
        <f t="shared" si="2"/>
        <v>0</v>
      </c>
      <c r="S163" s="150">
        <v>0</v>
      </c>
      <c r="T163" s="151">
        <f t="shared" si="3"/>
        <v>0</v>
      </c>
      <c r="U163" s="30"/>
      <c r="V163" s="30"/>
      <c r="W163" s="30"/>
      <c r="X163" s="30"/>
      <c r="Y163" s="30"/>
      <c r="Z163" s="30"/>
      <c r="AA163" s="30"/>
      <c r="AB163" s="30"/>
      <c r="AC163" s="30"/>
      <c r="AD163" s="30"/>
      <c r="AE163" s="30"/>
      <c r="AR163" s="152" t="s">
        <v>190</v>
      </c>
      <c r="AT163" s="152" t="s">
        <v>618</v>
      </c>
      <c r="AU163" s="152" t="s">
        <v>135</v>
      </c>
      <c r="AY163" s="15" t="s">
        <v>163</v>
      </c>
      <c r="BE163" s="153">
        <f t="shared" si="4"/>
        <v>0</v>
      </c>
      <c r="BF163" s="153">
        <f t="shared" si="5"/>
        <v>0</v>
      </c>
      <c r="BG163" s="153">
        <f t="shared" si="6"/>
        <v>0</v>
      </c>
      <c r="BH163" s="153">
        <f t="shared" si="7"/>
        <v>0</v>
      </c>
      <c r="BI163" s="153">
        <f t="shared" si="8"/>
        <v>0</v>
      </c>
      <c r="BJ163" s="15" t="s">
        <v>84</v>
      </c>
      <c r="BK163" s="153">
        <f t="shared" si="9"/>
        <v>0</v>
      </c>
      <c r="BL163" s="15" t="s">
        <v>162</v>
      </c>
      <c r="BM163" s="152" t="s">
        <v>8</v>
      </c>
    </row>
    <row r="164" spans="1:65" s="2" customFormat="1" ht="16.5" customHeight="1">
      <c r="A164" s="30"/>
      <c r="B164" s="140"/>
      <c r="C164" s="174" t="s">
        <v>186</v>
      </c>
      <c r="D164" s="174" t="s">
        <v>618</v>
      </c>
      <c r="E164" s="175" t="s">
        <v>2452</v>
      </c>
      <c r="F164" s="176" t="s">
        <v>2453</v>
      </c>
      <c r="G164" s="177" t="s">
        <v>2441</v>
      </c>
      <c r="H164" s="178">
        <v>1</v>
      </c>
      <c r="I164" s="179"/>
      <c r="J164" s="180">
        <f t="shared" si="0"/>
        <v>0</v>
      </c>
      <c r="K164" s="176" t="s">
        <v>1</v>
      </c>
      <c r="L164" s="181"/>
      <c r="M164" s="182" t="s">
        <v>1</v>
      </c>
      <c r="N164" s="183" t="s">
        <v>41</v>
      </c>
      <c r="O164" s="56"/>
      <c r="P164" s="150">
        <f t="shared" si="1"/>
        <v>0</v>
      </c>
      <c r="Q164" s="150">
        <v>0</v>
      </c>
      <c r="R164" s="150">
        <f t="shared" si="2"/>
        <v>0</v>
      </c>
      <c r="S164" s="150">
        <v>0</v>
      </c>
      <c r="T164" s="151">
        <f t="shared" si="3"/>
        <v>0</v>
      </c>
      <c r="U164" s="30"/>
      <c r="V164" s="30"/>
      <c r="W164" s="30"/>
      <c r="X164" s="30"/>
      <c r="Y164" s="30"/>
      <c r="Z164" s="30"/>
      <c r="AA164" s="30"/>
      <c r="AB164" s="30"/>
      <c r="AC164" s="30"/>
      <c r="AD164" s="30"/>
      <c r="AE164" s="30"/>
      <c r="AR164" s="152" t="s">
        <v>190</v>
      </c>
      <c r="AT164" s="152" t="s">
        <v>618</v>
      </c>
      <c r="AU164" s="152" t="s">
        <v>135</v>
      </c>
      <c r="AY164" s="15" t="s">
        <v>163</v>
      </c>
      <c r="BE164" s="153">
        <f t="shared" si="4"/>
        <v>0</v>
      </c>
      <c r="BF164" s="153">
        <f t="shared" si="5"/>
        <v>0</v>
      </c>
      <c r="BG164" s="153">
        <f t="shared" si="6"/>
        <v>0</v>
      </c>
      <c r="BH164" s="153">
        <f t="shared" si="7"/>
        <v>0</v>
      </c>
      <c r="BI164" s="153">
        <f t="shared" si="8"/>
        <v>0</v>
      </c>
      <c r="BJ164" s="15" t="s">
        <v>84</v>
      </c>
      <c r="BK164" s="153">
        <f t="shared" si="9"/>
        <v>0</v>
      </c>
      <c r="BL164" s="15" t="s">
        <v>162</v>
      </c>
      <c r="BM164" s="152" t="s">
        <v>281</v>
      </c>
    </row>
    <row r="165" spans="1:65" s="2" customFormat="1" ht="16.5" customHeight="1">
      <c r="A165" s="30"/>
      <c r="B165" s="140"/>
      <c r="C165" s="174" t="s">
        <v>190</v>
      </c>
      <c r="D165" s="174" t="s">
        <v>618</v>
      </c>
      <c r="E165" s="175" t="s">
        <v>2454</v>
      </c>
      <c r="F165" s="176" t="s">
        <v>2455</v>
      </c>
      <c r="G165" s="177" t="s">
        <v>2441</v>
      </c>
      <c r="H165" s="178">
        <v>4</v>
      </c>
      <c r="I165" s="179"/>
      <c r="J165" s="180">
        <f t="shared" si="0"/>
        <v>0</v>
      </c>
      <c r="K165" s="176" t="s">
        <v>1</v>
      </c>
      <c r="L165" s="181"/>
      <c r="M165" s="182" t="s">
        <v>1</v>
      </c>
      <c r="N165" s="183" t="s">
        <v>41</v>
      </c>
      <c r="O165" s="56"/>
      <c r="P165" s="150">
        <f t="shared" si="1"/>
        <v>0</v>
      </c>
      <c r="Q165" s="150">
        <v>0</v>
      </c>
      <c r="R165" s="150">
        <f t="shared" si="2"/>
        <v>0</v>
      </c>
      <c r="S165" s="150">
        <v>0</v>
      </c>
      <c r="T165" s="151">
        <f t="shared" si="3"/>
        <v>0</v>
      </c>
      <c r="U165" s="30"/>
      <c r="V165" s="30"/>
      <c r="W165" s="30"/>
      <c r="X165" s="30"/>
      <c r="Y165" s="30"/>
      <c r="Z165" s="30"/>
      <c r="AA165" s="30"/>
      <c r="AB165" s="30"/>
      <c r="AC165" s="30"/>
      <c r="AD165" s="30"/>
      <c r="AE165" s="30"/>
      <c r="AR165" s="152" t="s">
        <v>190</v>
      </c>
      <c r="AT165" s="152" t="s">
        <v>618</v>
      </c>
      <c r="AU165" s="152" t="s">
        <v>135</v>
      </c>
      <c r="AY165" s="15" t="s">
        <v>163</v>
      </c>
      <c r="BE165" s="153">
        <f t="shared" si="4"/>
        <v>0</v>
      </c>
      <c r="BF165" s="153">
        <f t="shared" si="5"/>
        <v>0</v>
      </c>
      <c r="BG165" s="153">
        <f t="shared" si="6"/>
        <v>0</v>
      </c>
      <c r="BH165" s="153">
        <f t="shared" si="7"/>
        <v>0</v>
      </c>
      <c r="BI165" s="153">
        <f t="shared" si="8"/>
        <v>0</v>
      </c>
      <c r="BJ165" s="15" t="s">
        <v>84</v>
      </c>
      <c r="BK165" s="153">
        <f t="shared" si="9"/>
        <v>0</v>
      </c>
      <c r="BL165" s="15" t="s">
        <v>162</v>
      </c>
      <c r="BM165" s="152" t="s">
        <v>289</v>
      </c>
    </row>
    <row r="166" spans="1:65" s="2" customFormat="1" ht="16.5" customHeight="1">
      <c r="A166" s="30"/>
      <c r="B166" s="140"/>
      <c r="C166" s="174" t="s">
        <v>257</v>
      </c>
      <c r="D166" s="174" t="s">
        <v>618</v>
      </c>
      <c r="E166" s="175" t="s">
        <v>2456</v>
      </c>
      <c r="F166" s="176" t="s">
        <v>2457</v>
      </c>
      <c r="G166" s="177" t="s">
        <v>2441</v>
      </c>
      <c r="H166" s="178">
        <v>14</v>
      </c>
      <c r="I166" s="179"/>
      <c r="J166" s="180">
        <f t="shared" si="0"/>
        <v>0</v>
      </c>
      <c r="K166" s="176" t="s">
        <v>1</v>
      </c>
      <c r="L166" s="181"/>
      <c r="M166" s="182" t="s">
        <v>1</v>
      </c>
      <c r="N166" s="183" t="s">
        <v>41</v>
      </c>
      <c r="O166" s="56"/>
      <c r="P166" s="150">
        <f t="shared" si="1"/>
        <v>0</v>
      </c>
      <c r="Q166" s="150">
        <v>0</v>
      </c>
      <c r="R166" s="150">
        <f t="shared" si="2"/>
        <v>0</v>
      </c>
      <c r="S166" s="150">
        <v>0</v>
      </c>
      <c r="T166" s="151">
        <f t="shared" si="3"/>
        <v>0</v>
      </c>
      <c r="U166" s="30"/>
      <c r="V166" s="30"/>
      <c r="W166" s="30"/>
      <c r="X166" s="30"/>
      <c r="Y166" s="30"/>
      <c r="Z166" s="30"/>
      <c r="AA166" s="30"/>
      <c r="AB166" s="30"/>
      <c r="AC166" s="30"/>
      <c r="AD166" s="30"/>
      <c r="AE166" s="30"/>
      <c r="AR166" s="152" t="s">
        <v>190</v>
      </c>
      <c r="AT166" s="152" t="s">
        <v>618</v>
      </c>
      <c r="AU166" s="152" t="s">
        <v>135</v>
      </c>
      <c r="AY166" s="15" t="s">
        <v>163</v>
      </c>
      <c r="BE166" s="153">
        <f t="shared" si="4"/>
        <v>0</v>
      </c>
      <c r="BF166" s="153">
        <f t="shared" si="5"/>
        <v>0</v>
      </c>
      <c r="BG166" s="153">
        <f t="shared" si="6"/>
        <v>0</v>
      </c>
      <c r="BH166" s="153">
        <f t="shared" si="7"/>
        <v>0</v>
      </c>
      <c r="BI166" s="153">
        <f t="shared" si="8"/>
        <v>0</v>
      </c>
      <c r="BJ166" s="15" t="s">
        <v>84</v>
      </c>
      <c r="BK166" s="153">
        <f t="shared" si="9"/>
        <v>0</v>
      </c>
      <c r="BL166" s="15" t="s">
        <v>162</v>
      </c>
      <c r="BM166" s="152" t="s">
        <v>297</v>
      </c>
    </row>
    <row r="167" spans="1:65" s="2" customFormat="1" ht="16.5" customHeight="1">
      <c r="A167" s="30"/>
      <c r="B167" s="140"/>
      <c r="C167" s="174" t="s">
        <v>89</v>
      </c>
      <c r="D167" s="174" t="s">
        <v>618</v>
      </c>
      <c r="E167" s="175" t="s">
        <v>2458</v>
      </c>
      <c r="F167" s="176" t="s">
        <v>2459</v>
      </c>
      <c r="G167" s="177" t="s">
        <v>2441</v>
      </c>
      <c r="H167" s="178">
        <v>8</v>
      </c>
      <c r="I167" s="179"/>
      <c r="J167" s="180">
        <f t="shared" si="0"/>
        <v>0</v>
      </c>
      <c r="K167" s="176" t="s">
        <v>1</v>
      </c>
      <c r="L167" s="181"/>
      <c r="M167" s="182" t="s">
        <v>1</v>
      </c>
      <c r="N167" s="183" t="s">
        <v>41</v>
      </c>
      <c r="O167" s="56"/>
      <c r="P167" s="150">
        <f t="shared" si="1"/>
        <v>0</v>
      </c>
      <c r="Q167" s="150">
        <v>0</v>
      </c>
      <c r="R167" s="150">
        <f t="shared" si="2"/>
        <v>0</v>
      </c>
      <c r="S167" s="150">
        <v>0</v>
      </c>
      <c r="T167" s="151">
        <f t="shared" si="3"/>
        <v>0</v>
      </c>
      <c r="U167" s="30"/>
      <c r="V167" s="30"/>
      <c r="W167" s="30"/>
      <c r="X167" s="30"/>
      <c r="Y167" s="30"/>
      <c r="Z167" s="30"/>
      <c r="AA167" s="30"/>
      <c r="AB167" s="30"/>
      <c r="AC167" s="30"/>
      <c r="AD167" s="30"/>
      <c r="AE167" s="30"/>
      <c r="AR167" s="152" t="s">
        <v>190</v>
      </c>
      <c r="AT167" s="152" t="s">
        <v>618</v>
      </c>
      <c r="AU167" s="152" t="s">
        <v>135</v>
      </c>
      <c r="AY167" s="15" t="s">
        <v>163</v>
      </c>
      <c r="BE167" s="153">
        <f t="shared" si="4"/>
        <v>0</v>
      </c>
      <c r="BF167" s="153">
        <f t="shared" si="5"/>
        <v>0</v>
      </c>
      <c r="BG167" s="153">
        <f t="shared" si="6"/>
        <v>0</v>
      </c>
      <c r="BH167" s="153">
        <f t="shared" si="7"/>
        <v>0</v>
      </c>
      <c r="BI167" s="153">
        <f t="shared" si="8"/>
        <v>0</v>
      </c>
      <c r="BJ167" s="15" t="s">
        <v>84</v>
      </c>
      <c r="BK167" s="153">
        <f t="shared" si="9"/>
        <v>0</v>
      </c>
      <c r="BL167" s="15" t="s">
        <v>162</v>
      </c>
      <c r="BM167" s="152" t="s">
        <v>93</v>
      </c>
    </row>
    <row r="168" spans="1:65" s="2" customFormat="1" ht="16.5" customHeight="1">
      <c r="A168" s="30"/>
      <c r="B168" s="140"/>
      <c r="C168" s="174" t="s">
        <v>266</v>
      </c>
      <c r="D168" s="174" t="s">
        <v>618</v>
      </c>
      <c r="E168" s="175" t="s">
        <v>2460</v>
      </c>
      <c r="F168" s="176" t="s">
        <v>2461</v>
      </c>
      <c r="G168" s="177" t="s">
        <v>2441</v>
      </c>
      <c r="H168" s="178">
        <v>2</v>
      </c>
      <c r="I168" s="179"/>
      <c r="J168" s="180">
        <f t="shared" si="0"/>
        <v>0</v>
      </c>
      <c r="K168" s="176" t="s">
        <v>1</v>
      </c>
      <c r="L168" s="181"/>
      <c r="M168" s="182" t="s">
        <v>1</v>
      </c>
      <c r="N168" s="183" t="s">
        <v>41</v>
      </c>
      <c r="O168" s="56"/>
      <c r="P168" s="150">
        <f t="shared" si="1"/>
        <v>0</v>
      </c>
      <c r="Q168" s="150">
        <v>0</v>
      </c>
      <c r="R168" s="150">
        <f t="shared" si="2"/>
        <v>0</v>
      </c>
      <c r="S168" s="150">
        <v>0</v>
      </c>
      <c r="T168" s="151">
        <f t="shared" si="3"/>
        <v>0</v>
      </c>
      <c r="U168" s="30"/>
      <c r="V168" s="30"/>
      <c r="W168" s="30"/>
      <c r="X168" s="30"/>
      <c r="Y168" s="30"/>
      <c r="Z168" s="30"/>
      <c r="AA168" s="30"/>
      <c r="AB168" s="30"/>
      <c r="AC168" s="30"/>
      <c r="AD168" s="30"/>
      <c r="AE168" s="30"/>
      <c r="AR168" s="152" t="s">
        <v>190</v>
      </c>
      <c r="AT168" s="152" t="s">
        <v>618</v>
      </c>
      <c r="AU168" s="152" t="s">
        <v>135</v>
      </c>
      <c r="AY168" s="15" t="s">
        <v>163</v>
      </c>
      <c r="BE168" s="153">
        <f t="shared" si="4"/>
        <v>0</v>
      </c>
      <c r="BF168" s="153">
        <f t="shared" si="5"/>
        <v>0</v>
      </c>
      <c r="BG168" s="153">
        <f t="shared" si="6"/>
        <v>0</v>
      </c>
      <c r="BH168" s="153">
        <f t="shared" si="7"/>
        <v>0</v>
      </c>
      <c r="BI168" s="153">
        <f t="shared" si="8"/>
        <v>0</v>
      </c>
      <c r="BJ168" s="15" t="s">
        <v>84</v>
      </c>
      <c r="BK168" s="153">
        <f t="shared" si="9"/>
        <v>0</v>
      </c>
      <c r="BL168" s="15" t="s">
        <v>162</v>
      </c>
      <c r="BM168" s="152" t="s">
        <v>130</v>
      </c>
    </row>
    <row r="169" spans="1:65" s="2" customFormat="1" ht="16.5" customHeight="1">
      <c r="A169" s="30"/>
      <c r="B169" s="140"/>
      <c r="C169" s="174" t="s">
        <v>8</v>
      </c>
      <c r="D169" s="174" t="s">
        <v>618</v>
      </c>
      <c r="E169" s="175" t="s">
        <v>2462</v>
      </c>
      <c r="F169" s="176" t="s">
        <v>2463</v>
      </c>
      <c r="G169" s="177" t="s">
        <v>2441</v>
      </c>
      <c r="H169" s="178">
        <v>17</v>
      </c>
      <c r="I169" s="179"/>
      <c r="J169" s="180">
        <f t="shared" si="0"/>
        <v>0</v>
      </c>
      <c r="K169" s="176" t="s">
        <v>1</v>
      </c>
      <c r="L169" s="181"/>
      <c r="M169" s="182" t="s">
        <v>1</v>
      </c>
      <c r="N169" s="183" t="s">
        <v>41</v>
      </c>
      <c r="O169" s="56"/>
      <c r="P169" s="150">
        <f t="shared" si="1"/>
        <v>0</v>
      </c>
      <c r="Q169" s="150">
        <v>0</v>
      </c>
      <c r="R169" s="150">
        <f t="shared" si="2"/>
        <v>0</v>
      </c>
      <c r="S169" s="150">
        <v>0</v>
      </c>
      <c r="T169" s="151">
        <f t="shared" si="3"/>
        <v>0</v>
      </c>
      <c r="U169" s="30"/>
      <c r="V169" s="30"/>
      <c r="W169" s="30"/>
      <c r="X169" s="30"/>
      <c r="Y169" s="30"/>
      <c r="Z169" s="30"/>
      <c r="AA169" s="30"/>
      <c r="AB169" s="30"/>
      <c r="AC169" s="30"/>
      <c r="AD169" s="30"/>
      <c r="AE169" s="30"/>
      <c r="AR169" s="152" t="s">
        <v>190</v>
      </c>
      <c r="AT169" s="152" t="s">
        <v>618</v>
      </c>
      <c r="AU169" s="152" t="s">
        <v>135</v>
      </c>
      <c r="AY169" s="15" t="s">
        <v>163</v>
      </c>
      <c r="BE169" s="153">
        <f t="shared" si="4"/>
        <v>0</v>
      </c>
      <c r="BF169" s="153">
        <f t="shared" si="5"/>
        <v>0</v>
      </c>
      <c r="BG169" s="153">
        <f t="shared" si="6"/>
        <v>0</v>
      </c>
      <c r="BH169" s="153">
        <f t="shared" si="7"/>
        <v>0</v>
      </c>
      <c r="BI169" s="153">
        <f t="shared" si="8"/>
        <v>0</v>
      </c>
      <c r="BJ169" s="15" t="s">
        <v>84</v>
      </c>
      <c r="BK169" s="153">
        <f t="shared" si="9"/>
        <v>0</v>
      </c>
      <c r="BL169" s="15" t="s">
        <v>162</v>
      </c>
      <c r="BM169" s="152" t="s">
        <v>317</v>
      </c>
    </row>
    <row r="170" spans="1:65" s="11" customFormat="1" ht="20.85" customHeight="1">
      <c r="B170" s="129"/>
      <c r="D170" s="130" t="s">
        <v>75</v>
      </c>
      <c r="E170" s="163" t="s">
        <v>2464</v>
      </c>
      <c r="F170" s="163" t="s">
        <v>2465</v>
      </c>
      <c r="I170" s="132"/>
      <c r="J170" s="164">
        <f>BK170</f>
        <v>0</v>
      </c>
      <c r="L170" s="129"/>
      <c r="M170" s="134"/>
      <c r="N170" s="135"/>
      <c r="O170" s="135"/>
      <c r="P170" s="136">
        <f>SUM(P171:P173)</f>
        <v>0</v>
      </c>
      <c r="Q170" s="135"/>
      <c r="R170" s="136">
        <f>SUM(R171:R173)</f>
        <v>0</v>
      </c>
      <c r="S170" s="135"/>
      <c r="T170" s="137">
        <f>SUM(T171:T173)</f>
        <v>0</v>
      </c>
      <c r="AR170" s="130" t="s">
        <v>84</v>
      </c>
      <c r="AT170" s="138" t="s">
        <v>75</v>
      </c>
      <c r="AU170" s="138" t="s">
        <v>86</v>
      </c>
      <c r="AY170" s="130" t="s">
        <v>163</v>
      </c>
      <c r="BK170" s="139">
        <f>SUM(BK171:BK173)</f>
        <v>0</v>
      </c>
    </row>
    <row r="171" spans="1:65" s="2" customFormat="1" ht="24.2" customHeight="1">
      <c r="A171" s="30"/>
      <c r="B171" s="140"/>
      <c r="C171" s="174" t="s">
        <v>277</v>
      </c>
      <c r="D171" s="174" t="s">
        <v>618</v>
      </c>
      <c r="E171" s="175" t="s">
        <v>2466</v>
      </c>
      <c r="F171" s="176" t="s">
        <v>2467</v>
      </c>
      <c r="G171" s="177" t="s">
        <v>2441</v>
      </c>
      <c r="H171" s="178">
        <v>1</v>
      </c>
      <c r="I171" s="179"/>
      <c r="J171" s="180">
        <f>ROUND(I171*H171,2)</f>
        <v>0</v>
      </c>
      <c r="K171" s="176" t="s">
        <v>1</v>
      </c>
      <c r="L171" s="181"/>
      <c r="M171" s="182" t="s">
        <v>1</v>
      </c>
      <c r="N171" s="183" t="s">
        <v>41</v>
      </c>
      <c r="O171" s="56"/>
      <c r="P171" s="150">
        <f>O171*H171</f>
        <v>0</v>
      </c>
      <c r="Q171" s="150">
        <v>0</v>
      </c>
      <c r="R171" s="150">
        <f>Q171*H171</f>
        <v>0</v>
      </c>
      <c r="S171" s="150">
        <v>0</v>
      </c>
      <c r="T171" s="151">
        <f>S171*H171</f>
        <v>0</v>
      </c>
      <c r="U171" s="30"/>
      <c r="V171" s="30"/>
      <c r="W171" s="30"/>
      <c r="X171" s="30"/>
      <c r="Y171" s="30"/>
      <c r="Z171" s="30"/>
      <c r="AA171" s="30"/>
      <c r="AB171" s="30"/>
      <c r="AC171" s="30"/>
      <c r="AD171" s="30"/>
      <c r="AE171" s="30"/>
      <c r="AR171" s="152" t="s">
        <v>190</v>
      </c>
      <c r="AT171" s="152" t="s">
        <v>618</v>
      </c>
      <c r="AU171" s="152" t="s">
        <v>135</v>
      </c>
      <c r="AY171" s="15" t="s">
        <v>163</v>
      </c>
      <c r="BE171" s="153">
        <f>IF(N171="základní",J171,0)</f>
        <v>0</v>
      </c>
      <c r="BF171" s="153">
        <f>IF(N171="snížená",J171,0)</f>
        <v>0</v>
      </c>
      <c r="BG171" s="153">
        <f>IF(N171="zákl. přenesená",J171,0)</f>
        <v>0</v>
      </c>
      <c r="BH171" s="153">
        <f>IF(N171="sníž. přenesená",J171,0)</f>
        <v>0</v>
      </c>
      <c r="BI171" s="153">
        <f>IF(N171="nulová",J171,0)</f>
        <v>0</v>
      </c>
      <c r="BJ171" s="15" t="s">
        <v>84</v>
      </c>
      <c r="BK171" s="153">
        <f>ROUND(I171*H171,2)</f>
        <v>0</v>
      </c>
      <c r="BL171" s="15" t="s">
        <v>162</v>
      </c>
      <c r="BM171" s="152" t="s">
        <v>333</v>
      </c>
    </row>
    <row r="172" spans="1:65" s="2" customFormat="1" ht="16.5" customHeight="1">
      <c r="A172" s="30"/>
      <c r="B172" s="140"/>
      <c r="C172" s="174" t="s">
        <v>281</v>
      </c>
      <c r="D172" s="174" t="s">
        <v>618</v>
      </c>
      <c r="E172" s="175" t="s">
        <v>2468</v>
      </c>
      <c r="F172" s="176" t="s">
        <v>2469</v>
      </c>
      <c r="G172" s="177" t="s">
        <v>2441</v>
      </c>
      <c r="H172" s="178">
        <v>5</v>
      </c>
      <c r="I172" s="179"/>
      <c r="J172" s="180">
        <f>ROUND(I172*H172,2)</f>
        <v>0</v>
      </c>
      <c r="K172" s="176" t="s">
        <v>1</v>
      </c>
      <c r="L172" s="181"/>
      <c r="M172" s="182" t="s">
        <v>1</v>
      </c>
      <c r="N172" s="183" t="s">
        <v>41</v>
      </c>
      <c r="O172" s="56"/>
      <c r="P172" s="150">
        <f>O172*H172</f>
        <v>0</v>
      </c>
      <c r="Q172" s="150">
        <v>0</v>
      </c>
      <c r="R172" s="150">
        <f>Q172*H172</f>
        <v>0</v>
      </c>
      <c r="S172" s="150">
        <v>0</v>
      </c>
      <c r="T172" s="151">
        <f>S172*H172</f>
        <v>0</v>
      </c>
      <c r="U172" s="30"/>
      <c r="V172" s="30"/>
      <c r="W172" s="30"/>
      <c r="X172" s="30"/>
      <c r="Y172" s="30"/>
      <c r="Z172" s="30"/>
      <c r="AA172" s="30"/>
      <c r="AB172" s="30"/>
      <c r="AC172" s="30"/>
      <c r="AD172" s="30"/>
      <c r="AE172" s="30"/>
      <c r="AR172" s="152" t="s">
        <v>190</v>
      </c>
      <c r="AT172" s="152" t="s">
        <v>618</v>
      </c>
      <c r="AU172" s="152" t="s">
        <v>135</v>
      </c>
      <c r="AY172" s="15" t="s">
        <v>163</v>
      </c>
      <c r="BE172" s="153">
        <f>IF(N172="základní",J172,0)</f>
        <v>0</v>
      </c>
      <c r="BF172" s="153">
        <f>IF(N172="snížená",J172,0)</f>
        <v>0</v>
      </c>
      <c r="BG172" s="153">
        <f>IF(N172="zákl. přenesená",J172,0)</f>
        <v>0</v>
      </c>
      <c r="BH172" s="153">
        <f>IF(N172="sníž. přenesená",J172,0)</f>
        <v>0</v>
      </c>
      <c r="BI172" s="153">
        <f>IF(N172="nulová",J172,0)</f>
        <v>0</v>
      </c>
      <c r="BJ172" s="15" t="s">
        <v>84</v>
      </c>
      <c r="BK172" s="153">
        <f>ROUND(I172*H172,2)</f>
        <v>0</v>
      </c>
      <c r="BL172" s="15" t="s">
        <v>162</v>
      </c>
      <c r="BM172" s="152" t="s">
        <v>344</v>
      </c>
    </row>
    <row r="173" spans="1:65" s="2" customFormat="1" ht="16.5" customHeight="1">
      <c r="A173" s="30"/>
      <c r="B173" s="140"/>
      <c r="C173" s="174" t="s">
        <v>285</v>
      </c>
      <c r="D173" s="174" t="s">
        <v>618</v>
      </c>
      <c r="E173" s="175" t="s">
        <v>2470</v>
      </c>
      <c r="F173" s="176" t="s">
        <v>2471</v>
      </c>
      <c r="G173" s="177" t="s">
        <v>2472</v>
      </c>
      <c r="H173" s="178">
        <v>1</v>
      </c>
      <c r="I173" s="179"/>
      <c r="J173" s="180">
        <f>ROUND(I173*H173,2)</f>
        <v>0</v>
      </c>
      <c r="K173" s="176" t="s">
        <v>1</v>
      </c>
      <c r="L173" s="181"/>
      <c r="M173" s="182" t="s">
        <v>1</v>
      </c>
      <c r="N173" s="183" t="s">
        <v>41</v>
      </c>
      <c r="O173" s="56"/>
      <c r="P173" s="150">
        <f>O173*H173</f>
        <v>0</v>
      </c>
      <c r="Q173" s="150">
        <v>0</v>
      </c>
      <c r="R173" s="150">
        <f>Q173*H173</f>
        <v>0</v>
      </c>
      <c r="S173" s="150">
        <v>0</v>
      </c>
      <c r="T173" s="151">
        <f>S173*H173</f>
        <v>0</v>
      </c>
      <c r="U173" s="30"/>
      <c r="V173" s="30"/>
      <c r="W173" s="30"/>
      <c r="X173" s="30"/>
      <c r="Y173" s="30"/>
      <c r="Z173" s="30"/>
      <c r="AA173" s="30"/>
      <c r="AB173" s="30"/>
      <c r="AC173" s="30"/>
      <c r="AD173" s="30"/>
      <c r="AE173" s="30"/>
      <c r="AR173" s="152" t="s">
        <v>190</v>
      </c>
      <c r="AT173" s="152" t="s">
        <v>618</v>
      </c>
      <c r="AU173" s="152" t="s">
        <v>135</v>
      </c>
      <c r="AY173" s="15" t="s">
        <v>163</v>
      </c>
      <c r="BE173" s="153">
        <f>IF(N173="základní",J173,0)</f>
        <v>0</v>
      </c>
      <c r="BF173" s="153">
        <f>IF(N173="snížená",J173,0)</f>
        <v>0</v>
      </c>
      <c r="BG173" s="153">
        <f>IF(N173="zákl. přenesená",J173,0)</f>
        <v>0</v>
      </c>
      <c r="BH173" s="153">
        <f>IF(N173="sníž. přenesená",J173,0)</f>
        <v>0</v>
      </c>
      <c r="BI173" s="153">
        <f>IF(N173="nulová",J173,0)</f>
        <v>0</v>
      </c>
      <c r="BJ173" s="15" t="s">
        <v>84</v>
      </c>
      <c r="BK173" s="153">
        <f>ROUND(I173*H173,2)</f>
        <v>0</v>
      </c>
      <c r="BL173" s="15" t="s">
        <v>162</v>
      </c>
      <c r="BM173" s="152" t="s">
        <v>96</v>
      </c>
    </row>
    <row r="174" spans="1:65" s="11" customFormat="1" ht="20.85" customHeight="1">
      <c r="B174" s="129"/>
      <c r="D174" s="130" t="s">
        <v>75</v>
      </c>
      <c r="E174" s="163" t="s">
        <v>2473</v>
      </c>
      <c r="F174" s="163" t="s">
        <v>2474</v>
      </c>
      <c r="I174" s="132"/>
      <c r="J174" s="164">
        <f>BK174</f>
        <v>0</v>
      </c>
      <c r="L174" s="129"/>
      <c r="M174" s="134"/>
      <c r="N174" s="135"/>
      <c r="O174" s="135"/>
      <c r="P174" s="136">
        <f>SUM(P175:P186)</f>
        <v>0</v>
      </c>
      <c r="Q174" s="135"/>
      <c r="R174" s="136">
        <f>SUM(R175:R186)</f>
        <v>0</v>
      </c>
      <c r="S174" s="135"/>
      <c r="T174" s="137">
        <f>SUM(T175:T186)</f>
        <v>0</v>
      </c>
      <c r="AR174" s="130" t="s">
        <v>84</v>
      </c>
      <c r="AT174" s="138" t="s">
        <v>75</v>
      </c>
      <c r="AU174" s="138" t="s">
        <v>86</v>
      </c>
      <c r="AY174" s="130" t="s">
        <v>163</v>
      </c>
      <c r="BK174" s="139">
        <f>SUM(BK175:BK186)</f>
        <v>0</v>
      </c>
    </row>
    <row r="175" spans="1:65" s="2" customFormat="1" ht="21.75" customHeight="1">
      <c r="A175" s="30"/>
      <c r="B175" s="140"/>
      <c r="C175" s="174" t="s">
        <v>289</v>
      </c>
      <c r="D175" s="174" t="s">
        <v>618</v>
      </c>
      <c r="E175" s="175" t="s">
        <v>2475</v>
      </c>
      <c r="F175" s="176" t="s">
        <v>2476</v>
      </c>
      <c r="G175" s="177" t="s">
        <v>329</v>
      </c>
      <c r="H175" s="178">
        <v>145</v>
      </c>
      <c r="I175" s="179"/>
      <c r="J175" s="180">
        <f t="shared" ref="J175:J186" si="10">ROUND(I175*H175,2)</f>
        <v>0</v>
      </c>
      <c r="K175" s="176" t="s">
        <v>1</v>
      </c>
      <c r="L175" s="181"/>
      <c r="M175" s="182" t="s">
        <v>1</v>
      </c>
      <c r="N175" s="183" t="s">
        <v>41</v>
      </c>
      <c r="O175" s="56"/>
      <c r="P175" s="150">
        <f t="shared" ref="P175:P186" si="11">O175*H175</f>
        <v>0</v>
      </c>
      <c r="Q175" s="150">
        <v>0</v>
      </c>
      <c r="R175" s="150">
        <f t="shared" ref="R175:R186" si="12">Q175*H175</f>
        <v>0</v>
      </c>
      <c r="S175" s="150">
        <v>0</v>
      </c>
      <c r="T175" s="151">
        <f t="shared" ref="T175:T186" si="13">S175*H175</f>
        <v>0</v>
      </c>
      <c r="U175" s="30"/>
      <c r="V175" s="30"/>
      <c r="W175" s="30"/>
      <c r="X175" s="30"/>
      <c r="Y175" s="30"/>
      <c r="Z175" s="30"/>
      <c r="AA175" s="30"/>
      <c r="AB175" s="30"/>
      <c r="AC175" s="30"/>
      <c r="AD175" s="30"/>
      <c r="AE175" s="30"/>
      <c r="AR175" s="152" t="s">
        <v>190</v>
      </c>
      <c r="AT175" s="152" t="s">
        <v>618</v>
      </c>
      <c r="AU175" s="152" t="s">
        <v>135</v>
      </c>
      <c r="AY175" s="15" t="s">
        <v>163</v>
      </c>
      <c r="BE175" s="153">
        <f t="shared" ref="BE175:BE186" si="14">IF(N175="základní",J175,0)</f>
        <v>0</v>
      </c>
      <c r="BF175" s="153">
        <f t="shared" ref="BF175:BF186" si="15">IF(N175="snížená",J175,0)</f>
        <v>0</v>
      </c>
      <c r="BG175" s="153">
        <f t="shared" ref="BG175:BG186" si="16">IF(N175="zákl. přenesená",J175,0)</f>
        <v>0</v>
      </c>
      <c r="BH175" s="153">
        <f t="shared" ref="BH175:BH186" si="17">IF(N175="sníž. přenesená",J175,0)</f>
        <v>0</v>
      </c>
      <c r="BI175" s="153">
        <f t="shared" ref="BI175:BI186" si="18">IF(N175="nulová",J175,0)</f>
        <v>0</v>
      </c>
      <c r="BJ175" s="15" t="s">
        <v>84</v>
      </c>
      <c r="BK175" s="153">
        <f t="shared" ref="BK175:BK186" si="19">ROUND(I175*H175,2)</f>
        <v>0</v>
      </c>
      <c r="BL175" s="15" t="s">
        <v>162</v>
      </c>
      <c r="BM175" s="152" t="s">
        <v>362</v>
      </c>
    </row>
    <row r="176" spans="1:65" s="2" customFormat="1" ht="21.75" customHeight="1">
      <c r="A176" s="30"/>
      <c r="B176" s="140"/>
      <c r="C176" s="174" t="s">
        <v>293</v>
      </c>
      <c r="D176" s="174" t="s">
        <v>618</v>
      </c>
      <c r="E176" s="175" t="s">
        <v>2477</v>
      </c>
      <c r="F176" s="176" t="s">
        <v>2478</v>
      </c>
      <c r="G176" s="177" t="s">
        <v>329</v>
      </c>
      <c r="H176" s="178">
        <v>280</v>
      </c>
      <c r="I176" s="179"/>
      <c r="J176" s="180">
        <f t="shared" si="10"/>
        <v>0</v>
      </c>
      <c r="K176" s="176" t="s">
        <v>1</v>
      </c>
      <c r="L176" s="181"/>
      <c r="M176" s="182" t="s">
        <v>1</v>
      </c>
      <c r="N176" s="183" t="s">
        <v>41</v>
      </c>
      <c r="O176" s="56"/>
      <c r="P176" s="150">
        <f t="shared" si="11"/>
        <v>0</v>
      </c>
      <c r="Q176" s="150">
        <v>0</v>
      </c>
      <c r="R176" s="150">
        <f t="shared" si="12"/>
        <v>0</v>
      </c>
      <c r="S176" s="150">
        <v>0</v>
      </c>
      <c r="T176" s="151">
        <f t="shared" si="13"/>
        <v>0</v>
      </c>
      <c r="U176" s="30"/>
      <c r="V176" s="30"/>
      <c r="W176" s="30"/>
      <c r="X176" s="30"/>
      <c r="Y176" s="30"/>
      <c r="Z176" s="30"/>
      <c r="AA176" s="30"/>
      <c r="AB176" s="30"/>
      <c r="AC176" s="30"/>
      <c r="AD176" s="30"/>
      <c r="AE176" s="30"/>
      <c r="AR176" s="152" t="s">
        <v>190</v>
      </c>
      <c r="AT176" s="152" t="s">
        <v>618</v>
      </c>
      <c r="AU176" s="152" t="s">
        <v>135</v>
      </c>
      <c r="AY176" s="15" t="s">
        <v>163</v>
      </c>
      <c r="BE176" s="153">
        <f t="shared" si="14"/>
        <v>0</v>
      </c>
      <c r="BF176" s="153">
        <f t="shared" si="15"/>
        <v>0</v>
      </c>
      <c r="BG176" s="153">
        <f t="shared" si="16"/>
        <v>0</v>
      </c>
      <c r="BH176" s="153">
        <f t="shared" si="17"/>
        <v>0</v>
      </c>
      <c r="BI176" s="153">
        <f t="shared" si="18"/>
        <v>0</v>
      </c>
      <c r="BJ176" s="15" t="s">
        <v>84</v>
      </c>
      <c r="BK176" s="153">
        <f t="shared" si="19"/>
        <v>0</v>
      </c>
      <c r="BL176" s="15" t="s">
        <v>162</v>
      </c>
      <c r="BM176" s="152" t="s">
        <v>384</v>
      </c>
    </row>
    <row r="177" spans="1:65" s="2" customFormat="1" ht="21.75" customHeight="1">
      <c r="A177" s="30"/>
      <c r="B177" s="140"/>
      <c r="C177" s="174" t="s">
        <v>297</v>
      </c>
      <c r="D177" s="174" t="s">
        <v>618</v>
      </c>
      <c r="E177" s="175" t="s">
        <v>2479</v>
      </c>
      <c r="F177" s="176" t="s">
        <v>2480</v>
      </c>
      <c r="G177" s="177" t="s">
        <v>329</v>
      </c>
      <c r="H177" s="178">
        <v>135</v>
      </c>
      <c r="I177" s="179"/>
      <c r="J177" s="180">
        <f t="shared" si="10"/>
        <v>0</v>
      </c>
      <c r="K177" s="176" t="s">
        <v>1</v>
      </c>
      <c r="L177" s="181"/>
      <c r="M177" s="182" t="s">
        <v>1</v>
      </c>
      <c r="N177" s="183" t="s">
        <v>41</v>
      </c>
      <c r="O177" s="56"/>
      <c r="P177" s="150">
        <f t="shared" si="11"/>
        <v>0</v>
      </c>
      <c r="Q177" s="150">
        <v>0</v>
      </c>
      <c r="R177" s="150">
        <f t="shared" si="12"/>
        <v>0</v>
      </c>
      <c r="S177" s="150">
        <v>0</v>
      </c>
      <c r="T177" s="151">
        <f t="shared" si="13"/>
        <v>0</v>
      </c>
      <c r="U177" s="30"/>
      <c r="V177" s="30"/>
      <c r="W177" s="30"/>
      <c r="X177" s="30"/>
      <c r="Y177" s="30"/>
      <c r="Z177" s="30"/>
      <c r="AA177" s="30"/>
      <c r="AB177" s="30"/>
      <c r="AC177" s="30"/>
      <c r="AD177" s="30"/>
      <c r="AE177" s="30"/>
      <c r="AR177" s="152" t="s">
        <v>190</v>
      </c>
      <c r="AT177" s="152" t="s">
        <v>618</v>
      </c>
      <c r="AU177" s="152" t="s">
        <v>135</v>
      </c>
      <c r="AY177" s="15" t="s">
        <v>163</v>
      </c>
      <c r="BE177" s="153">
        <f t="shared" si="14"/>
        <v>0</v>
      </c>
      <c r="BF177" s="153">
        <f t="shared" si="15"/>
        <v>0</v>
      </c>
      <c r="BG177" s="153">
        <f t="shared" si="16"/>
        <v>0</v>
      </c>
      <c r="BH177" s="153">
        <f t="shared" si="17"/>
        <v>0</v>
      </c>
      <c r="BI177" s="153">
        <f t="shared" si="18"/>
        <v>0</v>
      </c>
      <c r="BJ177" s="15" t="s">
        <v>84</v>
      </c>
      <c r="BK177" s="153">
        <f t="shared" si="19"/>
        <v>0</v>
      </c>
      <c r="BL177" s="15" t="s">
        <v>162</v>
      </c>
      <c r="BM177" s="152" t="s">
        <v>395</v>
      </c>
    </row>
    <row r="178" spans="1:65" s="2" customFormat="1" ht="24.2" customHeight="1">
      <c r="A178" s="30"/>
      <c r="B178" s="140"/>
      <c r="C178" s="174" t="s">
        <v>301</v>
      </c>
      <c r="D178" s="174" t="s">
        <v>618</v>
      </c>
      <c r="E178" s="175" t="s">
        <v>2481</v>
      </c>
      <c r="F178" s="176" t="s">
        <v>2482</v>
      </c>
      <c r="G178" s="177" t="s">
        <v>2472</v>
      </c>
      <c r="H178" s="178">
        <v>1</v>
      </c>
      <c r="I178" s="179"/>
      <c r="J178" s="180">
        <f t="shared" si="10"/>
        <v>0</v>
      </c>
      <c r="K178" s="176" t="s">
        <v>1</v>
      </c>
      <c r="L178" s="181"/>
      <c r="M178" s="182" t="s">
        <v>1</v>
      </c>
      <c r="N178" s="183" t="s">
        <v>41</v>
      </c>
      <c r="O178" s="56"/>
      <c r="P178" s="150">
        <f t="shared" si="11"/>
        <v>0</v>
      </c>
      <c r="Q178" s="150">
        <v>0</v>
      </c>
      <c r="R178" s="150">
        <f t="shared" si="12"/>
        <v>0</v>
      </c>
      <c r="S178" s="150">
        <v>0</v>
      </c>
      <c r="T178" s="151">
        <f t="shared" si="13"/>
        <v>0</v>
      </c>
      <c r="U178" s="30"/>
      <c r="V178" s="30"/>
      <c r="W178" s="30"/>
      <c r="X178" s="30"/>
      <c r="Y178" s="30"/>
      <c r="Z178" s="30"/>
      <c r="AA178" s="30"/>
      <c r="AB178" s="30"/>
      <c r="AC178" s="30"/>
      <c r="AD178" s="30"/>
      <c r="AE178" s="30"/>
      <c r="AR178" s="152" t="s">
        <v>190</v>
      </c>
      <c r="AT178" s="152" t="s">
        <v>618</v>
      </c>
      <c r="AU178" s="152" t="s">
        <v>135</v>
      </c>
      <c r="AY178" s="15" t="s">
        <v>163</v>
      </c>
      <c r="BE178" s="153">
        <f t="shared" si="14"/>
        <v>0</v>
      </c>
      <c r="BF178" s="153">
        <f t="shared" si="15"/>
        <v>0</v>
      </c>
      <c r="BG178" s="153">
        <f t="shared" si="16"/>
        <v>0</v>
      </c>
      <c r="BH178" s="153">
        <f t="shared" si="17"/>
        <v>0</v>
      </c>
      <c r="BI178" s="153">
        <f t="shared" si="18"/>
        <v>0</v>
      </c>
      <c r="BJ178" s="15" t="s">
        <v>84</v>
      </c>
      <c r="BK178" s="153">
        <f t="shared" si="19"/>
        <v>0</v>
      </c>
      <c r="BL178" s="15" t="s">
        <v>162</v>
      </c>
      <c r="BM178" s="152" t="s">
        <v>405</v>
      </c>
    </row>
    <row r="179" spans="1:65" s="2" customFormat="1" ht="24.2" customHeight="1">
      <c r="A179" s="30"/>
      <c r="B179" s="140"/>
      <c r="C179" s="174" t="s">
        <v>93</v>
      </c>
      <c r="D179" s="174" t="s">
        <v>618</v>
      </c>
      <c r="E179" s="175" t="s">
        <v>2483</v>
      </c>
      <c r="F179" s="176" t="s">
        <v>2484</v>
      </c>
      <c r="G179" s="177" t="s">
        <v>329</v>
      </c>
      <c r="H179" s="178">
        <v>185</v>
      </c>
      <c r="I179" s="179"/>
      <c r="J179" s="180">
        <f t="shared" si="10"/>
        <v>0</v>
      </c>
      <c r="K179" s="176" t="s">
        <v>1</v>
      </c>
      <c r="L179" s="181"/>
      <c r="M179" s="182" t="s">
        <v>1</v>
      </c>
      <c r="N179" s="183" t="s">
        <v>41</v>
      </c>
      <c r="O179" s="56"/>
      <c r="P179" s="150">
        <f t="shared" si="11"/>
        <v>0</v>
      </c>
      <c r="Q179" s="150">
        <v>0</v>
      </c>
      <c r="R179" s="150">
        <f t="shared" si="12"/>
        <v>0</v>
      </c>
      <c r="S179" s="150">
        <v>0</v>
      </c>
      <c r="T179" s="151">
        <f t="shared" si="13"/>
        <v>0</v>
      </c>
      <c r="U179" s="30"/>
      <c r="V179" s="30"/>
      <c r="W179" s="30"/>
      <c r="X179" s="30"/>
      <c r="Y179" s="30"/>
      <c r="Z179" s="30"/>
      <c r="AA179" s="30"/>
      <c r="AB179" s="30"/>
      <c r="AC179" s="30"/>
      <c r="AD179" s="30"/>
      <c r="AE179" s="30"/>
      <c r="AR179" s="152" t="s">
        <v>190</v>
      </c>
      <c r="AT179" s="152" t="s">
        <v>618</v>
      </c>
      <c r="AU179" s="152" t="s">
        <v>135</v>
      </c>
      <c r="AY179" s="15" t="s">
        <v>163</v>
      </c>
      <c r="BE179" s="153">
        <f t="shared" si="14"/>
        <v>0</v>
      </c>
      <c r="BF179" s="153">
        <f t="shared" si="15"/>
        <v>0</v>
      </c>
      <c r="BG179" s="153">
        <f t="shared" si="16"/>
        <v>0</v>
      </c>
      <c r="BH179" s="153">
        <f t="shared" si="17"/>
        <v>0</v>
      </c>
      <c r="BI179" s="153">
        <f t="shared" si="18"/>
        <v>0</v>
      </c>
      <c r="BJ179" s="15" t="s">
        <v>84</v>
      </c>
      <c r="BK179" s="153">
        <f t="shared" si="19"/>
        <v>0</v>
      </c>
      <c r="BL179" s="15" t="s">
        <v>162</v>
      </c>
      <c r="BM179" s="152" t="s">
        <v>99</v>
      </c>
    </row>
    <row r="180" spans="1:65" s="2" customFormat="1" ht="24.2" customHeight="1">
      <c r="A180" s="30"/>
      <c r="B180" s="140"/>
      <c r="C180" s="174" t="s">
        <v>7</v>
      </c>
      <c r="D180" s="174" t="s">
        <v>618</v>
      </c>
      <c r="E180" s="175" t="s">
        <v>2485</v>
      </c>
      <c r="F180" s="176" t="s">
        <v>2486</v>
      </c>
      <c r="G180" s="177" t="s">
        <v>329</v>
      </c>
      <c r="H180" s="178">
        <v>250</v>
      </c>
      <c r="I180" s="179"/>
      <c r="J180" s="180">
        <f t="shared" si="10"/>
        <v>0</v>
      </c>
      <c r="K180" s="176" t="s">
        <v>1</v>
      </c>
      <c r="L180" s="181"/>
      <c r="M180" s="182" t="s">
        <v>1</v>
      </c>
      <c r="N180" s="183" t="s">
        <v>41</v>
      </c>
      <c r="O180" s="56"/>
      <c r="P180" s="150">
        <f t="shared" si="11"/>
        <v>0</v>
      </c>
      <c r="Q180" s="150">
        <v>0</v>
      </c>
      <c r="R180" s="150">
        <f t="shared" si="12"/>
        <v>0</v>
      </c>
      <c r="S180" s="150">
        <v>0</v>
      </c>
      <c r="T180" s="151">
        <f t="shared" si="13"/>
        <v>0</v>
      </c>
      <c r="U180" s="30"/>
      <c r="V180" s="30"/>
      <c r="W180" s="30"/>
      <c r="X180" s="30"/>
      <c r="Y180" s="30"/>
      <c r="Z180" s="30"/>
      <c r="AA180" s="30"/>
      <c r="AB180" s="30"/>
      <c r="AC180" s="30"/>
      <c r="AD180" s="30"/>
      <c r="AE180" s="30"/>
      <c r="AR180" s="152" t="s">
        <v>190</v>
      </c>
      <c r="AT180" s="152" t="s">
        <v>618</v>
      </c>
      <c r="AU180" s="152" t="s">
        <v>135</v>
      </c>
      <c r="AY180" s="15" t="s">
        <v>163</v>
      </c>
      <c r="BE180" s="153">
        <f t="shared" si="14"/>
        <v>0</v>
      </c>
      <c r="BF180" s="153">
        <f t="shared" si="15"/>
        <v>0</v>
      </c>
      <c r="BG180" s="153">
        <f t="shared" si="16"/>
        <v>0</v>
      </c>
      <c r="BH180" s="153">
        <f t="shared" si="17"/>
        <v>0</v>
      </c>
      <c r="BI180" s="153">
        <f t="shared" si="18"/>
        <v>0</v>
      </c>
      <c r="BJ180" s="15" t="s">
        <v>84</v>
      </c>
      <c r="BK180" s="153">
        <f t="shared" si="19"/>
        <v>0</v>
      </c>
      <c r="BL180" s="15" t="s">
        <v>162</v>
      </c>
      <c r="BM180" s="152" t="s">
        <v>438</v>
      </c>
    </row>
    <row r="181" spans="1:65" s="2" customFormat="1" ht="24.2" customHeight="1">
      <c r="A181" s="30"/>
      <c r="B181" s="140"/>
      <c r="C181" s="174" t="s">
        <v>130</v>
      </c>
      <c r="D181" s="174" t="s">
        <v>618</v>
      </c>
      <c r="E181" s="175" t="s">
        <v>2487</v>
      </c>
      <c r="F181" s="176" t="s">
        <v>2488</v>
      </c>
      <c r="G181" s="177" t="s">
        <v>329</v>
      </c>
      <c r="H181" s="178">
        <v>350</v>
      </c>
      <c r="I181" s="179"/>
      <c r="J181" s="180">
        <f t="shared" si="10"/>
        <v>0</v>
      </c>
      <c r="K181" s="176" t="s">
        <v>1</v>
      </c>
      <c r="L181" s="181"/>
      <c r="M181" s="182" t="s">
        <v>1</v>
      </c>
      <c r="N181" s="183" t="s">
        <v>41</v>
      </c>
      <c r="O181" s="56"/>
      <c r="P181" s="150">
        <f t="shared" si="11"/>
        <v>0</v>
      </c>
      <c r="Q181" s="150">
        <v>0</v>
      </c>
      <c r="R181" s="150">
        <f t="shared" si="12"/>
        <v>0</v>
      </c>
      <c r="S181" s="150">
        <v>0</v>
      </c>
      <c r="T181" s="151">
        <f t="shared" si="13"/>
        <v>0</v>
      </c>
      <c r="U181" s="30"/>
      <c r="V181" s="30"/>
      <c r="W181" s="30"/>
      <c r="X181" s="30"/>
      <c r="Y181" s="30"/>
      <c r="Z181" s="30"/>
      <c r="AA181" s="30"/>
      <c r="AB181" s="30"/>
      <c r="AC181" s="30"/>
      <c r="AD181" s="30"/>
      <c r="AE181" s="30"/>
      <c r="AR181" s="152" t="s">
        <v>190</v>
      </c>
      <c r="AT181" s="152" t="s">
        <v>618</v>
      </c>
      <c r="AU181" s="152" t="s">
        <v>135</v>
      </c>
      <c r="AY181" s="15" t="s">
        <v>163</v>
      </c>
      <c r="BE181" s="153">
        <f t="shared" si="14"/>
        <v>0</v>
      </c>
      <c r="BF181" s="153">
        <f t="shared" si="15"/>
        <v>0</v>
      </c>
      <c r="BG181" s="153">
        <f t="shared" si="16"/>
        <v>0</v>
      </c>
      <c r="BH181" s="153">
        <f t="shared" si="17"/>
        <v>0</v>
      </c>
      <c r="BI181" s="153">
        <f t="shared" si="18"/>
        <v>0</v>
      </c>
      <c r="BJ181" s="15" t="s">
        <v>84</v>
      </c>
      <c r="BK181" s="153">
        <f t="shared" si="19"/>
        <v>0</v>
      </c>
      <c r="BL181" s="15" t="s">
        <v>162</v>
      </c>
      <c r="BM181" s="152" t="s">
        <v>473</v>
      </c>
    </row>
    <row r="182" spans="1:65" s="2" customFormat="1" ht="24.2" customHeight="1">
      <c r="A182" s="30"/>
      <c r="B182" s="140"/>
      <c r="C182" s="174" t="s">
        <v>133</v>
      </c>
      <c r="D182" s="174" t="s">
        <v>618</v>
      </c>
      <c r="E182" s="175" t="s">
        <v>2489</v>
      </c>
      <c r="F182" s="176" t="s">
        <v>2490</v>
      </c>
      <c r="G182" s="177" t="s">
        <v>329</v>
      </c>
      <c r="H182" s="178">
        <v>250</v>
      </c>
      <c r="I182" s="179"/>
      <c r="J182" s="180">
        <f t="shared" si="10"/>
        <v>0</v>
      </c>
      <c r="K182" s="176" t="s">
        <v>1</v>
      </c>
      <c r="L182" s="181"/>
      <c r="M182" s="182" t="s">
        <v>1</v>
      </c>
      <c r="N182" s="183" t="s">
        <v>41</v>
      </c>
      <c r="O182" s="56"/>
      <c r="P182" s="150">
        <f t="shared" si="11"/>
        <v>0</v>
      </c>
      <c r="Q182" s="150">
        <v>0</v>
      </c>
      <c r="R182" s="150">
        <f t="shared" si="12"/>
        <v>0</v>
      </c>
      <c r="S182" s="150">
        <v>0</v>
      </c>
      <c r="T182" s="151">
        <f t="shared" si="13"/>
        <v>0</v>
      </c>
      <c r="U182" s="30"/>
      <c r="V182" s="30"/>
      <c r="W182" s="30"/>
      <c r="X182" s="30"/>
      <c r="Y182" s="30"/>
      <c r="Z182" s="30"/>
      <c r="AA182" s="30"/>
      <c r="AB182" s="30"/>
      <c r="AC182" s="30"/>
      <c r="AD182" s="30"/>
      <c r="AE182" s="30"/>
      <c r="AR182" s="152" t="s">
        <v>190</v>
      </c>
      <c r="AT182" s="152" t="s">
        <v>618</v>
      </c>
      <c r="AU182" s="152" t="s">
        <v>135</v>
      </c>
      <c r="AY182" s="15" t="s">
        <v>163</v>
      </c>
      <c r="BE182" s="153">
        <f t="shared" si="14"/>
        <v>0</v>
      </c>
      <c r="BF182" s="153">
        <f t="shared" si="15"/>
        <v>0</v>
      </c>
      <c r="BG182" s="153">
        <f t="shared" si="16"/>
        <v>0</v>
      </c>
      <c r="BH182" s="153">
        <f t="shared" si="17"/>
        <v>0</v>
      </c>
      <c r="BI182" s="153">
        <f t="shared" si="18"/>
        <v>0</v>
      </c>
      <c r="BJ182" s="15" t="s">
        <v>84</v>
      </c>
      <c r="BK182" s="153">
        <f t="shared" si="19"/>
        <v>0</v>
      </c>
      <c r="BL182" s="15" t="s">
        <v>162</v>
      </c>
      <c r="BM182" s="152" t="s">
        <v>495</v>
      </c>
    </row>
    <row r="183" spans="1:65" s="2" customFormat="1" ht="24.2" customHeight="1">
      <c r="A183" s="30"/>
      <c r="B183" s="140"/>
      <c r="C183" s="174" t="s">
        <v>317</v>
      </c>
      <c r="D183" s="174" t="s">
        <v>618</v>
      </c>
      <c r="E183" s="175" t="s">
        <v>2491</v>
      </c>
      <c r="F183" s="176" t="s">
        <v>2482</v>
      </c>
      <c r="G183" s="177" t="s">
        <v>2472</v>
      </c>
      <c r="H183" s="178">
        <v>1</v>
      </c>
      <c r="I183" s="179"/>
      <c r="J183" s="180">
        <f t="shared" si="10"/>
        <v>0</v>
      </c>
      <c r="K183" s="176" t="s">
        <v>1</v>
      </c>
      <c r="L183" s="181"/>
      <c r="M183" s="182" t="s">
        <v>1</v>
      </c>
      <c r="N183" s="183" t="s">
        <v>41</v>
      </c>
      <c r="O183" s="56"/>
      <c r="P183" s="150">
        <f t="shared" si="11"/>
        <v>0</v>
      </c>
      <c r="Q183" s="150">
        <v>0</v>
      </c>
      <c r="R183" s="150">
        <f t="shared" si="12"/>
        <v>0</v>
      </c>
      <c r="S183" s="150">
        <v>0</v>
      </c>
      <c r="T183" s="151">
        <f t="shared" si="13"/>
        <v>0</v>
      </c>
      <c r="U183" s="30"/>
      <c r="V183" s="30"/>
      <c r="W183" s="30"/>
      <c r="X183" s="30"/>
      <c r="Y183" s="30"/>
      <c r="Z183" s="30"/>
      <c r="AA183" s="30"/>
      <c r="AB183" s="30"/>
      <c r="AC183" s="30"/>
      <c r="AD183" s="30"/>
      <c r="AE183" s="30"/>
      <c r="AR183" s="152" t="s">
        <v>190</v>
      </c>
      <c r="AT183" s="152" t="s">
        <v>618</v>
      </c>
      <c r="AU183" s="152" t="s">
        <v>135</v>
      </c>
      <c r="AY183" s="15" t="s">
        <v>163</v>
      </c>
      <c r="BE183" s="153">
        <f t="shared" si="14"/>
        <v>0</v>
      </c>
      <c r="BF183" s="153">
        <f t="shared" si="15"/>
        <v>0</v>
      </c>
      <c r="BG183" s="153">
        <f t="shared" si="16"/>
        <v>0</v>
      </c>
      <c r="BH183" s="153">
        <f t="shared" si="17"/>
        <v>0</v>
      </c>
      <c r="BI183" s="153">
        <f t="shared" si="18"/>
        <v>0</v>
      </c>
      <c r="BJ183" s="15" t="s">
        <v>84</v>
      </c>
      <c r="BK183" s="153">
        <f t="shared" si="19"/>
        <v>0</v>
      </c>
      <c r="BL183" s="15" t="s">
        <v>162</v>
      </c>
      <c r="BM183" s="152" t="s">
        <v>505</v>
      </c>
    </row>
    <row r="184" spans="1:65" s="2" customFormat="1" ht="24.2" customHeight="1">
      <c r="A184" s="30"/>
      <c r="B184" s="140"/>
      <c r="C184" s="174" t="s">
        <v>326</v>
      </c>
      <c r="D184" s="174" t="s">
        <v>618</v>
      </c>
      <c r="E184" s="175" t="s">
        <v>2492</v>
      </c>
      <c r="F184" s="176" t="s">
        <v>2493</v>
      </c>
      <c r="G184" s="177" t="s">
        <v>329</v>
      </c>
      <c r="H184" s="178">
        <v>85</v>
      </c>
      <c r="I184" s="179"/>
      <c r="J184" s="180">
        <f t="shared" si="10"/>
        <v>0</v>
      </c>
      <c r="K184" s="176" t="s">
        <v>1</v>
      </c>
      <c r="L184" s="181"/>
      <c r="M184" s="182" t="s">
        <v>1</v>
      </c>
      <c r="N184" s="183" t="s">
        <v>41</v>
      </c>
      <c r="O184" s="56"/>
      <c r="P184" s="150">
        <f t="shared" si="11"/>
        <v>0</v>
      </c>
      <c r="Q184" s="150">
        <v>0</v>
      </c>
      <c r="R184" s="150">
        <f t="shared" si="12"/>
        <v>0</v>
      </c>
      <c r="S184" s="150">
        <v>0</v>
      </c>
      <c r="T184" s="151">
        <f t="shared" si="13"/>
        <v>0</v>
      </c>
      <c r="U184" s="30"/>
      <c r="V184" s="30"/>
      <c r="W184" s="30"/>
      <c r="X184" s="30"/>
      <c r="Y184" s="30"/>
      <c r="Z184" s="30"/>
      <c r="AA184" s="30"/>
      <c r="AB184" s="30"/>
      <c r="AC184" s="30"/>
      <c r="AD184" s="30"/>
      <c r="AE184" s="30"/>
      <c r="AR184" s="152" t="s">
        <v>190</v>
      </c>
      <c r="AT184" s="152" t="s">
        <v>618</v>
      </c>
      <c r="AU184" s="152" t="s">
        <v>135</v>
      </c>
      <c r="AY184" s="15" t="s">
        <v>163</v>
      </c>
      <c r="BE184" s="153">
        <f t="shared" si="14"/>
        <v>0</v>
      </c>
      <c r="BF184" s="153">
        <f t="shared" si="15"/>
        <v>0</v>
      </c>
      <c r="BG184" s="153">
        <f t="shared" si="16"/>
        <v>0</v>
      </c>
      <c r="BH184" s="153">
        <f t="shared" si="17"/>
        <v>0</v>
      </c>
      <c r="BI184" s="153">
        <f t="shared" si="18"/>
        <v>0</v>
      </c>
      <c r="BJ184" s="15" t="s">
        <v>84</v>
      </c>
      <c r="BK184" s="153">
        <f t="shared" si="19"/>
        <v>0</v>
      </c>
      <c r="BL184" s="15" t="s">
        <v>162</v>
      </c>
      <c r="BM184" s="152" t="s">
        <v>102</v>
      </c>
    </row>
    <row r="185" spans="1:65" s="2" customFormat="1" ht="24.2" customHeight="1">
      <c r="A185" s="30"/>
      <c r="B185" s="140"/>
      <c r="C185" s="174" t="s">
        <v>333</v>
      </c>
      <c r="D185" s="174" t="s">
        <v>618</v>
      </c>
      <c r="E185" s="175" t="s">
        <v>2494</v>
      </c>
      <c r="F185" s="176" t="s">
        <v>2495</v>
      </c>
      <c r="G185" s="177" t="s">
        <v>329</v>
      </c>
      <c r="H185" s="178">
        <v>35</v>
      </c>
      <c r="I185" s="179"/>
      <c r="J185" s="180">
        <f t="shared" si="10"/>
        <v>0</v>
      </c>
      <c r="K185" s="176" t="s">
        <v>1</v>
      </c>
      <c r="L185" s="181"/>
      <c r="M185" s="182" t="s">
        <v>1</v>
      </c>
      <c r="N185" s="183" t="s">
        <v>41</v>
      </c>
      <c r="O185" s="56"/>
      <c r="P185" s="150">
        <f t="shared" si="11"/>
        <v>0</v>
      </c>
      <c r="Q185" s="150">
        <v>0</v>
      </c>
      <c r="R185" s="150">
        <f t="shared" si="12"/>
        <v>0</v>
      </c>
      <c r="S185" s="150">
        <v>0</v>
      </c>
      <c r="T185" s="151">
        <f t="shared" si="13"/>
        <v>0</v>
      </c>
      <c r="U185" s="30"/>
      <c r="V185" s="30"/>
      <c r="W185" s="30"/>
      <c r="X185" s="30"/>
      <c r="Y185" s="30"/>
      <c r="Z185" s="30"/>
      <c r="AA185" s="30"/>
      <c r="AB185" s="30"/>
      <c r="AC185" s="30"/>
      <c r="AD185" s="30"/>
      <c r="AE185" s="30"/>
      <c r="AR185" s="152" t="s">
        <v>190</v>
      </c>
      <c r="AT185" s="152" t="s">
        <v>618</v>
      </c>
      <c r="AU185" s="152" t="s">
        <v>135</v>
      </c>
      <c r="AY185" s="15" t="s">
        <v>163</v>
      </c>
      <c r="BE185" s="153">
        <f t="shared" si="14"/>
        <v>0</v>
      </c>
      <c r="BF185" s="153">
        <f t="shared" si="15"/>
        <v>0</v>
      </c>
      <c r="BG185" s="153">
        <f t="shared" si="16"/>
        <v>0</v>
      </c>
      <c r="BH185" s="153">
        <f t="shared" si="17"/>
        <v>0</v>
      </c>
      <c r="BI185" s="153">
        <f t="shared" si="18"/>
        <v>0</v>
      </c>
      <c r="BJ185" s="15" t="s">
        <v>84</v>
      </c>
      <c r="BK185" s="153">
        <f t="shared" si="19"/>
        <v>0</v>
      </c>
      <c r="BL185" s="15" t="s">
        <v>162</v>
      </c>
      <c r="BM185" s="152" t="s">
        <v>523</v>
      </c>
    </row>
    <row r="186" spans="1:65" s="2" customFormat="1" ht="24.2" customHeight="1">
      <c r="A186" s="30"/>
      <c r="B186" s="140"/>
      <c r="C186" s="174" t="s">
        <v>338</v>
      </c>
      <c r="D186" s="174" t="s">
        <v>618</v>
      </c>
      <c r="E186" s="175" t="s">
        <v>2496</v>
      </c>
      <c r="F186" s="176" t="s">
        <v>2482</v>
      </c>
      <c r="G186" s="177" t="s">
        <v>2472</v>
      </c>
      <c r="H186" s="178">
        <v>1</v>
      </c>
      <c r="I186" s="179"/>
      <c r="J186" s="180">
        <f t="shared" si="10"/>
        <v>0</v>
      </c>
      <c r="K186" s="176" t="s">
        <v>1</v>
      </c>
      <c r="L186" s="181"/>
      <c r="M186" s="182" t="s">
        <v>1</v>
      </c>
      <c r="N186" s="183" t="s">
        <v>41</v>
      </c>
      <c r="O186" s="56"/>
      <c r="P186" s="150">
        <f t="shared" si="11"/>
        <v>0</v>
      </c>
      <c r="Q186" s="150">
        <v>0</v>
      </c>
      <c r="R186" s="150">
        <f t="shared" si="12"/>
        <v>0</v>
      </c>
      <c r="S186" s="150">
        <v>0</v>
      </c>
      <c r="T186" s="151">
        <f t="shared" si="13"/>
        <v>0</v>
      </c>
      <c r="U186" s="30"/>
      <c r="V186" s="30"/>
      <c r="W186" s="30"/>
      <c r="X186" s="30"/>
      <c r="Y186" s="30"/>
      <c r="Z186" s="30"/>
      <c r="AA186" s="30"/>
      <c r="AB186" s="30"/>
      <c r="AC186" s="30"/>
      <c r="AD186" s="30"/>
      <c r="AE186" s="30"/>
      <c r="AR186" s="152" t="s">
        <v>190</v>
      </c>
      <c r="AT186" s="152" t="s">
        <v>618</v>
      </c>
      <c r="AU186" s="152" t="s">
        <v>135</v>
      </c>
      <c r="AY186" s="15" t="s">
        <v>163</v>
      </c>
      <c r="BE186" s="153">
        <f t="shared" si="14"/>
        <v>0</v>
      </c>
      <c r="BF186" s="153">
        <f t="shared" si="15"/>
        <v>0</v>
      </c>
      <c r="BG186" s="153">
        <f t="shared" si="16"/>
        <v>0</v>
      </c>
      <c r="BH186" s="153">
        <f t="shared" si="17"/>
        <v>0</v>
      </c>
      <c r="BI186" s="153">
        <f t="shared" si="18"/>
        <v>0</v>
      </c>
      <c r="BJ186" s="15" t="s">
        <v>84</v>
      </c>
      <c r="BK186" s="153">
        <f t="shared" si="19"/>
        <v>0</v>
      </c>
      <c r="BL186" s="15" t="s">
        <v>162</v>
      </c>
      <c r="BM186" s="152" t="s">
        <v>536</v>
      </c>
    </row>
    <row r="187" spans="1:65" s="11" customFormat="1" ht="20.85" customHeight="1">
      <c r="B187" s="129"/>
      <c r="D187" s="130" t="s">
        <v>75</v>
      </c>
      <c r="E187" s="163" t="s">
        <v>2497</v>
      </c>
      <c r="F187" s="163" t="s">
        <v>2498</v>
      </c>
      <c r="I187" s="132"/>
      <c r="J187" s="164">
        <f>BK187</f>
        <v>0</v>
      </c>
      <c r="L187" s="129"/>
      <c r="M187" s="134"/>
      <c r="N187" s="135"/>
      <c r="O187" s="135"/>
      <c r="P187" s="136">
        <f>SUM(P188:P189)</f>
        <v>0</v>
      </c>
      <c r="Q187" s="135"/>
      <c r="R187" s="136">
        <f>SUM(R188:R189)</f>
        <v>0</v>
      </c>
      <c r="S187" s="135"/>
      <c r="T187" s="137">
        <f>SUM(T188:T189)</f>
        <v>0</v>
      </c>
      <c r="AR187" s="130" t="s">
        <v>84</v>
      </c>
      <c r="AT187" s="138" t="s">
        <v>75</v>
      </c>
      <c r="AU187" s="138" t="s">
        <v>86</v>
      </c>
      <c r="AY187" s="130" t="s">
        <v>163</v>
      </c>
      <c r="BK187" s="139">
        <f>SUM(BK188:BK189)</f>
        <v>0</v>
      </c>
    </row>
    <row r="188" spans="1:65" s="2" customFormat="1" ht="16.5" customHeight="1">
      <c r="A188" s="30"/>
      <c r="B188" s="140"/>
      <c r="C188" s="174" t="s">
        <v>344</v>
      </c>
      <c r="D188" s="174" t="s">
        <v>618</v>
      </c>
      <c r="E188" s="175" t="s">
        <v>2499</v>
      </c>
      <c r="F188" s="176" t="s">
        <v>2500</v>
      </c>
      <c r="G188" s="177" t="s">
        <v>2441</v>
      </c>
      <c r="H188" s="178">
        <v>168</v>
      </c>
      <c r="I188" s="179"/>
      <c r="J188" s="180">
        <f>ROUND(I188*H188,2)</f>
        <v>0</v>
      </c>
      <c r="K188" s="176" t="s">
        <v>1</v>
      </c>
      <c r="L188" s="181"/>
      <c r="M188" s="182" t="s">
        <v>1</v>
      </c>
      <c r="N188" s="183" t="s">
        <v>41</v>
      </c>
      <c r="O188" s="56"/>
      <c r="P188" s="150">
        <f>O188*H188</f>
        <v>0</v>
      </c>
      <c r="Q188" s="150">
        <v>0</v>
      </c>
      <c r="R188" s="150">
        <f>Q188*H188</f>
        <v>0</v>
      </c>
      <c r="S188" s="150">
        <v>0</v>
      </c>
      <c r="T188" s="151">
        <f>S188*H188</f>
        <v>0</v>
      </c>
      <c r="U188" s="30"/>
      <c r="V188" s="30"/>
      <c r="W188" s="30"/>
      <c r="X188" s="30"/>
      <c r="Y188" s="30"/>
      <c r="Z188" s="30"/>
      <c r="AA188" s="30"/>
      <c r="AB188" s="30"/>
      <c r="AC188" s="30"/>
      <c r="AD188" s="30"/>
      <c r="AE188" s="30"/>
      <c r="AR188" s="152" t="s">
        <v>190</v>
      </c>
      <c r="AT188" s="152" t="s">
        <v>618</v>
      </c>
      <c r="AU188" s="152" t="s">
        <v>135</v>
      </c>
      <c r="AY188" s="15" t="s">
        <v>163</v>
      </c>
      <c r="BE188" s="153">
        <f>IF(N188="základní",J188,0)</f>
        <v>0</v>
      </c>
      <c r="BF188" s="153">
        <f>IF(N188="snížená",J188,0)</f>
        <v>0</v>
      </c>
      <c r="BG188" s="153">
        <f>IF(N188="zákl. přenesená",J188,0)</f>
        <v>0</v>
      </c>
      <c r="BH188" s="153">
        <f>IF(N188="sníž. přenesená",J188,0)</f>
        <v>0</v>
      </c>
      <c r="BI188" s="153">
        <f>IF(N188="nulová",J188,0)</f>
        <v>0</v>
      </c>
      <c r="BJ188" s="15" t="s">
        <v>84</v>
      </c>
      <c r="BK188" s="153">
        <f>ROUND(I188*H188,2)</f>
        <v>0</v>
      </c>
      <c r="BL188" s="15" t="s">
        <v>162</v>
      </c>
      <c r="BM188" s="152" t="s">
        <v>546</v>
      </c>
    </row>
    <row r="189" spans="1:65" s="2" customFormat="1" ht="16.5" customHeight="1">
      <c r="A189" s="30"/>
      <c r="B189" s="140"/>
      <c r="C189" s="174" t="s">
        <v>349</v>
      </c>
      <c r="D189" s="174" t="s">
        <v>618</v>
      </c>
      <c r="E189" s="175" t="s">
        <v>2501</v>
      </c>
      <c r="F189" s="176" t="s">
        <v>2502</v>
      </c>
      <c r="G189" s="177" t="s">
        <v>2441</v>
      </c>
      <c r="H189" s="178">
        <v>65</v>
      </c>
      <c r="I189" s="179"/>
      <c r="J189" s="180">
        <f>ROUND(I189*H189,2)</f>
        <v>0</v>
      </c>
      <c r="K189" s="176" t="s">
        <v>1</v>
      </c>
      <c r="L189" s="181"/>
      <c r="M189" s="182" t="s">
        <v>1</v>
      </c>
      <c r="N189" s="183" t="s">
        <v>41</v>
      </c>
      <c r="O189" s="56"/>
      <c r="P189" s="150">
        <f>O189*H189</f>
        <v>0</v>
      </c>
      <c r="Q189" s="150">
        <v>0</v>
      </c>
      <c r="R189" s="150">
        <f>Q189*H189</f>
        <v>0</v>
      </c>
      <c r="S189" s="150">
        <v>0</v>
      </c>
      <c r="T189" s="151">
        <f>S189*H189</f>
        <v>0</v>
      </c>
      <c r="U189" s="30"/>
      <c r="V189" s="30"/>
      <c r="W189" s="30"/>
      <c r="X189" s="30"/>
      <c r="Y189" s="30"/>
      <c r="Z189" s="30"/>
      <c r="AA189" s="30"/>
      <c r="AB189" s="30"/>
      <c r="AC189" s="30"/>
      <c r="AD189" s="30"/>
      <c r="AE189" s="30"/>
      <c r="AR189" s="152" t="s">
        <v>190</v>
      </c>
      <c r="AT189" s="152" t="s">
        <v>618</v>
      </c>
      <c r="AU189" s="152" t="s">
        <v>135</v>
      </c>
      <c r="AY189" s="15" t="s">
        <v>163</v>
      </c>
      <c r="BE189" s="153">
        <f>IF(N189="základní",J189,0)</f>
        <v>0</v>
      </c>
      <c r="BF189" s="153">
        <f>IF(N189="snížená",J189,0)</f>
        <v>0</v>
      </c>
      <c r="BG189" s="153">
        <f>IF(N189="zákl. přenesená",J189,0)</f>
        <v>0</v>
      </c>
      <c r="BH189" s="153">
        <f>IF(N189="sníž. přenesená",J189,0)</f>
        <v>0</v>
      </c>
      <c r="BI189" s="153">
        <f>IF(N189="nulová",J189,0)</f>
        <v>0</v>
      </c>
      <c r="BJ189" s="15" t="s">
        <v>84</v>
      </c>
      <c r="BK189" s="153">
        <f>ROUND(I189*H189,2)</f>
        <v>0</v>
      </c>
      <c r="BL189" s="15" t="s">
        <v>162</v>
      </c>
      <c r="BM189" s="152" t="s">
        <v>555</v>
      </c>
    </row>
    <row r="190" spans="1:65" s="11" customFormat="1" ht="20.85" customHeight="1">
      <c r="B190" s="129"/>
      <c r="D190" s="130" t="s">
        <v>75</v>
      </c>
      <c r="E190" s="163" t="s">
        <v>2503</v>
      </c>
      <c r="F190" s="163" t="s">
        <v>2504</v>
      </c>
      <c r="I190" s="132"/>
      <c r="J190" s="164">
        <f>BK190</f>
        <v>0</v>
      </c>
      <c r="L190" s="129"/>
      <c r="M190" s="134"/>
      <c r="N190" s="135"/>
      <c r="O190" s="135"/>
      <c r="P190" s="136">
        <f>SUM(P191:P195)</f>
        <v>0</v>
      </c>
      <c r="Q190" s="135"/>
      <c r="R190" s="136">
        <f>SUM(R191:R195)</f>
        <v>0</v>
      </c>
      <c r="S190" s="135"/>
      <c r="T190" s="137">
        <f>SUM(T191:T195)</f>
        <v>0</v>
      </c>
      <c r="AR190" s="130" t="s">
        <v>84</v>
      </c>
      <c r="AT190" s="138" t="s">
        <v>75</v>
      </c>
      <c r="AU190" s="138" t="s">
        <v>86</v>
      </c>
      <c r="AY190" s="130" t="s">
        <v>163</v>
      </c>
      <c r="BK190" s="139">
        <f>SUM(BK191:BK195)</f>
        <v>0</v>
      </c>
    </row>
    <row r="191" spans="1:65" s="2" customFormat="1" ht="24.2" customHeight="1">
      <c r="A191" s="30"/>
      <c r="B191" s="140"/>
      <c r="C191" s="174" t="s">
        <v>96</v>
      </c>
      <c r="D191" s="174" t="s">
        <v>618</v>
      </c>
      <c r="E191" s="175" t="s">
        <v>2505</v>
      </c>
      <c r="F191" s="176" t="s">
        <v>2506</v>
      </c>
      <c r="G191" s="177" t="s">
        <v>329</v>
      </c>
      <c r="H191" s="178">
        <v>25</v>
      </c>
      <c r="I191" s="179"/>
      <c r="J191" s="180">
        <f>ROUND(I191*H191,2)</f>
        <v>0</v>
      </c>
      <c r="K191" s="176" t="s">
        <v>1</v>
      </c>
      <c r="L191" s="181"/>
      <c r="M191" s="182" t="s">
        <v>1</v>
      </c>
      <c r="N191" s="183" t="s">
        <v>41</v>
      </c>
      <c r="O191" s="56"/>
      <c r="P191" s="150">
        <f>O191*H191</f>
        <v>0</v>
      </c>
      <c r="Q191" s="150">
        <v>0</v>
      </c>
      <c r="R191" s="150">
        <f>Q191*H191</f>
        <v>0</v>
      </c>
      <c r="S191" s="150">
        <v>0</v>
      </c>
      <c r="T191" s="151">
        <f>S191*H191</f>
        <v>0</v>
      </c>
      <c r="U191" s="30"/>
      <c r="V191" s="30"/>
      <c r="W191" s="30"/>
      <c r="X191" s="30"/>
      <c r="Y191" s="30"/>
      <c r="Z191" s="30"/>
      <c r="AA191" s="30"/>
      <c r="AB191" s="30"/>
      <c r="AC191" s="30"/>
      <c r="AD191" s="30"/>
      <c r="AE191" s="30"/>
      <c r="AR191" s="152" t="s">
        <v>190</v>
      </c>
      <c r="AT191" s="152" t="s">
        <v>618</v>
      </c>
      <c r="AU191" s="152" t="s">
        <v>135</v>
      </c>
      <c r="AY191" s="15" t="s">
        <v>163</v>
      </c>
      <c r="BE191" s="153">
        <f>IF(N191="základní",J191,0)</f>
        <v>0</v>
      </c>
      <c r="BF191" s="153">
        <f>IF(N191="snížená",J191,0)</f>
        <v>0</v>
      </c>
      <c r="BG191" s="153">
        <f>IF(N191="zákl. přenesená",J191,0)</f>
        <v>0</v>
      </c>
      <c r="BH191" s="153">
        <f>IF(N191="sníž. přenesená",J191,0)</f>
        <v>0</v>
      </c>
      <c r="BI191" s="153">
        <f>IF(N191="nulová",J191,0)</f>
        <v>0</v>
      </c>
      <c r="BJ191" s="15" t="s">
        <v>84</v>
      </c>
      <c r="BK191" s="153">
        <f>ROUND(I191*H191,2)</f>
        <v>0</v>
      </c>
      <c r="BL191" s="15" t="s">
        <v>162</v>
      </c>
      <c r="BM191" s="152" t="s">
        <v>105</v>
      </c>
    </row>
    <row r="192" spans="1:65" s="2" customFormat="1" ht="16.5" customHeight="1">
      <c r="A192" s="30"/>
      <c r="B192" s="140"/>
      <c r="C192" s="174" t="s">
        <v>358</v>
      </c>
      <c r="D192" s="174" t="s">
        <v>618</v>
      </c>
      <c r="E192" s="175" t="s">
        <v>2507</v>
      </c>
      <c r="F192" s="176" t="s">
        <v>2508</v>
      </c>
      <c r="G192" s="177" t="s">
        <v>329</v>
      </c>
      <c r="H192" s="178">
        <v>10</v>
      </c>
      <c r="I192" s="179"/>
      <c r="J192" s="180">
        <f>ROUND(I192*H192,2)</f>
        <v>0</v>
      </c>
      <c r="K192" s="176" t="s">
        <v>1</v>
      </c>
      <c r="L192" s="181"/>
      <c r="M192" s="182" t="s">
        <v>1</v>
      </c>
      <c r="N192" s="183" t="s">
        <v>41</v>
      </c>
      <c r="O192" s="56"/>
      <c r="P192" s="150">
        <f>O192*H192</f>
        <v>0</v>
      </c>
      <c r="Q192" s="150">
        <v>0</v>
      </c>
      <c r="R192" s="150">
        <f>Q192*H192</f>
        <v>0</v>
      </c>
      <c r="S192" s="150">
        <v>0</v>
      </c>
      <c r="T192" s="151">
        <f>S192*H192</f>
        <v>0</v>
      </c>
      <c r="U192" s="30"/>
      <c r="V192" s="30"/>
      <c r="W192" s="30"/>
      <c r="X192" s="30"/>
      <c r="Y192" s="30"/>
      <c r="Z192" s="30"/>
      <c r="AA192" s="30"/>
      <c r="AB192" s="30"/>
      <c r="AC192" s="30"/>
      <c r="AD192" s="30"/>
      <c r="AE192" s="30"/>
      <c r="AR192" s="152" t="s">
        <v>190</v>
      </c>
      <c r="AT192" s="152" t="s">
        <v>618</v>
      </c>
      <c r="AU192" s="152" t="s">
        <v>135</v>
      </c>
      <c r="AY192" s="15" t="s">
        <v>163</v>
      </c>
      <c r="BE192" s="153">
        <f>IF(N192="základní",J192,0)</f>
        <v>0</v>
      </c>
      <c r="BF192" s="153">
        <f>IF(N192="snížená",J192,0)</f>
        <v>0</v>
      </c>
      <c r="BG192" s="153">
        <f>IF(N192="zákl. přenesená",J192,0)</f>
        <v>0</v>
      </c>
      <c r="BH192" s="153">
        <f>IF(N192="sníž. přenesená",J192,0)</f>
        <v>0</v>
      </c>
      <c r="BI192" s="153">
        <f>IF(N192="nulová",J192,0)</f>
        <v>0</v>
      </c>
      <c r="BJ192" s="15" t="s">
        <v>84</v>
      </c>
      <c r="BK192" s="153">
        <f>ROUND(I192*H192,2)</f>
        <v>0</v>
      </c>
      <c r="BL192" s="15" t="s">
        <v>162</v>
      </c>
      <c r="BM192" s="152" t="s">
        <v>578</v>
      </c>
    </row>
    <row r="193" spans="1:65" s="2" customFormat="1" ht="16.5" customHeight="1">
      <c r="A193" s="30"/>
      <c r="B193" s="140"/>
      <c r="C193" s="174" t="s">
        <v>362</v>
      </c>
      <c r="D193" s="174" t="s">
        <v>618</v>
      </c>
      <c r="E193" s="175" t="s">
        <v>2509</v>
      </c>
      <c r="F193" s="176" t="s">
        <v>2510</v>
      </c>
      <c r="G193" s="177" t="s">
        <v>2441</v>
      </c>
      <c r="H193" s="178">
        <v>12</v>
      </c>
      <c r="I193" s="179"/>
      <c r="J193" s="180">
        <f>ROUND(I193*H193,2)</f>
        <v>0</v>
      </c>
      <c r="K193" s="176" t="s">
        <v>1</v>
      </c>
      <c r="L193" s="181"/>
      <c r="M193" s="182" t="s">
        <v>1</v>
      </c>
      <c r="N193" s="183" t="s">
        <v>41</v>
      </c>
      <c r="O193" s="56"/>
      <c r="P193" s="150">
        <f>O193*H193</f>
        <v>0</v>
      </c>
      <c r="Q193" s="150">
        <v>0</v>
      </c>
      <c r="R193" s="150">
        <f>Q193*H193</f>
        <v>0</v>
      </c>
      <c r="S193" s="150">
        <v>0</v>
      </c>
      <c r="T193" s="151">
        <f>S193*H193</f>
        <v>0</v>
      </c>
      <c r="U193" s="30"/>
      <c r="V193" s="30"/>
      <c r="W193" s="30"/>
      <c r="X193" s="30"/>
      <c r="Y193" s="30"/>
      <c r="Z193" s="30"/>
      <c r="AA193" s="30"/>
      <c r="AB193" s="30"/>
      <c r="AC193" s="30"/>
      <c r="AD193" s="30"/>
      <c r="AE193" s="30"/>
      <c r="AR193" s="152" t="s">
        <v>190</v>
      </c>
      <c r="AT193" s="152" t="s">
        <v>618</v>
      </c>
      <c r="AU193" s="152" t="s">
        <v>135</v>
      </c>
      <c r="AY193" s="15" t="s">
        <v>163</v>
      </c>
      <c r="BE193" s="153">
        <f>IF(N193="základní",J193,0)</f>
        <v>0</v>
      </c>
      <c r="BF193" s="153">
        <f>IF(N193="snížená",J193,0)</f>
        <v>0</v>
      </c>
      <c r="BG193" s="153">
        <f>IF(N193="zákl. přenesená",J193,0)</f>
        <v>0</v>
      </c>
      <c r="BH193" s="153">
        <f>IF(N193="sníž. přenesená",J193,0)</f>
        <v>0</v>
      </c>
      <c r="BI193" s="153">
        <f>IF(N193="nulová",J193,0)</f>
        <v>0</v>
      </c>
      <c r="BJ193" s="15" t="s">
        <v>84</v>
      </c>
      <c r="BK193" s="153">
        <f>ROUND(I193*H193,2)</f>
        <v>0</v>
      </c>
      <c r="BL193" s="15" t="s">
        <v>162</v>
      </c>
      <c r="BM193" s="152" t="s">
        <v>586</v>
      </c>
    </row>
    <row r="194" spans="1:65" s="2" customFormat="1" ht="16.5" customHeight="1">
      <c r="A194" s="30"/>
      <c r="B194" s="140"/>
      <c r="C194" s="174" t="s">
        <v>367</v>
      </c>
      <c r="D194" s="174" t="s">
        <v>618</v>
      </c>
      <c r="E194" s="175" t="s">
        <v>2511</v>
      </c>
      <c r="F194" s="176" t="s">
        <v>2512</v>
      </c>
      <c r="G194" s="177" t="s">
        <v>2472</v>
      </c>
      <c r="H194" s="178">
        <v>1</v>
      </c>
      <c r="I194" s="179"/>
      <c r="J194" s="180">
        <f>ROUND(I194*H194,2)</f>
        <v>0</v>
      </c>
      <c r="K194" s="176" t="s">
        <v>1</v>
      </c>
      <c r="L194" s="181"/>
      <c r="M194" s="182" t="s">
        <v>1</v>
      </c>
      <c r="N194" s="183" t="s">
        <v>41</v>
      </c>
      <c r="O194" s="56"/>
      <c r="P194" s="150">
        <f>O194*H194</f>
        <v>0</v>
      </c>
      <c r="Q194" s="150">
        <v>0</v>
      </c>
      <c r="R194" s="150">
        <f>Q194*H194</f>
        <v>0</v>
      </c>
      <c r="S194" s="150">
        <v>0</v>
      </c>
      <c r="T194" s="151">
        <f>S194*H194</f>
        <v>0</v>
      </c>
      <c r="U194" s="30"/>
      <c r="V194" s="30"/>
      <c r="W194" s="30"/>
      <c r="X194" s="30"/>
      <c r="Y194" s="30"/>
      <c r="Z194" s="30"/>
      <c r="AA194" s="30"/>
      <c r="AB194" s="30"/>
      <c r="AC194" s="30"/>
      <c r="AD194" s="30"/>
      <c r="AE194" s="30"/>
      <c r="AR194" s="152" t="s">
        <v>190</v>
      </c>
      <c r="AT194" s="152" t="s">
        <v>618</v>
      </c>
      <c r="AU194" s="152" t="s">
        <v>135</v>
      </c>
      <c r="AY194" s="15" t="s">
        <v>163</v>
      </c>
      <c r="BE194" s="153">
        <f>IF(N194="základní",J194,0)</f>
        <v>0</v>
      </c>
      <c r="BF194" s="153">
        <f>IF(N194="snížená",J194,0)</f>
        <v>0</v>
      </c>
      <c r="BG194" s="153">
        <f>IF(N194="zákl. přenesená",J194,0)</f>
        <v>0</v>
      </c>
      <c r="BH194" s="153">
        <f>IF(N194="sníž. přenesená",J194,0)</f>
        <v>0</v>
      </c>
      <c r="BI194" s="153">
        <f>IF(N194="nulová",J194,0)</f>
        <v>0</v>
      </c>
      <c r="BJ194" s="15" t="s">
        <v>84</v>
      </c>
      <c r="BK194" s="153">
        <f>ROUND(I194*H194,2)</f>
        <v>0</v>
      </c>
      <c r="BL194" s="15" t="s">
        <v>162</v>
      </c>
      <c r="BM194" s="152" t="s">
        <v>596</v>
      </c>
    </row>
    <row r="195" spans="1:65" s="2" customFormat="1" ht="24.2" customHeight="1">
      <c r="A195" s="30"/>
      <c r="B195" s="140"/>
      <c r="C195" s="174" t="s">
        <v>384</v>
      </c>
      <c r="D195" s="174" t="s">
        <v>618</v>
      </c>
      <c r="E195" s="175" t="s">
        <v>2513</v>
      </c>
      <c r="F195" s="176" t="s">
        <v>2514</v>
      </c>
      <c r="G195" s="177" t="s">
        <v>2472</v>
      </c>
      <c r="H195" s="178">
        <v>1</v>
      </c>
      <c r="I195" s="179"/>
      <c r="J195" s="180">
        <f>ROUND(I195*H195,2)</f>
        <v>0</v>
      </c>
      <c r="K195" s="176" t="s">
        <v>1</v>
      </c>
      <c r="L195" s="181"/>
      <c r="M195" s="182" t="s">
        <v>1</v>
      </c>
      <c r="N195" s="183" t="s">
        <v>41</v>
      </c>
      <c r="O195" s="56"/>
      <c r="P195" s="150">
        <f>O195*H195</f>
        <v>0</v>
      </c>
      <c r="Q195" s="150">
        <v>0</v>
      </c>
      <c r="R195" s="150">
        <f>Q195*H195</f>
        <v>0</v>
      </c>
      <c r="S195" s="150">
        <v>0</v>
      </c>
      <c r="T195" s="151">
        <f>S195*H195</f>
        <v>0</v>
      </c>
      <c r="U195" s="30"/>
      <c r="V195" s="30"/>
      <c r="W195" s="30"/>
      <c r="X195" s="30"/>
      <c r="Y195" s="30"/>
      <c r="Z195" s="30"/>
      <c r="AA195" s="30"/>
      <c r="AB195" s="30"/>
      <c r="AC195" s="30"/>
      <c r="AD195" s="30"/>
      <c r="AE195" s="30"/>
      <c r="AR195" s="152" t="s">
        <v>190</v>
      </c>
      <c r="AT195" s="152" t="s">
        <v>618</v>
      </c>
      <c r="AU195" s="152" t="s">
        <v>135</v>
      </c>
      <c r="AY195" s="15" t="s">
        <v>163</v>
      </c>
      <c r="BE195" s="153">
        <f>IF(N195="základní",J195,0)</f>
        <v>0</v>
      </c>
      <c r="BF195" s="153">
        <f>IF(N195="snížená",J195,0)</f>
        <v>0</v>
      </c>
      <c r="BG195" s="153">
        <f>IF(N195="zákl. přenesená",J195,0)</f>
        <v>0</v>
      </c>
      <c r="BH195" s="153">
        <f>IF(N195="sníž. přenesená",J195,0)</f>
        <v>0</v>
      </c>
      <c r="BI195" s="153">
        <f>IF(N195="nulová",J195,0)</f>
        <v>0</v>
      </c>
      <c r="BJ195" s="15" t="s">
        <v>84</v>
      </c>
      <c r="BK195" s="153">
        <f>ROUND(I195*H195,2)</f>
        <v>0</v>
      </c>
      <c r="BL195" s="15" t="s">
        <v>162</v>
      </c>
      <c r="BM195" s="152" t="s">
        <v>606</v>
      </c>
    </row>
    <row r="196" spans="1:65" s="11" customFormat="1" ht="20.85" customHeight="1">
      <c r="B196" s="129"/>
      <c r="D196" s="130" t="s">
        <v>75</v>
      </c>
      <c r="E196" s="163" t="s">
        <v>2515</v>
      </c>
      <c r="F196" s="163" t="s">
        <v>2516</v>
      </c>
      <c r="I196" s="132"/>
      <c r="J196" s="164">
        <f>BK196</f>
        <v>0</v>
      </c>
      <c r="L196" s="129"/>
      <c r="M196" s="134"/>
      <c r="N196" s="135"/>
      <c r="O196" s="135"/>
      <c r="P196" s="136">
        <f>SUM(P197:P200)</f>
        <v>0</v>
      </c>
      <c r="Q196" s="135"/>
      <c r="R196" s="136">
        <f>SUM(R197:R200)</f>
        <v>0</v>
      </c>
      <c r="S196" s="135"/>
      <c r="T196" s="137">
        <f>SUM(T197:T200)</f>
        <v>0</v>
      </c>
      <c r="AR196" s="130" t="s">
        <v>84</v>
      </c>
      <c r="AT196" s="138" t="s">
        <v>75</v>
      </c>
      <c r="AU196" s="138" t="s">
        <v>86</v>
      </c>
      <c r="AY196" s="130" t="s">
        <v>163</v>
      </c>
      <c r="BK196" s="139">
        <f>SUM(BK197:BK200)</f>
        <v>0</v>
      </c>
    </row>
    <row r="197" spans="1:65" s="2" customFormat="1" ht="21.75" customHeight="1">
      <c r="A197" s="30"/>
      <c r="B197" s="140"/>
      <c r="C197" s="174" t="s">
        <v>390</v>
      </c>
      <c r="D197" s="174" t="s">
        <v>618</v>
      </c>
      <c r="E197" s="175" t="s">
        <v>2517</v>
      </c>
      <c r="F197" s="176" t="s">
        <v>2518</v>
      </c>
      <c r="G197" s="177" t="s">
        <v>329</v>
      </c>
      <c r="H197" s="178">
        <v>25</v>
      </c>
      <c r="I197" s="179"/>
      <c r="J197" s="180">
        <f>ROUND(I197*H197,2)</f>
        <v>0</v>
      </c>
      <c r="K197" s="176" t="s">
        <v>1</v>
      </c>
      <c r="L197" s="181"/>
      <c r="M197" s="182" t="s">
        <v>1</v>
      </c>
      <c r="N197" s="183" t="s">
        <v>41</v>
      </c>
      <c r="O197" s="56"/>
      <c r="P197" s="150">
        <f>O197*H197</f>
        <v>0</v>
      </c>
      <c r="Q197" s="150">
        <v>0</v>
      </c>
      <c r="R197" s="150">
        <f>Q197*H197</f>
        <v>0</v>
      </c>
      <c r="S197" s="150">
        <v>0</v>
      </c>
      <c r="T197" s="151">
        <f>S197*H197</f>
        <v>0</v>
      </c>
      <c r="U197" s="30"/>
      <c r="V197" s="30"/>
      <c r="W197" s="30"/>
      <c r="X197" s="30"/>
      <c r="Y197" s="30"/>
      <c r="Z197" s="30"/>
      <c r="AA197" s="30"/>
      <c r="AB197" s="30"/>
      <c r="AC197" s="30"/>
      <c r="AD197" s="30"/>
      <c r="AE197" s="30"/>
      <c r="AR197" s="152" t="s">
        <v>190</v>
      </c>
      <c r="AT197" s="152" t="s">
        <v>618</v>
      </c>
      <c r="AU197" s="152" t="s">
        <v>135</v>
      </c>
      <c r="AY197" s="15" t="s">
        <v>163</v>
      </c>
      <c r="BE197" s="153">
        <f>IF(N197="základní",J197,0)</f>
        <v>0</v>
      </c>
      <c r="BF197" s="153">
        <f>IF(N197="snížená",J197,0)</f>
        <v>0</v>
      </c>
      <c r="BG197" s="153">
        <f>IF(N197="zákl. přenesená",J197,0)</f>
        <v>0</v>
      </c>
      <c r="BH197" s="153">
        <f>IF(N197="sníž. přenesená",J197,0)</f>
        <v>0</v>
      </c>
      <c r="BI197" s="153">
        <f>IF(N197="nulová",J197,0)</f>
        <v>0</v>
      </c>
      <c r="BJ197" s="15" t="s">
        <v>84</v>
      </c>
      <c r="BK197" s="153">
        <f>ROUND(I197*H197,2)</f>
        <v>0</v>
      </c>
      <c r="BL197" s="15" t="s">
        <v>162</v>
      </c>
      <c r="BM197" s="152" t="s">
        <v>108</v>
      </c>
    </row>
    <row r="198" spans="1:65" s="2" customFormat="1" ht="21.75" customHeight="1">
      <c r="A198" s="30"/>
      <c r="B198" s="140"/>
      <c r="C198" s="174" t="s">
        <v>395</v>
      </c>
      <c r="D198" s="174" t="s">
        <v>618</v>
      </c>
      <c r="E198" s="175" t="s">
        <v>2519</v>
      </c>
      <c r="F198" s="176" t="s">
        <v>2520</v>
      </c>
      <c r="G198" s="177" t="s">
        <v>329</v>
      </c>
      <c r="H198" s="178">
        <v>35</v>
      </c>
      <c r="I198" s="179"/>
      <c r="J198" s="180">
        <f>ROUND(I198*H198,2)</f>
        <v>0</v>
      </c>
      <c r="K198" s="176" t="s">
        <v>1</v>
      </c>
      <c r="L198" s="181"/>
      <c r="M198" s="182" t="s">
        <v>1</v>
      </c>
      <c r="N198" s="183" t="s">
        <v>41</v>
      </c>
      <c r="O198" s="56"/>
      <c r="P198" s="150">
        <f>O198*H198</f>
        <v>0</v>
      </c>
      <c r="Q198" s="150">
        <v>0</v>
      </c>
      <c r="R198" s="150">
        <f>Q198*H198</f>
        <v>0</v>
      </c>
      <c r="S198" s="150">
        <v>0</v>
      </c>
      <c r="T198" s="151">
        <f>S198*H198</f>
        <v>0</v>
      </c>
      <c r="U198" s="30"/>
      <c r="V198" s="30"/>
      <c r="W198" s="30"/>
      <c r="X198" s="30"/>
      <c r="Y198" s="30"/>
      <c r="Z198" s="30"/>
      <c r="AA198" s="30"/>
      <c r="AB198" s="30"/>
      <c r="AC198" s="30"/>
      <c r="AD198" s="30"/>
      <c r="AE198" s="30"/>
      <c r="AR198" s="152" t="s">
        <v>190</v>
      </c>
      <c r="AT198" s="152" t="s">
        <v>618</v>
      </c>
      <c r="AU198" s="152" t="s">
        <v>135</v>
      </c>
      <c r="AY198" s="15" t="s">
        <v>163</v>
      </c>
      <c r="BE198" s="153">
        <f>IF(N198="základní",J198,0)</f>
        <v>0</v>
      </c>
      <c r="BF198" s="153">
        <f>IF(N198="snížená",J198,0)</f>
        <v>0</v>
      </c>
      <c r="BG198" s="153">
        <f>IF(N198="zákl. přenesená",J198,0)</f>
        <v>0</v>
      </c>
      <c r="BH198" s="153">
        <f>IF(N198="sníž. přenesená",J198,0)</f>
        <v>0</v>
      </c>
      <c r="BI198" s="153">
        <f>IF(N198="nulová",J198,0)</f>
        <v>0</v>
      </c>
      <c r="BJ198" s="15" t="s">
        <v>84</v>
      </c>
      <c r="BK198" s="153">
        <f>ROUND(I198*H198,2)</f>
        <v>0</v>
      </c>
      <c r="BL198" s="15" t="s">
        <v>162</v>
      </c>
      <c r="BM198" s="152" t="s">
        <v>627</v>
      </c>
    </row>
    <row r="199" spans="1:65" s="2" customFormat="1" ht="16.5" customHeight="1">
      <c r="A199" s="30"/>
      <c r="B199" s="140"/>
      <c r="C199" s="174" t="s">
        <v>399</v>
      </c>
      <c r="D199" s="174" t="s">
        <v>618</v>
      </c>
      <c r="E199" s="175" t="s">
        <v>2521</v>
      </c>
      <c r="F199" s="176" t="s">
        <v>2522</v>
      </c>
      <c r="G199" s="177" t="s">
        <v>2472</v>
      </c>
      <c r="H199" s="178">
        <v>1</v>
      </c>
      <c r="I199" s="179"/>
      <c r="J199" s="180">
        <f>ROUND(I199*H199,2)</f>
        <v>0</v>
      </c>
      <c r="K199" s="176" t="s">
        <v>1</v>
      </c>
      <c r="L199" s="181"/>
      <c r="M199" s="182" t="s">
        <v>1</v>
      </c>
      <c r="N199" s="183" t="s">
        <v>41</v>
      </c>
      <c r="O199" s="56"/>
      <c r="P199" s="150">
        <f>O199*H199</f>
        <v>0</v>
      </c>
      <c r="Q199" s="150">
        <v>0</v>
      </c>
      <c r="R199" s="150">
        <f>Q199*H199</f>
        <v>0</v>
      </c>
      <c r="S199" s="150">
        <v>0</v>
      </c>
      <c r="T199" s="151">
        <f>S199*H199</f>
        <v>0</v>
      </c>
      <c r="U199" s="30"/>
      <c r="V199" s="30"/>
      <c r="W199" s="30"/>
      <c r="X199" s="30"/>
      <c r="Y199" s="30"/>
      <c r="Z199" s="30"/>
      <c r="AA199" s="30"/>
      <c r="AB199" s="30"/>
      <c r="AC199" s="30"/>
      <c r="AD199" s="30"/>
      <c r="AE199" s="30"/>
      <c r="AR199" s="152" t="s">
        <v>190</v>
      </c>
      <c r="AT199" s="152" t="s">
        <v>618</v>
      </c>
      <c r="AU199" s="152" t="s">
        <v>135</v>
      </c>
      <c r="AY199" s="15" t="s">
        <v>163</v>
      </c>
      <c r="BE199" s="153">
        <f>IF(N199="základní",J199,0)</f>
        <v>0</v>
      </c>
      <c r="BF199" s="153">
        <f>IF(N199="snížená",J199,0)</f>
        <v>0</v>
      </c>
      <c r="BG199" s="153">
        <f>IF(N199="zákl. přenesená",J199,0)</f>
        <v>0</v>
      </c>
      <c r="BH199" s="153">
        <f>IF(N199="sníž. přenesená",J199,0)</f>
        <v>0</v>
      </c>
      <c r="BI199" s="153">
        <f>IF(N199="nulová",J199,0)</f>
        <v>0</v>
      </c>
      <c r="BJ199" s="15" t="s">
        <v>84</v>
      </c>
      <c r="BK199" s="153">
        <f>ROUND(I199*H199,2)</f>
        <v>0</v>
      </c>
      <c r="BL199" s="15" t="s">
        <v>162</v>
      </c>
      <c r="BM199" s="152" t="s">
        <v>641</v>
      </c>
    </row>
    <row r="200" spans="1:65" s="2" customFormat="1" ht="16.5" customHeight="1">
      <c r="A200" s="30"/>
      <c r="B200" s="140"/>
      <c r="C200" s="174" t="s">
        <v>405</v>
      </c>
      <c r="D200" s="174" t="s">
        <v>618</v>
      </c>
      <c r="E200" s="175" t="s">
        <v>2523</v>
      </c>
      <c r="F200" s="176" t="s">
        <v>2524</v>
      </c>
      <c r="G200" s="177" t="s">
        <v>2472</v>
      </c>
      <c r="H200" s="178">
        <v>1</v>
      </c>
      <c r="I200" s="179"/>
      <c r="J200" s="180">
        <f>ROUND(I200*H200,2)</f>
        <v>0</v>
      </c>
      <c r="K200" s="176" t="s">
        <v>1</v>
      </c>
      <c r="L200" s="181"/>
      <c r="M200" s="182" t="s">
        <v>1</v>
      </c>
      <c r="N200" s="183" t="s">
        <v>41</v>
      </c>
      <c r="O200" s="56"/>
      <c r="P200" s="150">
        <f>O200*H200</f>
        <v>0</v>
      </c>
      <c r="Q200" s="150">
        <v>0</v>
      </c>
      <c r="R200" s="150">
        <f>Q200*H200</f>
        <v>0</v>
      </c>
      <c r="S200" s="150">
        <v>0</v>
      </c>
      <c r="T200" s="151">
        <f>S200*H200</f>
        <v>0</v>
      </c>
      <c r="U200" s="30"/>
      <c r="V200" s="30"/>
      <c r="W200" s="30"/>
      <c r="X200" s="30"/>
      <c r="Y200" s="30"/>
      <c r="Z200" s="30"/>
      <c r="AA200" s="30"/>
      <c r="AB200" s="30"/>
      <c r="AC200" s="30"/>
      <c r="AD200" s="30"/>
      <c r="AE200" s="30"/>
      <c r="AR200" s="152" t="s">
        <v>190</v>
      </c>
      <c r="AT200" s="152" t="s">
        <v>618</v>
      </c>
      <c r="AU200" s="152" t="s">
        <v>135</v>
      </c>
      <c r="AY200" s="15" t="s">
        <v>163</v>
      </c>
      <c r="BE200" s="153">
        <f>IF(N200="základní",J200,0)</f>
        <v>0</v>
      </c>
      <c r="BF200" s="153">
        <f>IF(N200="snížená",J200,0)</f>
        <v>0</v>
      </c>
      <c r="BG200" s="153">
        <f>IF(N200="zákl. přenesená",J200,0)</f>
        <v>0</v>
      </c>
      <c r="BH200" s="153">
        <f>IF(N200="sníž. přenesená",J200,0)</f>
        <v>0</v>
      </c>
      <c r="BI200" s="153">
        <f>IF(N200="nulová",J200,0)</f>
        <v>0</v>
      </c>
      <c r="BJ200" s="15" t="s">
        <v>84</v>
      </c>
      <c r="BK200" s="153">
        <f>ROUND(I200*H200,2)</f>
        <v>0</v>
      </c>
      <c r="BL200" s="15" t="s">
        <v>162</v>
      </c>
      <c r="BM200" s="152" t="s">
        <v>653</v>
      </c>
    </row>
    <row r="201" spans="1:65" s="11" customFormat="1" ht="20.85" customHeight="1">
      <c r="B201" s="129"/>
      <c r="D201" s="130" t="s">
        <v>75</v>
      </c>
      <c r="E201" s="163" t="s">
        <v>2525</v>
      </c>
      <c r="F201" s="163" t="s">
        <v>2526</v>
      </c>
      <c r="I201" s="132"/>
      <c r="J201" s="164">
        <f>BK201</f>
        <v>0</v>
      </c>
      <c r="L201" s="129"/>
      <c r="M201" s="134"/>
      <c r="N201" s="135"/>
      <c r="O201" s="135"/>
      <c r="P201" s="136">
        <f>SUM(P202:P215)</f>
        <v>0</v>
      </c>
      <c r="Q201" s="135"/>
      <c r="R201" s="136">
        <f>SUM(R202:R215)</f>
        <v>0</v>
      </c>
      <c r="S201" s="135"/>
      <c r="T201" s="137">
        <f>SUM(T202:T215)</f>
        <v>0</v>
      </c>
      <c r="AR201" s="130" t="s">
        <v>84</v>
      </c>
      <c r="AT201" s="138" t="s">
        <v>75</v>
      </c>
      <c r="AU201" s="138" t="s">
        <v>86</v>
      </c>
      <c r="AY201" s="130" t="s">
        <v>163</v>
      </c>
      <c r="BK201" s="139">
        <f>SUM(BK202:BK215)</f>
        <v>0</v>
      </c>
    </row>
    <row r="202" spans="1:65" s="2" customFormat="1" ht="16.5" customHeight="1">
      <c r="A202" s="30"/>
      <c r="B202" s="140"/>
      <c r="C202" s="174" t="s">
        <v>410</v>
      </c>
      <c r="D202" s="174" t="s">
        <v>618</v>
      </c>
      <c r="E202" s="175" t="s">
        <v>2527</v>
      </c>
      <c r="F202" s="176" t="s">
        <v>2528</v>
      </c>
      <c r="G202" s="177" t="s">
        <v>1140</v>
      </c>
      <c r="H202" s="178">
        <v>12</v>
      </c>
      <c r="I202" s="179"/>
      <c r="J202" s="180">
        <f t="shared" ref="J202:J215" si="20">ROUND(I202*H202,2)</f>
        <v>0</v>
      </c>
      <c r="K202" s="176" t="s">
        <v>1</v>
      </c>
      <c r="L202" s="181"/>
      <c r="M202" s="182" t="s">
        <v>1</v>
      </c>
      <c r="N202" s="183" t="s">
        <v>41</v>
      </c>
      <c r="O202" s="56"/>
      <c r="P202" s="150">
        <f t="shared" ref="P202:P215" si="21">O202*H202</f>
        <v>0</v>
      </c>
      <c r="Q202" s="150">
        <v>0</v>
      </c>
      <c r="R202" s="150">
        <f t="shared" ref="R202:R215" si="22">Q202*H202</f>
        <v>0</v>
      </c>
      <c r="S202" s="150">
        <v>0</v>
      </c>
      <c r="T202" s="151">
        <f t="shared" ref="T202:T215" si="23">S202*H202</f>
        <v>0</v>
      </c>
      <c r="U202" s="30"/>
      <c r="V202" s="30"/>
      <c r="W202" s="30"/>
      <c r="X202" s="30"/>
      <c r="Y202" s="30"/>
      <c r="Z202" s="30"/>
      <c r="AA202" s="30"/>
      <c r="AB202" s="30"/>
      <c r="AC202" s="30"/>
      <c r="AD202" s="30"/>
      <c r="AE202" s="30"/>
      <c r="AR202" s="152" t="s">
        <v>190</v>
      </c>
      <c r="AT202" s="152" t="s">
        <v>618</v>
      </c>
      <c r="AU202" s="152" t="s">
        <v>135</v>
      </c>
      <c r="AY202" s="15" t="s">
        <v>163</v>
      </c>
      <c r="BE202" s="153">
        <f t="shared" ref="BE202:BE215" si="24">IF(N202="základní",J202,0)</f>
        <v>0</v>
      </c>
      <c r="BF202" s="153">
        <f t="shared" ref="BF202:BF215" si="25">IF(N202="snížená",J202,0)</f>
        <v>0</v>
      </c>
      <c r="BG202" s="153">
        <f t="shared" ref="BG202:BG215" si="26">IF(N202="zákl. přenesená",J202,0)</f>
        <v>0</v>
      </c>
      <c r="BH202" s="153">
        <f t="shared" ref="BH202:BH215" si="27">IF(N202="sníž. přenesená",J202,0)</f>
        <v>0</v>
      </c>
      <c r="BI202" s="153">
        <f t="shared" ref="BI202:BI215" si="28">IF(N202="nulová",J202,0)</f>
        <v>0</v>
      </c>
      <c r="BJ202" s="15" t="s">
        <v>84</v>
      </c>
      <c r="BK202" s="153">
        <f t="shared" ref="BK202:BK215" si="29">ROUND(I202*H202,2)</f>
        <v>0</v>
      </c>
      <c r="BL202" s="15" t="s">
        <v>162</v>
      </c>
      <c r="BM202" s="152" t="s">
        <v>663</v>
      </c>
    </row>
    <row r="203" spans="1:65" s="2" customFormat="1" ht="16.5" customHeight="1">
      <c r="A203" s="30"/>
      <c r="B203" s="140"/>
      <c r="C203" s="174" t="s">
        <v>99</v>
      </c>
      <c r="D203" s="174" t="s">
        <v>618</v>
      </c>
      <c r="E203" s="175" t="s">
        <v>2529</v>
      </c>
      <c r="F203" s="176" t="s">
        <v>2530</v>
      </c>
      <c r="G203" s="177" t="s">
        <v>1140</v>
      </c>
      <c r="H203" s="178">
        <v>12</v>
      </c>
      <c r="I203" s="179"/>
      <c r="J203" s="180">
        <f t="shared" si="20"/>
        <v>0</v>
      </c>
      <c r="K203" s="176" t="s">
        <v>1</v>
      </c>
      <c r="L203" s="181"/>
      <c r="M203" s="182" t="s">
        <v>1</v>
      </c>
      <c r="N203" s="183" t="s">
        <v>41</v>
      </c>
      <c r="O203" s="56"/>
      <c r="P203" s="150">
        <f t="shared" si="21"/>
        <v>0</v>
      </c>
      <c r="Q203" s="150">
        <v>0</v>
      </c>
      <c r="R203" s="150">
        <f t="shared" si="22"/>
        <v>0</v>
      </c>
      <c r="S203" s="150">
        <v>0</v>
      </c>
      <c r="T203" s="151">
        <f t="shared" si="23"/>
        <v>0</v>
      </c>
      <c r="U203" s="30"/>
      <c r="V203" s="30"/>
      <c r="W203" s="30"/>
      <c r="X203" s="30"/>
      <c r="Y203" s="30"/>
      <c r="Z203" s="30"/>
      <c r="AA203" s="30"/>
      <c r="AB203" s="30"/>
      <c r="AC203" s="30"/>
      <c r="AD203" s="30"/>
      <c r="AE203" s="30"/>
      <c r="AR203" s="152" t="s">
        <v>190</v>
      </c>
      <c r="AT203" s="152" t="s">
        <v>618</v>
      </c>
      <c r="AU203" s="152" t="s">
        <v>135</v>
      </c>
      <c r="AY203" s="15" t="s">
        <v>163</v>
      </c>
      <c r="BE203" s="153">
        <f t="shared" si="24"/>
        <v>0</v>
      </c>
      <c r="BF203" s="153">
        <f t="shared" si="25"/>
        <v>0</v>
      </c>
      <c r="BG203" s="153">
        <f t="shared" si="26"/>
        <v>0</v>
      </c>
      <c r="BH203" s="153">
        <f t="shared" si="27"/>
        <v>0</v>
      </c>
      <c r="BI203" s="153">
        <f t="shared" si="28"/>
        <v>0</v>
      </c>
      <c r="BJ203" s="15" t="s">
        <v>84</v>
      </c>
      <c r="BK203" s="153">
        <f t="shared" si="29"/>
        <v>0</v>
      </c>
      <c r="BL203" s="15" t="s">
        <v>162</v>
      </c>
      <c r="BM203" s="152" t="s">
        <v>111</v>
      </c>
    </row>
    <row r="204" spans="1:65" s="2" customFormat="1" ht="16.5" customHeight="1">
      <c r="A204" s="30"/>
      <c r="B204" s="140"/>
      <c r="C204" s="174" t="s">
        <v>428</v>
      </c>
      <c r="D204" s="174" t="s">
        <v>618</v>
      </c>
      <c r="E204" s="175" t="s">
        <v>2531</v>
      </c>
      <c r="F204" s="176" t="s">
        <v>2532</v>
      </c>
      <c r="G204" s="177" t="s">
        <v>2441</v>
      </c>
      <c r="H204" s="178">
        <v>15</v>
      </c>
      <c r="I204" s="179"/>
      <c r="J204" s="180">
        <f t="shared" si="20"/>
        <v>0</v>
      </c>
      <c r="K204" s="176" t="s">
        <v>1</v>
      </c>
      <c r="L204" s="181"/>
      <c r="M204" s="182" t="s">
        <v>1</v>
      </c>
      <c r="N204" s="183" t="s">
        <v>41</v>
      </c>
      <c r="O204" s="56"/>
      <c r="P204" s="150">
        <f t="shared" si="21"/>
        <v>0</v>
      </c>
      <c r="Q204" s="150">
        <v>0</v>
      </c>
      <c r="R204" s="150">
        <f t="shared" si="22"/>
        <v>0</v>
      </c>
      <c r="S204" s="150">
        <v>0</v>
      </c>
      <c r="T204" s="151">
        <f t="shared" si="23"/>
        <v>0</v>
      </c>
      <c r="U204" s="30"/>
      <c r="V204" s="30"/>
      <c r="W204" s="30"/>
      <c r="X204" s="30"/>
      <c r="Y204" s="30"/>
      <c r="Z204" s="30"/>
      <c r="AA204" s="30"/>
      <c r="AB204" s="30"/>
      <c r="AC204" s="30"/>
      <c r="AD204" s="30"/>
      <c r="AE204" s="30"/>
      <c r="AR204" s="152" t="s">
        <v>190</v>
      </c>
      <c r="AT204" s="152" t="s">
        <v>618</v>
      </c>
      <c r="AU204" s="152" t="s">
        <v>135</v>
      </c>
      <c r="AY204" s="15" t="s">
        <v>163</v>
      </c>
      <c r="BE204" s="153">
        <f t="shared" si="24"/>
        <v>0</v>
      </c>
      <c r="BF204" s="153">
        <f t="shared" si="25"/>
        <v>0</v>
      </c>
      <c r="BG204" s="153">
        <f t="shared" si="26"/>
        <v>0</v>
      </c>
      <c r="BH204" s="153">
        <f t="shared" si="27"/>
        <v>0</v>
      </c>
      <c r="BI204" s="153">
        <f t="shared" si="28"/>
        <v>0</v>
      </c>
      <c r="BJ204" s="15" t="s">
        <v>84</v>
      </c>
      <c r="BK204" s="153">
        <f t="shared" si="29"/>
        <v>0</v>
      </c>
      <c r="BL204" s="15" t="s">
        <v>162</v>
      </c>
      <c r="BM204" s="152" t="s">
        <v>680</v>
      </c>
    </row>
    <row r="205" spans="1:65" s="2" customFormat="1" ht="16.5" customHeight="1">
      <c r="A205" s="30"/>
      <c r="B205" s="140"/>
      <c r="C205" s="174" t="s">
        <v>438</v>
      </c>
      <c r="D205" s="174" t="s">
        <v>618</v>
      </c>
      <c r="E205" s="175" t="s">
        <v>2533</v>
      </c>
      <c r="F205" s="176" t="s">
        <v>2534</v>
      </c>
      <c r="G205" s="177" t="s">
        <v>2441</v>
      </c>
      <c r="H205" s="178">
        <v>4</v>
      </c>
      <c r="I205" s="179"/>
      <c r="J205" s="180">
        <f t="shared" si="20"/>
        <v>0</v>
      </c>
      <c r="K205" s="176" t="s">
        <v>1</v>
      </c>
      <c r="L205" s="181"/>
      <c r="M205" s="182" t="s">
        <v>1</v>
      </c>
      <c r="N205" s="183" t="s">
        <v>41</v>
      </c>
      <c r="O205" s="56"/>
      <c r="P205" s="150">
        <f t="shared" si="21"/>
        <v>0</v>
      </c>
      <c r="Q205" s="150">
        <v>0</v>
      </c>
      <c r="R205" s="150">
        <f t="shared" si="22"/>
        <v>0</v>
      </c>
      <c r="S205" s="150">
        <v>0</v>
      </c>
      <c r="T205" s="151">
        <f t="shared" si="23"/>
        <v>0</v>
      </c>
      <c r="U205" s="30"/>
      <c r="V205" s="30"/>
      <c r="W205" s="30"/>
      <c r="X205" s="30"/>
      <c r="Y205" s="30"/>
      <c r="Z205" s="30"/>
      <c r="AA205" s="30"/>
      <c r="AB205" s="30"/>
      <c r="AC205" s="30"/>
      <c r="AD205" s="30"/>
      <c r="AE205" s="30"/>
      <c r="AR205" s="152" t="s">
        <v>190</v>
      </c>
      <c r="AT205" s="152" t="s">
        <v>618</v>
      </c>
      <c r="AU205" s="152" t="s">
        <v>135</v>
      </c>
      <c r="AY205" s="15" t="s">
        <v>163</v>
      </c>
      <c r="BE205" s="153">
        <f t="shared" si="24"/>
        <v>0</v>
      </c>
      <c r="BF205" s="153">
        <f t="shared" si="25"/>
        <v>0</v>
      </c>
      <c r="BG205" s="153">
        <f t="shared" si="26"/>
        <v>0</v>
      </c>
      <c r="BH205" s="153">
        <f t="shared" si="27"/>
        <v>0</v>
      </c>
      <c r="BI205" s="153">
        <f t="shared" si="28"/>
        <v>0</v>
      </c>
      <c r="BJ205" s="15" t="s">
        <v>84</v>
      </c>
      <c r="BK205" s="153">
        <f t="shared" si="29"/>
        <v>0</v>
      </c>
      <c r="BL205" s="15" t="s">
        <v>162</v>
      </c>
      <c r="BM205" s="152" t="s">
        <v>688</v>
      </c>
    </row>
    <row r="206" spans="1:65" s="2" customFormat="1" ht="16.5" customHeight="1">
      <c r="A206" s="30"/>
      <c r="B206" s="140"/>
      <c r="C206" s="174" t="s">
        <v>468</v>
      </c>
      <c r="D206" s="174" t="s">
        <v>618</v>
      </c>
      <c r="E206" s="175" t="s">
        <v>2535</v>
      </c>
      <c r="F206" s="176" t="s">
        <v>2536</v>
      </c>
      <c r="G206" s="177" t="s">
        <v>2441</v>
      </c>
      <c r="H206" s="178">
        <v>3</v>
      </c>
      <c r="I206" s="179"/>
      <c r="J206" s="180">
        <f t="shared" si="20"/>
        <v>0</v>
      </c>
      <c r="K206" s="176" t="s">
        <v>1</v>
      </c>
      <c r="L206" s="181"/>
      <c r="M206" s="182" t="s">
        <v>1</v>
      </c>
      <c r="N206" s="183" t="s">
        <v>41</v>
      </c>
      <c r="O206" s="56"/>
      <c r="P206" s="150">
        <f t="shared" si="21"/>
        <v>0</v>
      </c>
      <c r="Q206" s="150">
        <v>0</v>
      </c>
      <c r="R206" s="150">
        <f t="shared" si="22"/>
        <v>0</v>
      </c>
      <c r="S206" s="150">
        <v>0</v>
      </c>
      <c r="T206" s="151">
        <f t="shared" si="23"/>
        <v>0</v>
      </c>
      <c r="U206" s="30"/>
      <c r="V206" s="30"/>
      <c r="W206" s="30"/>
      <c r="X206" s="30"/>
      <c r="Y206" s="30"/>
      <c r="Z206" s="30"/>
      <c r="AA206" s="30"/>
      <c r="AB206" s="30"/>
      <c r="AC206" s="30"/>
      <c r="AD206" s="30"/>
      <c r="AE206" s="30"/>
      <c r="AR206" s="152" t="s">
        <v>190</v>
      </c>
      <c r="AT206" s="152" t="s">
        <v>618</v>
      </c>
      <c r="AU206" s="152" t="s">
        <v>135</v>
      </c>
      <c r="AY206" s="15" t="s">
        <v>163</v>
      </c>
      <c r="BE206" s="153">
        <f t="shared" si="24"/>
        <v>0</v>
      </c>
      <c r="BF206" s="153">
        <f t="shared" si="25"/>
        <v>0</v>
      </c>
      <c r="BG206" s="153">
        <f t="shared" si="26"/>
        <v>0</v>
      </c>
      <c r="BH206" s="153">
        <f t="shared" si="27"/>
        <v>0</v>
      </c>
      <c r="BI206" s="153">
        <f t="shared" si="28"/>
        <v>0</v>
      </c>
      <c r="BJ206" s="15" t="s">
        <v>84</v>
      </c>
      <c r="BK206" s="153">
        <f t="shared" si="29"/>
        <v>0</v>
      </c>
      <c r="BL206" s="15" t="s">
        <v>162</v>
      </c>
      <c r="BM206" s="152" t="s">
        <v>695</v>
      </c>
    </row>
    <row r="207" spans="1:65" s="2" customFormat="1" ht="16.5" customHeight="1">
      <c r="A207" s="30"/>
      <c r="B207" s="140"/>
      <c r="C207" s="174" t="s">
        <v>473</v>
      </c>
      <c r="D207" s="174" t="s">
        <v>618</v>
      </c>
      <c r="E207" s="175" t="s">
        <v>2537</v>
      </c>
      <c r="F207" s="176" t="s">
        <v>2538</v>
      </c>
      <c r="G207" s="177" t="s">
        <v>2441</v>
      </c>
      <c r="H207" s="178">
        <v>4</v>
      </c>
      <c r="I207" s="179"/>
      <c r="J207" s="180">
        <f t="shared" si="20"/>
        <v>0</v>
      </c>
      <c r="K207" s="176" t="s">
        <v>1</v>
      </c>
      <c r="L207" s="181"/>
      <c r="M207" s="182" t="s">
        <v>1</v>
      </c>
      <c r="N207" s="183" t="s">
        <v>41</v>
      </c>
      <c r="O207" s="56"/>
      <c r="P207" s="150">
        <f t="shared" si="21"/>
        <v>0</v>
      </c>
      <c r="Q207" s="150">
        <v>0</v>
      </c>
      <c r="R207" s="150">
        <f t="shared" si="22"/>
        <v>0</v>
      </c>
      <c r="S207" s="150">
        <v>0</v>
      </c>
      <c r="T207" s="151">
        <f t="shared" si="23"/>
        <v>0</v>
      </c>
      <c r="U207" s="30"/>
      <c r="V207" s="30"/>
      <c r="W207" s="30"/>
      <c r="X207" s="30"/>
      <c r="Y207" s="30"/>
      <c r="Z207" s="30"/>
      <c r="AA207" s="30"/>
      <c r="AB207" s="30"/>
      <c r="AC207" s="30"/>
      <c r="AD207" s="30"/>
      <c r="AE207" s="30"/>
      <c r="AR207" s="152" t="s">
        <v>190</v>
      </c>
      <c r="AT207" s="152" t="s">
        <v>618</v>
      </c>
      <c r="AU207" s="152" t="s">
        <v>135</v>
      </c>
      <c r="AY207" s="15" t="s">
        <v>163</v>
      </c>
      <c r="BE207" s="153">
        <f t="shared" si="24"/>
        <v>0</v>
      </c>
      <c r="BF207" s="153">
        <f t="shared" si="25"/>
        <v>0</v>
      </c>
      <c r="BG207" s="153">
        <f t="shared" si="26"/>
        <v>0</v>
      </c>
      <c r="BH207" s="153">
        <f t="shared" si="27"/>
        <v>0</v>
      </c>
      <c r="BI207" s="153">
        <f t="shared" si="28"/>
        <v>0</v>
      </c>
      <c r="BJ207" s="15" t="s">
        <v>84</v>
      </c>
      <c r="BK207" s="153">
        <f t="shared" si="29"/>
        <v>0</v>
      </c>
      <c r="BL207" s="15" t="s">
        <v>162</v>
      </c>
      <c r="BM207" s="152" t="s">
        <v>705</v>
      </c>
    </row>
    <row r="208" spans="1:65" s="2" customFormat="1" ht="16.5" customHeight="1">
      <c r="A208" s="30"/>
      <c r="B208" s="140"/>
      <c r="C208" s="174" t="s">
        <v>491</v>
      </c>
      <c r="D208" s="174" t="s">
        <v>618</v>
      </c>
      <c r="E208" s="175" t="s">
        <v>2539</v>
      </c>
      <c r="F208" s="176" t="s">
        <v>2540</v>
      </c>
      <c r="G208" s="177" t="s">
        <v>2441</v>
      </c>
      <c r="H208" s="178">
        <v>4</v>
      </c>
      <c r="I208" s="179"/>
      <c r="J208" s="180">
        <f t="shared" si="20"/>
        <v>0</v>
      </c>
      <c r="K208" s="176" t="s">
        <v>1</v>
      </c>
      <c r="L208" s="181"/>
      <c r="M208" s="182" t="s">
        <v>1</v>
      </c>
      <c r="N208" s="183" t="s">
        <v>41</v>
      </c>
      <c r="O208" s="56"/>
      <c r="P208" s="150">
        <f t="shared" si="21"/>
        <v>0</v>
      </c>
      <c r="Q208" s="150">
        <v>0</v>
      </c>
      <c r="R208" s="150">
        <f t="shared" si="22"/>
        <v>0</v>
      </c>
      <c r="S208" s="150">
        <v>0</v>
      </c>
      <c r="T208" s="151">
        <f t="shared" si="23"/>
        <v>0</v>
      </c>
      <c r="U208" s="30"/>
      <c r="V208" s="30"/>
      <c r="W208" s="30"/>
      <c r="X208" s="30"/>
      <c r="Y208" s="30"/>
      <c r="Z208" s="30"/>
      <c r="AA208" s="30"/>
      <c r="AB208" s="30"/>
      <c r="AC208" s="30"/>
      <c r="AD208" s="30"/>
      <c r="AE208" s="30"/>
      <c r="AR208" s="152" t="s">
        <v>190</v>
      </c>
      <c r="AT208" s="152" t="s">
        <v>618</v>
      </c>
      <c r="AU208" s="152" t="s">
        <v>135</v>
      </c>
      <c r="AY208" s="15" t="s">
        <v>163</v>
      </c>
      <c r="BE208" s="153">
        <f t="shared" si="24"/>
        <v>0</v>
      </c>
      <c r="BF208" s="153">
        <f t="shared" si="25"/>
        <v>0</v>
      </c>
      <c r="BG208" s="153">
        <f t="shared" si="26"/>
        <v>0</v>
      </c>
      <c r="BH208" s="153">
        <f t="shared" si="27"/>
        <v>0</v>
      </c>
      <c r="BI208" s="153">
        <f t="shared" si="28"/>
        <v>0</v>
      </c>
      <c r="BJ208" s="15" t="s">
        <v>84</v>
      </c>
      <c r="BK208" s="153">
        <f t="shared" si="29"/>
        <v>0</v>
      </c>
      <c r="BL208" s="15" t="s">
        <v>162</v>
      </c>
      <c r="BM208" s="152" t="s">
        <v>114</v>
      </c>
    </row>
    <row r="209" spans="1:65" s="2" customFormat="1" ht="16.5" customHeight="1">
      <c r="A209" s="30"/>
      <c r="B209" s="140"/>
      <c r="C209" s="174" t="s">
        <v>495</v>
      </c>
      <c r="D209" s="174" t="s">
        <v>618</v>
      </c>
      <c r="E209" s="175" t="s">
        <v>2541</v>
      </c>
      <c r="F209" s="176" t="s">
        <v>2542</v>
      </c>
      <c r="G209" s="177" t="s">
        <v>2441</v>
      </c>
      <c r="H209" s="178">
        <v>18</v>
      </c>
      <c r="I209" s="179"/>
      <c r="J209" s="180">
        <f t="shared" si="20"/>
        <v>0</v>
      </c>
      <c r="K209" s="176" t="s">
        <v>1</v>
      </c>
      <c r="L209" s="181"/>
      <c r="M209" s="182" t="s">
        <v>1</v>
      </c>
      <c r="N209" s="183" t="s">
        <v>41</v>
      </c>
      <c r="O209" s="56"/>
      <c r="P209" s="150">
        <f t="shared" si="21"/>
        <v>0</v>
      </c>
      <c r="Q209" s="150">
        <v>0</v>
      </c>
      <c r="R209" s="150">
        <f t="shared" si="22"/>
        <v>0</v>
      </c>
      <c r="S209" s="150">
        <v>0</v>
      </c>
      <c r="T209" s="151">
        <f t="shared" si="23"/>
        <v>0</v>
      </c>
      <c r="U209" s="30"/>
      <c r="V209" s="30"/>
      <c r="W209" s="30"/>
      <c r="X209" s="30"/>
      <c r="Y209" s="30"/>
      <c r="Z209" s="30"/>
      <c r="AA209" s="30"/>
      <c r="AB209" s="30"/>
      <c r="AC209" s="30"/>
      <c r="AD209" s="30"/>
      <c r="AE209" s="30"/>
      <c r="AR209" s="152" t="s">
        <v>190</v>
      </c>
      <c r="AT209" s="152" t="s">
        <v>618</v>
      </c>
      <c r="AU209" s="152" t="s">
        <v>135</v>
      </c>
      <c r="AY209" s="15" t="s">
        <v>163</v>
      </c>
      <c r="BE209" s="153">
        <f t="shared" si="24"/>
        <v>0</v>
      </c>
      <c r="BF209" s="153">
        <f t="shared" si="25"/>
        <v>0</v>
      </c>
      <c r="BG209" s="153">
        <f t="shared" si="26"/>
        <v>0</v>
      </c>
      <c r="BH209" s="153">
        <f t="shared" si="27"/>
        <v>0</v>
      </c>
      <c r="BI209" s="153">
        <f t="shared" si="28"/>
        <v>0</v>
      </c>
      <c r="BJ209" s="15" t="s">
        <v>84</v>
      </c>
      <c r="BK209" s="153">
        <f t="shared" si="29"/>
        <v>0</v>
      </c>
      <c r="BL209" s="15" t="s">
        <v>162</v>
      </c>
      <c r="BM209" s="152" t="s">
        <v>724</v>
      </c>
    </row>
    <row r="210" spans="1:65" s="2" customFormat="1" ht="16.5" customHeight="1">
      <c r="A210" s="30"/>
      <c r="B210" s="140"/>
      <c r="C210" s="174" t="s">
        <v>499</v>
      </c>
      <c r="D210" s="174" t="s">
        <v>618</v>
      </c>
      <c r="E210" s="175" t="s">
        <v>2543</v>
      </c>
      <c r="F210" s="176" t="s">
        <v>2544</v>
      </c>
      <c r="G210" s="177" t="s">
        <v>2441</v>
      </c>
      <c r="H210" s="178">
        <v>32</v>
      </c>
      <c r="I210" s="179"/>
      <c r="J210" s="180">
        <f t="shared" si="20"/>
        <v>0</v>
      </c>
      <c r="K210" s="176" t="s">
        <v>1</v>
      </c>
      <c r="L210" s="181"/>
      <c r="M210" s="182" t="s">
        <v>1</v>
      </c>
      <c r="N210" s="183" t="s">
        <v>41</v>
      </c>
      <c r="O210" s="56"/>
      <c r="P210" s="150">
        <f t="shared" si="21"/>
        <v>0</v>
      </c>
      <c r="Q210" s="150">
        <v>0</v>
      </c>
      <c r="R210" s="150">
        <f t="shared" si="22"/>
        <v>0</v>
      </c>
      <c r="S210" s="150">
        <v>0</v>
      </c>
      <c r="T210" s="151">
        <f t="shared" si="23"/>
        <v>0</v>
      </c>
      <c r="U210" s="30"/>
      <c r="V210" s="30"/>
      <c r="W210" s="30"/>
      <c r="X210" s="30"/>
      <c r="Y210" s="30"/>
      <c r="Z210" s="30"/>
      <c r="AA210" s="30"/>
      <c r="AB210" s="30"/>
      <c r="AC210" s="30"/>
      <c r="AD210" s="30"/>
      <c r="AE210" s="30"/>
      <c r="AR210" s="152" t="s">
        <v>190</v>
      </c>
      <c r="AT210" s="152" t="s">
        <v>618</v>
      </c>
      <c r="AU210" s="152" t="s">
        <v>135</v>
      </c>
      <c r="AY210" s="15" t="s">
        <v>163</v>
      </c>
      <c r="BE210" s="153">
        <f t="shared" si="24"/>
        <v>0</v>
      </c>
      <c r="BF210" s="153">
        <f t="shared" si="25"/>
        <v>0</v>
      </c>
      <c r="BG210" s="153">
        <f t="shared" si="26"/>
        <v>0</v>
      </c>
      <c r="BH210" s="153">
        <f t="shared" si="27"/>
        <v>0</v>
      </c>
      <c r="BI210" s="153">
        <f t="shared" si="28"/>
        <v>0</v>
      </c>
      <c r="BJ210" s="15" t="s">
        <v>84</v>
      </c>
      <c r="BK210" s="153">
        <f t="shared" si="29"/>
        <v>0</v>
      </c>
      <c r="BL210" s="15" t="s">
        <v>162</v>
      </c>
      <c r="BM210" s="152" t="s">
        <v>734</v>
      </c>
    </row>
    <row r="211" spans="1:65" s="2" customFormat="1" ht="16.5" customHeight="1">
      <c r="A211" s="30"/>
      <c r="B211" s="140"/>
      <c r="C211" s="174" t="s">
        <v>505</v>
      </c>
      <c r="D211" s="174" t="s">
        <v>618</v>
      </c>
      <c r="E211" s="175" t="s">
        <v>2545</v>
      </c>
      <c r="F211" s="176" t="s">
        <v>2546</v>
      </c>
      <c r="G211" s="177" t="s">
        <v>2441</v>
      </c>
      <c r="H211" s="178">
        <v>1</v>
      </c>
      <c r="I211" s="179"/>
      <c r="J211" s="180">
        <f t="shared" si="20"/>
        <v>0</v>
      </c>
      <c r="K211" s="176" t="s">
        <v>1</v>
      </c>
      <c r="L211" s="181"/>
      <c r="M211" s="182" t="s">
        <v>1</v>
      </c>
      <c r="N211" s="183" t="s">
        <v>41</v>
      </c>
      <c r="O211" s="56"/>
      <c r="P211" s="150">
        <f t="shared" si="21"/>
        <v>0</v>
      </c>
      <c r="Q211" s="150">
        <v>0</v>
      </c>
      <c r="R211" s="150">
        <f t="shared" si="22"/>
        <v>0</v>
      </c>
      <c r="S211" s="150">
        <v>0</v>
      </c>
      <c r="T211" s="151">
        <f t="shared" si="23"/>
        <v>0</v>
      </c>
      <c r="U211" s="30"/>
      <c r="V211" s="30"/>
      <c r="W211" s="30"/>
      <c r="X211" s="30"/>
      <c r="Y211" s="30"/>
      <c r="Z211" s="30"/>
      <c r="AA211" s="30"/>
      <c r="AB211" s="30"/>
      <c r="AC211" s="30"/>
      <c r="AD211" s="30"/>
      <c r="AE211" s="30"/>
      <c r="AR211" s="152" t="s">
        <v>190</v>
      </c>
      <c r="AT211" s="152" t="s">
        <v>618</v>
      </c>
      <c r="AU211" s="152" t="s">
        <v>135</v>
      </c>
      <c r="AY211" s="15" t="s">
        <v>163</v>
      </c>
      <c r="BE211" s="153">
        <f t="shared" si="24"/>
        <v>0</v>
      </c>
      <c r="BF211" s="153">
        <f t="shared" si="25"/>
        <v>0</v>
      </c>
      <c r="BG211" s="153">
        <f t="shared" si="26"/>
        <v>0</v>
      </c>
      <c r="BH211" s="153">
        <f t="shared" si="27"/>
        <v>0</v>
      </c>
      <c r="BI211" s="153">
        <f t="shared" si="28"/>
        <v>0</v>
      </c>
      <c r="BJ211" s="15" t="s">
        <v>84</v>
      </c>
      <c r="BK211" s="153">
        <f t="shared" si="29"/>
        <v>0</v>
      </c>
      <c r="BL211" s="15" t="s">
        <v>162</v>
      </c>
      <c r="BM211" s="152" t="s">
        <v>744</v>
      </c>
    </row>
    <row r="212" spans="1:65" s="2" customFormat="1" ht="16.5" customHeight="1">
      <c r="A212" s="30"/>
      <c r="B212" s="140"/>
      <c r="C212" s="174" t="s">
        <v>509</v>
      </c>
      <c r="D212" s="174" t="s">
        <v>618</v>
      </c>
      <c r="E212" s="175" t="s">
        <v>2547</v>
      </c>
      <c r="F212" s="176" t="s">
        <v>2548</v>
      </c>
      <c r="G212" s="177" t="s">
        <v>2441</v>
      </c>
      <c r="H212" s="178">
        <v>2</v>
      </c>
      <c r="I212" s="179"/>
      <c r="J212" s="180">
        <f t="shared" si="20"/>
        <v>0</v>
      </c>
      <c r="K212" s="176" t="s">
        <v>1</v>
      </c>
      <c r="L212" s="181"/>
      <c r="M212" s="182" t="s">
        <v>1</v>
      </c>
      <c r="N212" s="183" t="s">
        <v>41</v>
      </c>
      <c r="O212" s="56"/>
      <c r="P212" s="150">
        <f t="shared" si="21"/>
        <v>0</v>
      </c>
      <c r="Q212" s="150">
        <v>0</v>
      </c>
      <c r="R212" s="150">
        <f t="shared" si="22"/>
        <v>0</v>
      </c>
      <c r="S212" s="150">
        <v>0</v>
      </c>
      <c r="T212" s="151">
        <f t="shared" si="23"/>
        <v>0</v>
      </c>
      <c r="U212" s="30"/>
      <c r="V212" s="30"/>
      <c r="W212" s="30"/>
      <c r="X212" s="30"/>
      <c r="Y212" s="30"/>
      <c r="Z212" s="30"/>
      <c r="AA212" s="30"/>
      <c r="AB212" s="30"/>
      <c r="AC212" s="30"/>
      <c r="AD212" s="30"/>
      <c r="AE212" s="30"/>
      <c r="AR212" s="152" t="s">
        <v>190</v>
      </c>
      <c r="AT212" s="152" t="s">
        <v>618</v>
      </c>
      <c r="AU212" s="152" t="s">
        <v>135</v>
      </c>
      <c r="AY212" s="15" t="s">
        <v>163</v>
      </c>
      <c r="BE212" s="153">
        <f t="shared" si="24"/>
        <v>0</v>
      </c>
      <c r="BF212" s="153">
        <f t="shared" si="25"/>
        <v>0</v>
      </c>
      <c r="BG212" s="153">
        <f t="shared" si="26"/>
        <v>0</v>
      </c>
      <c r="BH212" s="153">
        <f t="shared" si="27"/>
        <v>0</v>
      </c>
      <c r="BI212" s="153">
        <f t="shared" si="28"/>
        <v>0</v>
      </c>
      <c r="BJ212" s="15" t="s">
        <v>84</v>
      </c>
      <c r="BK212" s="153">
        <f t="shared" si="29"/>
        <v>0</v>
      </c>
      <c r="BL212" s="15" t="s">
        <v>162</v>
      </c>
      <c r="BM212" s="152" t="s">
        <v>752</v>
      </c>
    </row>
    <row r="213" spans="1:65" s="2" customFormat="1" ht="16.5" customHeight="1">
      <c r="A213" s="30"/>
      <c r="B213" s="140"/>
      <c r="C213" s="174" t="s">
        <v>102</v>
      </c>
      <c r="D213" s="174" t="s">
        <v>618</v>
      </c>
      <c r="E213" s="175" t="s">
        <v>2549</v>
      </c>
      <c r="F213" s="176" t="s">
        <v>2550</v>
      </c>
      <c r="G213" s="177" t="s">
        <v>2441</v>
      </c>
      <c r="H213" s="178">
        <v>4</v>
      </c>
      <c r="I213" s="179"/>
      <c r="J213" s="180">
        <f t="shared" si="20"/>
        <v>0</v>
      </c>
      <c r="K213" s="176" t="s">
        <v>1</v>
      </c>
      <c r="L213" s="181"/>
      <c r="M213" s="182" t="s">
        <v>1</v>
      </c>
      <c r="N213" s="183" t="s">
        <v>41</v>
      </c>
      <c r="O213" s="56"/>
      <c r="P213" s="150">
        <f t="shared" si="21"/>
        <v>0</v>
      </c>
      <c r="Q213" s="150">
        <v>0</v>
      </c>
      <c r="R213" s="150">
        <f t="shared" si="22"/>
        <v>0</v>
      </c>
      <c r="S213" s="150">
        <v>0</v>
      </c>
      <c r="T213" s="151">
        <f t="shared" si="23"/>
        <v>0</v>
      </c>
      <c r="U213" s="30"/>
      <c r="V213" s="30"/>
      <c r="W213" s="30"/>
      <c r="X213" s="30"/>
      <c r="Y213" s="30"/>
      <c r="Z213" s="30"/>
      <c r="AA213" s="30"/>
      <c r="AB213" s="30"/>
      <c r="AC213" s="30"/>
      <c r="AD213" s="30"/>
      <c r="AE213" s="30"/>
      <c r="AR213" s="152" t="s">
        <v>190</v>
      </c>
      <c r="AT213" s="152" t="s">
        <v>618</v>
      </c>
      <c r="AU213" s="152" t="s">
        <v>135</v>
      </c>
      <c r="AY213" s="15" t="s">
        <v>163</v>
      </c>
      <c r="BE213" s="153">
        <f t="shared" si="24"/>
        <v>0</v>
      </c>
      <c r="BF213" s="153">
        <f t="shared" si="25"/>
        <v>0</v>
      </c>
      <c r="BG213" s="153">
        <f t="shared" si="26"/>
        <v>0</v>
      </c>
      <c r="BH213" s="153">
        <f t="shared" si="27"/>
        <v>0</v>
      </c>
      <c r="BI213" s="153">
        <f t="shared" si="28"/>
        <v>0</v>
      </c>
      <c r="BJ213" s="15" t="s">
        <v>84</v>
      </c>
      <c r="BK213" s="153">
        <f t="shared" si="29"/>
        <v>0</v>
      </c>
      <c r="BL213" s="15" t="s">
        <v>162</v>
      </c>
      <c r="BM213" s="152" t="s">
        <v>117</v>
      </c>
    </row>
    <row r="214" spans="1:65" s="2" customFormat="1" ht="16.5" customHeight="1">
      <c r="A214" s="30"/>
      <c r="B214" s="140"/>
      <c r="C214" s="174" t="s">
        <v>518</v>
      </c>
      <c r="D214" s="174" t="s">
        <v>618</v>
      </c>
      <c r="E214" s="175" t="s">
        <v>2551</v>
      </c>
      <c r="F214" s="176" t="s">
        <v>2552</v>
      </c>
      <c r="G214" s="177" t="s">
        <v>2441</v>
      </c>
      <c r="H214" s="178">
        <v>4</v>
      </c>
      <c r="I214" s="179"/>
      <c r="J214" s="180">
        <f t="shared" si="20"/>
        <v>0</v>
      </c>
      <c r="K214" s="176" t="s">
        <v>1</v>
      </c>
      <c r="L214" s="181"/>
      <c r="M214" s="182" t="s">
        <v>1</v>
      </c>
      <c r="N214" s="183" t="s">
        <v>41</v>
      </c>
      <c r="O214" s="56"/>
      <c r="P214" s="150">
        <f t="shared" si="21"/>
        <v>0</v>
      </c>
      <c r="Q214" s="150">
        <v>0</v>
      </c>
      <c r="R214" s="150">
        <f t="shared" si="22"/>
        <v>0</v>
      </c>
      <c r="S214" s="150">
        <v>0</v>
      </c>
      <c r="T214" s="151">
        <f t="shared" si="23"/>
        <v>0</v>
      </c>
      <c r="U214" s="30"/>
      <c r="V214" s="30"/>
      <c r="W214" s="30"/>
      <c r="X214" s="30"/>
      <c r="Y214" s="30"/>
      <c r="Z214" s="30"/>
      <c r="AA214" s="30"/>
      <c r="AB214" s="30"/>
      <c r="AC214" s="30"/>
      <c r="AD214" s="30"/>
      <c r="AE214" s="30"/>
      <c r="AR214" s="152" t="s">
        <v>190</v>
      </c>
      <c r="AT214" s="152" t="s">
        <v>618</v>
      </c>
      <c r="AU214" s="152" t="s">
        <v>135</v>
      </c>
      <c r="AY214" s="15" t="s">
        <v>163</v>
      </c>
      <c r="BE214" s="153">
        <f t="shared" si="24"/>
        <v>0</v>
      </c>
      <c r="BF214" s="153">
        <f t="shared" si="25"/>
        <v>0</v>
      </c>
      <c r="BG214" s="153">
        <f t="shared" si="26"/>
        <v>0</v>
      </c>
      <c r="BH214" s="153">
        <f t="shared" si="27"/>
        <v>0</v>
      </c>
      <c r="BI214" s="153">
        <f t="shared" si="28"/>
        <v>0</v>
      </c>
      <c r="BJ214" s="15" t="s">
        <v>84</v>
      </c>
      <c r="BK214" s="153">
        <f t="shared" si="29"/>
        <v>0</v>
      </c>
      <c r="BL214" s="15" t="s">
        <v>162</v>
      </c>
      <c r="BM214" s="152" t="s">
        <v>771</v>
      </c>
    </row>
    <row r="215" spans="1:65" s="2" customFormat="1" ht="16.5" customHeight="1">
      <c r="A215" s="30"/>
      <c r="B215" s="140"/>
      <c r="C215" s="174" t="s">
        <v>523</v>
      </c>
      <c r="D215" s="174" t="s">
        <v>618</v>
      </c>
      <c r="E215" s="175" t="s">
        <v>2553</v>
      </c>
      <c r="F215" s="176" t="s">
        <v>2524</v>
      </c>
      <c r="G215" s="177" t="s">
        <v>2472</v>
      </c>
      <c r="H215" s="178">
        <v>1</v>
      </c>
      <c r="I215" s="179"/>
      <c r="J215" s="180">
        <f t="shared" si="20"/>
        <v>0</v>
      </c>
      <c r="K215" s="176" t="s">
        <v>1</v>
      </c>
      <c r="L215" s="181"/>
      <c r="M215" s="182" t="s">
        <v>1</v>
      </c>
      <c r="N215" s="183" t="s">
        <v>41</v>
      </c>
      <c r="O215" s="56"/>
      <c r="P215" s="150">
        <f t="shared" si="21"/>
        <v>0</v>
      </c>
      <c r="Q215" s="150">
        <v>0</v>
      </c>
      <c r="R215" s="150">
        <f t="shared" si="22"/>
        <v>0</v>
      </c>
      <c r="S215" s="150">
        <v>0</v>
      </c>
      <c r="T215" s="151">
        <f t="shared" si="23"/>
        <v>0</v>
      </c>
      <c r="U215" s="30"/>
      <c r="V215" s="30"/>
      <c r="W215" s="30"/>
      <c r="X215" s="30"/>
      <c r="Y215" s="30"/>
      <c r="Z215" s="30"/>
      <c r="AA215" s="30"/>
      <c r="AB215" s="30"/>
      <c r="AC215" s="30"/>
      <c r="AD215" s="30"/>
      <c r="AE215" s="30"/>
      <c r="AR215" s="152" t="s">
        <v>190</v>
      </c>
      <c r="AT215" s="152" t="s">
        <v>618</v>
      </c>
      <c r="AU215" s="152" t="s">
        <v>135</v>
      </c>
      <c r="AY215" s="15" t="s">
        <v>163</v>
      </c>
      <c r="BE215" s="153">
        <f t="shared" si="24"/>
        <v>0</v>
      </c>
      <c r="BF215" s="153">
        <f t="shared" si="25"/>
        <v>0</v>
      </c>
      <c r="BG215" s="153">
        <f t="shared" si="26"/>
        <v>0</v>
      </c>
      <c r="BH215" s="153">
        <f t="shared" si="27"/>
        <v>0</v>
      </c>
      <c r="BI215" s="153">
        <f t="shared" si="28"/>
        <v>0</v>
      </c>
      <c r="BJ215" s="15" t="s">
        <v>84</v>
      </c>
      <c r="BK215" s="153">
        <f t="shared" si="29"/>
        <v>0</v>
      </c>
      <c r="BL215" s="15" t="s">
        <v>162</v>
      </c>
      <c r="BM215" s="152" t="s">
        <v>781</v>
      </c>
    </row>
    <row r="216" spans="1:65" s="11" customFormat="1" ht="20.85" customHeight="1">
      <c r="B216" s="129"/>
      <c r="D216" s="130" t="s">
        <v>75</v>
      </c>
      <c r="E216" s="163" t="s">
        <v>2554</v>
      </c>
      <c r="F216" s="163" t="s">
        <v>2555</v>
      </c>
      <c r="I216" s="132"/>
      <c r="J216" s="164">
        <f>BK216</f>
        <v>0</v>
      </c>
      <c r="L216" s="129"/>
      <c r="M216" s="134"/>
      <c r="N216" s="135"/>
      <c r="O216" s="135"/>
      <c r="P216" s="136">
        <f>SUM(P217:P222)</f>
        <v>0</v>
      </c>
      <c r="Q216" s="135"/>
      <c r="R216" s="136">
        <f>SUM(R217:R222)</f>
        <v>0</v>
      </c>
      <c r="S216" s="135"/>
      <c r="T216" s="137">
        <f>SUM(T217:T222)</f>
        <v>0</v>
      </c>
      <c r="AR216" s="130" t="s">
        <v>84</v>
      </c>
      <c r="AT216" s="138" t="s">
        <v>75</v>
      </c>
      <c r="AU216" s="138" t="s">
        <v>86</v>
      </c>
      <c r="AY216" s="130" t="s">
        <v>163</v>
      </c>
      <c r="BK216" s="139">
        <f>SUM(BK217:BK222)</f>
        <v>0</v>
      </c>
    </row>
    <row r="217" spans="1:65" s="2" customFormat="1" ht="16.5" customHeight="1">
      <c r="A217" s="30"/>
      <c r="B217" s="140"/>
      <c r="C217" s="174" t="s">
        <v>532</v>
      </c>
      <c r="D217" s="174" t="s">
        <v>618</v>
      </c>
      <c r="E217" s="175" t="s">
        <v>2556</v>
      </c>
      <c r="F217" s="176" t="s">
        <v>2557</v>
      </c>
      <c r="G217" s="177" t="s">
        <v>329</v>
      </c>
      <c r="H217" s="178">
        <v>95</v>
      </c>
      <c r="I217" s="179"/>
      <c r="J217" s="180">
        <f t="shared" ref="J217:J222" si="30">ROUND(I217*H217,2)</f>
        <v>0</v>
      </c>
      <c r="K217" s="176" t="s">
        <v>1</v>
      </c>
      <c r="L217" s="181"/>
      <c r="M217" s="182" t="s">
        <v>1</v>
      </c>
      <c r="N217" s="183" t="s">
        <v>41</v>
      </c>
      <c r="O217" s="56"/>
      <c r="P217" s="150">
        <f t="shared" ref="P217:P222" si="31">O217*H217</f>
        <v>0</v>
      </c>
      <c r="Q217" s="150">
        <v>0</v>
      </c>
      <c r="R217" s="150">
        <f t="shared" ref="R217:R222" si="32">Q217*H217</f>
        <v>0</v>
      </c>
      <c r="S217" s="150">
        <v>0</v>
      </c>
      <c r="T217" s="151">
        <f t="shared" ref="T217:T222" si="33">S217*H217</f>
        <v>0</v>
      </c>
      <c r="U217" s="30"/>
      <c r="V217" s="30"/>
      <c r="W217" s="30"/>
      <c r="X217" s="30"/>
      <c r="Y217" s="30"/>
      <c r="Z217" s="30"/>
      <c r="AA217" s="30"/>
      <c r="AB217" s="30"/>
      <c r="AC217" s="30"/>
      <c r="AD217" s="30"/>
      <c r="AE217" s="30"/>
      <c r="AR217" s="152" t="s">
        <v>190</v>
      </c>
      <c r="AT217" s="152" t="s">
        <v>618</v>
      </c>
      <c r="AU217" s="152" t="s">
        <v>135</v>
      </c>
      <c r="AY217" s="15" t="s">
        <v>163</v>
      </c>
      <c r="BE217" s="153">
        <f t="shared" ref="BE217:BE222" si="34">IF(N217="základní",J217,0)</f>
        <v>0</v>
      </c>
      <c r="BF217" s="153">
        <f t="shared" ref="BF217:BF222" si="35">IF(N217="snížená",J217,0)</f>
        <v>0</v>
      </c>
      <c r="BG217" s="153">
        <f t="shared" ref="BG217:BG222" si="36">IF(N217="zákl. přenesená",J217,0)</f>
        <v>0</v>
      </c>
      <c r="BH217" s="153">
        <f t="shared" ref="BH217:BH222" si="37">IF(N217="sníž. přenesená",J217,0)</f>
        <v>0</v>
      </c>
      <c r="BI217" s="153">
        <f t="shared" ref="BI217:BI222" si="38">IF(N217="nulová",J217,0)</f>
        <v>0</v>
      </c>
      <c r="BJ217" s="15" t="s">
        <v>84</v>
      </c>
      <c r="BK217" s="153">
        <f t="shared" ref="BK217:BK222" si="39">ROUND(I217*H217,2)</f>
        <v>0</v>
      </c>
      <c r="BL217" s="15" t="s">
        <v>162</v>
      </c>
      <c r="BM217" s="152" t="s">
        <v>789</v>
      </c>
    </row>
    <row r="218" spans="1:65" s="2" customFormat="1" ht="16.5" customHeight="1">
      <c r="A218" s="30"/>
      <c r="B218" s="140"/>
      <c r="C218" s="174" t="s">
        <v>536</v>
      </c>
      <c r="D218" s="174" t="s">
        <v>618</v>
      </c>
      <c r="E218" s="175" t="s">
        <v>2558</v>
      </c>
      <c r="F218" s="176" t="s">
        <v>2559</v>
      </c>
      <c r="G218" s="177" t="s">
        <v>2441</v>
      </c>
      <c r="H218" s="178">
        <v>5</v>
      </c>
      <c r="I218" s="179"/>
      <c r="J218" s="180">
        <f t="shared" si="30"/>
        <v>0</v>
      </c>
      <c r="K218" s="176" t="s">
        <v>1</v>
      </c>
      <c r="L218" s="181"/>
      <c r="M218" s="182" t="s">
        <v>1</v>
      </c>
      <c r="N218" s="183" t="s">
        <v>41</v>
      </c>
      <c r="O218" s="56"/>
      <c r="P218" s="150">
        <f t="shared" si="31"/>
        <v>0</v>
      </c>
      <c r="Q218" s="150">
        <v>0</v>
      </c>
      <c r="R218" s="150">
        <f t="shared" si="32"/>
        <v>0</v>
      </c>
      <c r="S218" s="150">
        <v>0</v>
      </c>
      <c r="T218" s="151">
        <f t="shared" si="33"/>
        <v>0</v>
      </c>
      <c r="U218" s="30"/>
      <c r="V218" s="30"/>
      <c r="W218" s="30"/>
      <c r="X218" s="30"/>
      <c r="Y218" s="30"/>
      <c r="Z218" s="30"/>
      <c r="AA218" s="30"/>
      <c r="AB218" s="30"/>
      <c r="AC218" s="30"/>
      <c r="AD218" s="30"/>
      <c r="AE218" s="30"/>
      <c r="AR218" s="152" t="s">
        <v>190</v>
      </c>
      <c r="AT218" s="152" t="s">
        <v>618</v>
      </c>
      <c r="AU218" s="152" t="s">
        <v>135</v>
      </c>
      <c r="AY218" s="15" t="s">
        <v>163</v>
      </c>
      <c r="BE218" s="153">
        <f t="shared" si="34"/>
        <v>0</v>
      </c>
      <c r="BF218" s="153">
        <f t="shared" si="35"/>
        <v>0</v>
      </c>
      <c r="BG218" s="153">
        <f t="shared" si="36"/>
        <v>0</v>
      </c>
      <c r="BH218" s="153">
        <f t="shared" si="37"/>
        <v>0</v>
      </c>
      <c r="BI218" s="153">
        <f t="shared" si="38"/>
        <v>0</v>
      </c>
      <c r="BJ218" s="15" t="s">
        <v>84</v>
      </c>
      <c r="BK218" s="153">
        <f t="shared" si="39"/>
        <v>0</v>
      </c>
      <c r="BL218" s="15" t="s">
        <v>162</v>
      </c>
      <c r="BM218" s="152" t="s">
        <v>797</v>
      </c>
    </row>
    <row r="219" spans="1:65" s="2" customFormat="1" ht="16.5" customHeight="1">
      <c r="A219" s="30"/>
      <c r="B219" s="140"/>
      <c r="C219" s="174" t="s">
        <v>541</v>
      </c>
      <c r="D219" s="174" t="s">
        <v>618</v>
      </c>
      <c r="E219" s="175" t="s">
        <v>2560</v>
      </c>
      <c r="F219" s="176" t="s">
        <v>2561</v>
      </c>
      <c r="G219" s="177" t="s">
        <v>2441</v>
      </c>
      <c r="H219" s="178">
        <v>2</v>
      </c>
      <c r="I219" s="179"/>
      <c r="J219" s="180">
        <f t="shared" si="30"/>
        <v>0</v>
      </c>
      <c r="K219" s="176" t="s">
        <v>1</v>
      </c>
      <c r="L219" s="181"/>
      <c r="M219" s="182" t="s">
        <v>1</v>
      </c>
      <c r="N219" s="183" t="s">
        <v>41</v>
      </c>
      <c r="O219" s="56"/>
      <c r="P219" s="150">
        <f t="shared" si="31"/>
        <v>0</v>
      </c>
      <c r="Q219" s="150">
        <v>0</v>
      </c>
      <c r="R219" s="150">
        <f t="shared" si="32"/>
        <v>0</v>
      </c>
      <c r="S219" s="150">
        <v>0</v>
      </c>
      <c r="T219" s="151">
        <f t="shared" si="33"/>
        <v>0</v>
      </c>
      <c r="U219" s="30"/>
      <c r="V219" s="30"/>
      <c r="W219" s="30"/>
      <c r="X219" s="30"/>
      <c r="Y219" s="30"/>
      <c r="Z219" s="30"/>
      <c r="AA219" s="30"/>
      <c r="AB219" s="30"/>
      <c r="AC219" s="30"/>
      <c r="AD219" s="30"/>
      <c r="AE219" s="30"/>
      <c r="AR219" s="152" t="s">
        <v>190</v>
      </c>
      <c r="AT219" s="152" t="s">
        <v>618</v>
      </c>
      <c r="AU219" s="152" t="s">
        <v>135</v>
      </c>
      <c r="AY219" s="15" t="s">
        <v>163</v>
      </c>
      <c r="BE219" s="153">
        <f t="shared" si="34"/>
        <v>0</v>
      </c>
      <c r="BF219" s="153">
        <f t="shared" si="35"/>
        <v>0</v>
      </c>
      <c r="BG219" s="153">
        <f t="shared" si="36"/>
        <v>0</v>
      </c>
      <c r="BH219" s="153">
        <f t="shared" si="37"/>
        <v>0</v>
      </c>
      <c r="BI219" s="153">
        <f t="shared" si="38"/>
        <v>0</v>
      </c>
      <c r="BJ219" s="15" t="s">
        <v>84</v>
      </c>
      <c r="BK219" s="153">
        <f t="shared" si="39"/>
        <v>0</v>
      </c>
      <c r="BL219" s="15" t="s">
        <v>162</v>
      </c>
      <c r="BM219" s="152" t="s">
        <v>120</v>
      </c>
    </row>
    <row r="220" spans="1:65" s="2" customFormat="1" ht="16.5" customHeight="1">
      <c r="A220" s="30"/>
      <c r="B220" s="140"/>
      <c r="C220" s="174" t="s">
        <v>546</v>
      </c>
      <c r="D220" s="174" t="s">
        <v>618</v>
      </c>
      <c r="E220" s="175" t="s">
        <v>2562</v>
      </c>
      <c r="F220" s="176" t="s">
        <v>2563</v>
      </c>
      <c r="G220" s="177" t="s">
        <v>1140</v>
      </c>
      <c r="H220" s="178">
        <v>20</v>
      </c>
      <c r="I220" s="179"/>
      <c r="J220" s="180">
        <f t="shared" si="30"/>
        <v>0</v>
      </c>
      <c r="K220" s="176" t="s">
        <v>1</v>
      </c>
      <c r="L220" s="181"/>
      <c r="M220" s="182" t="s">
        <v>1</v>
      </c>
      <c r="N220" s="183" t="s">
        <v>41</v>
      </c>
      <c r="O220" s="56"/>
      <c r="P220" s="150">
        <f t="shared" si="31"/>
        <v>0</v>
      </c>
      <c r="Q220" s="150">
        <v>0</v>
      </c>
      <c r="R220" s="150">
        <f t="shared" si="32"/>
        <v>0</v>
      </c>
      <c r="S220" s="150">
        <v>0</v>
      </c>
      <c r="T220" s="151">
        <f t="shared" si="33"/>
        <v>0</v>
      </c>
      <c r="U220" s="30"/>
      <c r="V220" s="30"/>
      <c r="W220" s="30"/>
      <c r="X220" s="30"/>
      <c r="Y220" s="30"/>
      <c r="Z220" s="30"/>
      <c r="AA220" s="30"/>
      <c r="AB220" s="30"/>
      <c r="AC220" s="30"/>
      <c r="AD220" s="30"/>
      <c r="AE220" s="30"/>
      <c r="AR220" s="152" t="s">
        <v>190</v>
      </c>
      <c r="AT220" s="152" t="s">
        <v>618</v>
      </c>
      <c r="AU220" s="152" t="s">
        <v>135</v>
      </c>
      <c r="AY220" s="15" t="s">
        <v>163</v>
      </c>
      <c r="BE220" s="153">
        <f t="shared" si="34"/>
        <v>0</v>
      </c>
      <c r="BF220" s="153">
        <f t="shared" si="35"/>
        <v>0</v>
      </c>
      <c r="BG220" s="153">
        <f t="shared" si="36"/>
        <v>0</v>
      </c>
      <c r="BH220" s="153">
        <f t="shared" si="37"/>
        <v>0</v>
      </c>
      <c r="BI220" s="153">
        <f t="shared" si="38"/>
        <v>0</v>
      </c>
      <c r="BJ220" s="15" t="s">
        <v>84</v>
      </c>
      <c r="BK220" s="153">
        <f t="shared" si="39"/>
        <v>0</v>
      </c>
      <c r="BL220" s="15" t="s">
        <v>162</v>
      </c>
      <c r="BM220" s="152" t="s">
        <v>812</v>
      </c>
    </row>
    <row r="221" spans="1:65" s="2" customFormat="1" ht="16.5" customHeight="1">
      <c r="A221" s="30"/>
      <c r="B221" s="140"/>
      <c r="C221" s="174" t="s">
        <v>551</v>
      </c>
      <c r="D221" s="174" t="s">
        <v>618</v>
      </c>
      <c r="E221" s="175" t="s">
        <v>2564</v>
      </c>
      <c r="F221" s="176" t="s">
        <v>2565</v>
      </c>
      <c r="G221" s="177" t="s">
        <v>2441</v>
      </c>
      <c r="H221" s="178">
        <v>4</v>
      </c>
      <c r="I221" s="179"/>
      <c r="J221" s="180">
        <f t="shared" si="30"/>
        <v>0</v>
      </c>
      <c r="K221" s="176" t="s">
        <v>1</v>
      </c>
      <c r="L221" s="181"/>
      <c r="M221" s="182" t="s">
        <v>1</v>
      </c>
      <c r="N221" s="183" t="s">
        <v>41</v>
      </c>
      <c r="O221" s="56"/>
      <c r="P221" s="150">
        <f t="shared" si="31"/>
        <v>0</v>
      </c>
      <c r="Q221" s="150">
        <v>0</v>
      </c>
      <c r="R221" s="150">
        <f t="shared" si="32"/>
        <v>0</v>
      </c>
      <c r="S221" s="150">
        <v>0</v>
      </c>
      <c r="T221" s="151">
        <f t="shared" si="33"/>
        <v>0</v>
      </c>
      <c r="U221" s="30"/>
      <c r="V221" s="30"/>
      <c r="W221" s="30"/>
      <c r="X221" s="30"/>
      <c r="Y221" s="30"/>
      <c r="Z221" s="30"/>
      <c r="AA221" s="30"/>
      <c r="AB221" s="30"/>
      <c r="AC221" s="30"/>
      <c r="AD221" s="30"/>
      <c r="AE221" s="30"/>
      <c r="AR221" s="152" t="s">
        <v>190</v>
      </c>
      <c r="AT221" s="152" t="s">
        <v>618</v>
      </c>
      <c r="AU221" s="152" t="s">
        <v>135</v>
      </c>
      <c r="AY221" s="15" t="s">
        <v>163</v>
      </c>
      <c r="BE221" s="153">
        <f t="shared" si="34"/>
        <v>0</v>
      </c>
      <c r="BF221" s="153">
        <f t="shared" si="35"/>
        <v>0</v>
      </c>
      <c r="BG221" s="153">
        <f t="shared" si="36"/>
        <v>0</v>
      </c>
      <c r="BH221" s="153">
        <f t="shared" si="37"/>
        <v>0</v>
      </c>
      <c r="BI221" s="153">
        <f t="shared" si="38"/>
        <v>0</v>
      </c>
      <c r="BJ221" s="15" t="s">
        <v>84</v>
      </c>
      <c r="BK221" s="153">
        <f t="shared" si="39"/>
        <v>0</v>
      </c>
      <c r="BL221" s="15" t="s">
        <v>162</v>
      </c>
      <c r="BM221" s="152" t="s">
        <v>820</v>
      </c>
    </row>
    <row r="222" spans="1:65" s="2" customFormat="1" ht="21.75" customHeight="1">
      <c r="A222" s="30"/>
      <c r="B222" s="140"/>
      <c r="C222" s="174" t="s">
        <v>555</v>
      </c>
      <c r="D222" s="174" t="s">
        <v>618</v>
      </c>
      <c r="E222" s="175" t="s">
        <v>2566</v>
      </c>
      <c r="F222" s="176" t="s">
        <v>2567</v>
      </c>
      <c r="G222" s="177" t="s">
        <v>2441</v>
      </c>
      <c r="H222" s="178">
        <v>1</v>
      </c>
      <c r="I222" s="179"/>
      <c r="J222" s="180">
        <f t="shared" si="30"/>
        <v>0</v>
      </c>
      <c r="K222" s="176" t="s">
        <v>1</v>
      </c>
      <c r="L222" s="181"/>
      <c r="M222" s="182" t="s">
        <v>1</v>
      </c>
      <c r="N222" s="183" t="s">
        <v>41</v>
      </c>
      <c r="O222" s="56"/>
      <c r="P222" s="150">
        <f t="shared" si="31"/>
        <v>0</v>
      </c>
      <c r="Q222" s="150">
        <v>0</v>
      </c>
      <c r="R222" s="150">
        <f t="shared" si="32"/>
        <v>0</v>
      </c>
      <c r="S222" s="150">
        <v>0</v>
      </c>
      <c r="T222" s="151">
        <f t="shared" si="33"/>
        <v>0</v>
      </c>
      <c r="U222" s="30"/>
      <c r="V222" s="30"/>
      <c r="W222" s="30"/>
      <c r="X222" s="30"/>
      <c r="Y222" s="30"/>
      <c r="Z222" s="30"/>
      <c r="AA222" s="30"/>
      <c r="AB222" s="30"/>
      <c r="AC222" s="30"/>
      <c r="AD222" s="30"/>
      <c r="AE222" s="30"/>
      <c r="AR222" s="152" t="s">
        <v>190</v>
      </c>
      <c r="AT222" s="152" t="s">
        <v>618</v>
      </c>
      <c r="AU222" s="152" t="s">
        <v>135</v>
      </c>
      <c r="AY222" s="15" t="s">
        <v>163</v>
      </c>
      <c r="BE222" s="153">
        <f t="shared" si="34"/>
        <v>0</v>
      </c>
      <c r="BF222" s="153">
        <f t="shared" si="35"/>
        <v>0</v>
      </c>
      <c r="BG222" s="153">
        <f t="shared" si="36"/>
        <v>0</v>
      </c>
      <c r="BH222" s="153">
        <f t="shared" si="37"/>
        <v>0</v>
      </c>
      <c r="BI222" s="153">
        <f t="shared" si="38"/>
        <v>0</v>
      </c>
      <c r="BJ222" s="15" t="s">
        <v>84</v>
      </c>
      <c r="BK222" s="153">
        <f t="shared" si="39"/>
        <v>0</v>
      </c>
      <c r="BL222" s="15" t="s">
        <v>162</v>
      </c>
      <c r="BM222" s="152" t="s">
        <v>828</v>
      </c>
    </row>
    <row r="223" spans="1:65" s="11" customFormat="1" ht="20.85" customHeight="1">
      <c r="B223" s="129"/>
      <c r="D223" s="130" t="s">
        <v>75</v>
      </c>
      <c r="E223" s="163" t="s">
        <v>2568</v>
      </c>
      <c r="F223" s="163" t="s">
        <v>2569</v>
      </c>
      <c r="I223" s="132"/>
      <c r="J223" s="164">
        <f>BK223</f>
        <v>0</v>
      </c>
      <c r="L223" s="129"/>
      <c r="M223" s="134"/>
      <c r="N223" s="135"/>
      <c r="O223" s="135"/>
      <c r="P223" s="136">
        <f>SUM(P224:P235)</f>
        <v>0</v>
      </c>
      <c r="Q223" s="135"/>
      <c r="R223" s="136">
        <f>SUM(R224:R235)</f>
        <v>0</v>
      </c>
      <c r="S223" s="135"/>
      <c r="T223" s="137">
        <f>SUM(T224:T235)</f>
        <v>0</v>
      </c>
      <c r="AR223" s="130" t="s">
        <v>84</v>
      </c>
      <c r="AT223" s="138" t="s">
        <v>75</v>
      </c>
      <c r="AU223" s="138" t="s">
        <v>86</v>
      </c>
      <c r="AY223" s="130" t="s">
        <v>163</v>
      </c>
      <c r="BK223" s="139">
        <f>SUM(BK224:BK235)</f>
        <v>0</v>
      </c>
    </row>
    <row r="224" spans="1:65" s="2" customFormat="1" ht="24.2" customHeight="1">
      <c r="A224" s="30"/>
      <c r="B224" s="140"/>
      <c r="C224" s="174" t="s">
        <v>559</v>
      </c>
      <c r="D224" s="174" t="s">
        <v>618</v>
      </c>
      <c r="E224" s="175" t="s">
        <v>2570</v>
      </c>
      <c r="F224" s="176" t="s">
        <v>2571</v>
      </c>
      <c r="G224" s="177" t="s">
        <v>2441</v>
      </c>
      <c r="H224" s="178">
        <v>37</v>
      </c>
      <c r="I224" s="179"/>
      <c r="J224" s="180">
        <f t="shared" ref="J224:J235" si="40">ROUND(I224*H224,2)</f>
        <v>0</v>
      </c>
      <c r="K224" s="176" t="s">
        <v>1</v>
      </c>
      <c r="L224" s="181"/>
      <c r="M224" s="182" t="s">
        <v>1</v>
      </c>
      <c r="N224" s="183" t="s">
        <v>41</v>
      </c>
      <c r="O224" s="56"/>
      <c r="P224" s="150">
        <f t="shared" ref="P224:P235" si="41">O224*H224</f>
        <v>0</v>
      </c>
      <c r="Q224" s="150">
        <v>0</v>
      </c>
      <c r="R224" s="150">
        <f t="shared" ref="R224:R235" si="42">Q224*H224</f>
        <v>0</v>
      </c>
      <c r="S224" s="150">
        <v>0</v>
      </c>
      <c r="T224" s="151">
        <f t="shared" ref="T224:T235" si="43">S224*H224</f>
        <v>0</v>
      </c>
      <c r="U224" s="30"/>
      <c r="V224" s="30"/>
      <c r="W224" s="30"/>
      <c r="X224" s="30"/>
      <c r="Y224" s="30"/>
      <c r="Z224" s="30"/>
      <c r="AA224" s="30"/>
      <c r="AB224" s="30"/>
      <c r="AC224" s="30"/>
      <c r="AD224" s="30"/>
      <c r="AE224" s="30"/>
      <c r="AR224" s="152" t="s">
        <v>190</v>
      </c>
      <c r="AT224" s="152" t="s">
        <v>618</v>
      </c>
      <c r="AU224" s="152" t="s">
        <v>135</v>
      </c>
      <c r="AY224" s="15" t="s">
        <v>163</v>
      </c>
      <c r="BE224" s="153">
        <f t="shared" ref="BE224:BE235" si="44">IF(N224="základní",J224,0)</f>
        <v>0</v>
      </c>
      <c r="BF224" s="153">
        <f t="shared" ref="BF224:BF235" si="45">IF(N224="snížená",J224,0)</f>
        <v>0</v>
      </c>
      <c r="BG224" s="153">
        <f t="shared" ref="BG224:BG235" si="46">IF(N224="zákl. přenesená",J224,0)</f>
        <v>0</v>
      </c>
      <c r="BH224" s="153">
        <f t="shared" ref="BH224:BH235" si="47">IF(N224="sníž. přenesená",J224,0)</f>
        <v>0</v>
      </c>
      <c r="BI224" s="153">
        <f t="shared" ref="BI224:BI235" si="48">IF(N224="nulová",J224,0)</f>
        <v>0</v>
      </c>
      <c r="BJ224" s="15" t="s">
        <v>84</v>
      </c>
      <c r="BK224" s="153">
        <f t="shared" ref="BK224:BK235" si="49">ROUND(I224*H224,2)</f>
        <v>0</v>
      </c>
      <c r="BL224" s="15" t="s">
        <v>162</v>
      </c>
      <c r="BM224" s="152" t="s">
        <v>836</v>
      </c>
    </row>
    <row r="225" spans="1:65" s="2" customFormat="1" ht="24.2" customHeight="1">
      <c r="A225" s="30"/>
      <c r="B225" s="140"/>
      <c r="C225" s="174" t="s">
        <v>105</v>
      </c>
      <c r="D225" s="174" t="s">
        <v>618</v>
      </c>
      <c r="E225" s="175" t="s">
        <v>2572</v>
      </c>
      <c r="F225" s="176" t="s">
        <v>2573</v>
      </c>
      <c r="G225" s="177" t="s">
        <v>2441</v>
      </c>
      <c r="H225" s="178">
        <v>15</v>
      </c>
      <c r="I225" s="179"/>
      <c r="J225" s="180">
        <f t="shared" si="40"/>
        <v>0</v>
      </c>
      <c r="K225" s="176" t="s">
        <v>1</v>
      </c>
      <c r="L225" s="181"/>
      <c r="M225" s="182" t="s">
        <v>1</v>
      </c>
      <c r="N225" s="183" t="s">
        <v>41</v>
      </c>
      <c r="O225" s="56"/>
      <c r="P225" s="150">
        <f t="shared" si="41"/>
        <v>0</v>
      </c>
      <c r="Q225" s="150">
        <v>0</v>
      </c>
      <c r="R225" s="150">
        <f t="shared" si="42"/>
        <v>0</v>
      </c>
      <c r="S225" s="150">
        <v>0</v>
      </c>
      <c r="T225" s="151">
        <f t="shared" si="43"/>
        <v>0</v>
      </c>
      <c r="U225" s="30"/>
      <c r="V225" s="30"/>
      <c r="W225" s="30"/>
      <c r="X225" s="30"/>
      <c r="Y225" s="30"/>
      <c r="Z225" s="30"/>
      <c r="AA225" s="30"/>
      <c r="AB225" s="30"/>
      <c r="AC225" s="30"/>
      <c r="AD225" s="30"/>
      <c r="AE225" s="30"/>
      <c r="AR225" s="152" t="s">
        <v>190</v>
      </c>
      <c r="AT225" s="152" t="s">
        <v>618</v>
      </c>
      <c r="AU225" s="152" t="s">
        <v>135</v>
      </c>
      <c r="AY225" s="15" t="s">
        <v>163</v>
      </c>
      <c r="BE225" s="153">
        <f t="shared" si="44"/>
        <v>0</v>
      </c>
      <c r="BF225" s="153">
        <f t="shared" si="45"/>
        <v>0</v>
      </c>
      <c r="BG225" s="153">
        <f t="shared" si="46"/>
        <v>0</v>
      </c>
      <c r="BH225" s="153">
        <f t="shared" si="47"/>
        <v>0</v>
      </c>
      <c r="BI225" s="153">
        <f t="shared" si="48"/>
        <v>0</v>
      </c>
      <c r="BJ225" s="15" t="s">
        <v>84</v>
      </c>
      <c r="BK225" s="153">
        <f t="shared" si="49"/>
        <v>0</v>
      </c>
      <c r="BL225" s="15" t="s">
        <v>162</v>
      </c>
      <c r="BM225" s="152" t="s">
        <v>844</v>
      </c>
    </row>
    <row r="226" spans="1:65" s="2" customFormat="1" ht="24.2" customHeight="1">
      <c r="A226" s="30"/>
      <c r="B226" s="140"/>
      <c r="C226" s="174" t="s">
        <v>570</v>
      </c>
      <c r="D226" s="174" t="s">
        <v>618</v>
      </c>
      <c r="E226" s="175" t="s">
        <v>2574</v>
      </c>
      <c r="F226" s="176" t="s">
        <v>2575</v>
      </c>
      <c r="G226" s="177" t="s">
        <v>2441</v>
      </c>
      <c r="H226" s="178">
        <v>2</v>
      </c>
      <c r="I226" s="179"/>
      <c r="J226" s="180">
        <f t="shared" si="40"/>
        <v>0</v>
      </c>
      <c r="K226" s="176" t="s">
        <v>1</v>
      </c>
      <c r="L226" s="181"/>
      <c r="M226" s="182" t="s">
        <v>1</v>
      </c>
      <c r="N226" s="183" t="s">
        <v>41</v>
      </c>
      <c r="O226" s="56"/>
      <c r="P226" s="150">
        <f t="shared" si="41"/>
        <v>0</v>
      </c>
      <c r="Q226" s="150">
        <v>0</v>
      </c>
      <c r="R226" s="150">
        <f t="shared" si="42"/>
        <v>0</v>
      </c>
      <c r="S226" s="150">
        <v>0</v>
      </c>
      <c r="T226" s="151">
        <f t="shared" si="43"/>
        <v>0</v>
      </c>
      <c r="U226" s="30"/>
      <c r="V226" s="30"/>
      <c r="W226" s="30"/>
      <c r="X226" s="30"/>
      <c r="Y226" s="30"/>
      <c r="Z226" s="30"/>
      <c r="AA226" s="30"/>
      <c r="AB226" s="30"/>
      <c r="AC226" s="30"/>
      <c r="AD226" s="30"/>
      <c r="AE226" s="30"/>
      <c r="AR226" s="152" t="s">
        <v>190</v>
      </c>
      <c r="AT226" s="152" t="s">
        <v>618</v>
      </c>
      <c r="AU226" s="152" t="s">
        <v>135</v>
      </c>
      <c r="AY226" s="15" t="s">
        <v>163</v>
      </c>
      <c r="BE226" s="153">
        <f t="shared" si="44"/>
        <v>0</v>
      </c>
      <c r="BF226" s="153">
        <f t="shared" si="45"/>
        <v>0</v>
      </c>
      <c r="BG226" s="153">
        <f t="shared" si="46"/>
        <v>0</v>
      </c>
      <c r="BH226" s="153">
        <f t="shared" si="47"/>
        <v>0</v>
      </c>
      <c r="BI226" s="153">
        <f t="shared" si="48"/>
        <v>0</v>
      </c>
      <c r="BJ226" s="15" t="s">
        <v>84</v>
      </c>
      <c r="BK226" s="153">
        <f t="shared" si="49"/>
        <v>0</v>
      </c>
      <c r="BL226" s="15" t="s">
        <v>162</v>
      </c>
      <c r="BM226" s="152" t="s">
        <v>852</v>
      </c>
    </row>
    <row r="227" spans="1:65" s="2" customFormat="1" ht="24.2" customHeight="1">
      <c r="A227" s="30"/>
      <c r="B227" s="140"/>
      <c r="C227" s="174" t="s">
        <v>578</v>
      </c>
      <c r="D227" s="174" t="s">
        <v>618</v>
      </c>
      <c r="E227" s="175" t="s">
        <v>2576</v>
      </c>
      <c r="F227" s="176" t="s">
        <v>2577</v>
      </c>
      <c r="G227" s="177" t="s">
        <v>2441</v>
      </c>
      <c r="H227" s="178">
        <v>43</v>
      </c>
      <c r="I227" s="179"/>
      <c r="J227" s="180">
        <f t="shared" si="40"/>
        <v>0</v>
      </c>
      <c r="K227" s="176" t="s">
        <v>1</v>
      </c>
      <c r="L227" s="181"/>
      <c r="M227" s="182" t="s">
        <v>1</v>
      </c>
      <c r="N227" s="183" t="s">
        <v>41</v>
      </c>
      <c r="O227" s="56"/>
      <c r="P227" s="150">
        <f t="shared" si="41"/>
        <v>0</v>
      </c>
      <c r="Q227" s="150">
        <v>0</v>
      </c>
      <c r="R227" s="150">
        <f t="shared" si="42"/>
        <v>0</v>
      </c>
      <c r="S227" s="150">
        <v>0</v>
      </c>
      <c r="T227" s="151">
        <f t="shared" si="43"/>
        <v>0</v>
      </c>
      <c r="U227" s="30"/>
      <c r="V227" s="30"/>
      <c r="W227" s="30"/>
      <c r="X227" s="30"/>
      <c r="Y227" s="30"/>
      <c r="Z227" s="30"/>
      <c r="AA227" s="30"/>
      <c r="AB227" s="30"/>
      <c r="AC227" s="30"/>
      <c r="AD227" s="30"/>
      <c r="AE227" s="30"/>
      <c r="AR227" s="152" t="s">
        <v>190</v>
      </c>
      <c r="AT227" s="152" t="s">
        <v>618</v>
      </c>
      <c r="AU227" s="152" t="s">
        <v>135</v>
      </c>
      <c r="AY227" s="15" t="s">
        <v>163</v>
      </c>
      <c r="BE227" s="153">
        <f t="shared" si="44"/>
        <v>0</v>
      </c>
      <c r="BF227" s="153">
        <f t="shared" si="45"/>
        <v>0</v>
      </c>
      <c r="BG227" s="153">
        <f t="shared" si="46"/>
        <v>0</v>
      </c>
      <c r="BH227" s="153">
        <f t="shared" si="47"/>
        <v>0</v>
      </c>
      <c r="BI227" s="153">
        <f t="shared" si="48"/>
        <v>0</v>
      </c>
      <c r="BJ227" s="15" t="s">
        <v>84</v>
      </c>
      <c r="BK227" s="153">
        <f t="shared" si="49"/>
        <v>0</v>
      </c>
      <c r="BL227" s="15" t="s">
        <v>162</v>
      </c>
      <c r="BM227" s="152" t="s">
        <v>860</v>
      </c>
    </row>
    <row r="228" spans="1:65" s="2" customFormat="1" ht="24.2" customHeight="1">
      <c r="A228" s="30"/>
      <c r="B228" s="140"/>
      <c r="C228" s="174" t="s">
        <v>582</v>
      </c>
      <c r="D228" s="174" t="s">
        <v>618</v>
      </c>
      <c r="E228" s="175" t="s">
        <v>2578</v>
      </c>
      <c r="F228" s="176" t="s">
        <v>3557</v>
      </c>
      <c r="G228" s="177" t="s">
        <v>2441</v>
      </c>
      <c r="H228" s="178">
        <v>9</v>
      </c>
      <c r="I228" s="179"/>
      <c r="J228" s="180">
        <f t="shared" si="40"/>
        <v>0</v>
      </c>
      <c r="K228" s="176" t="s">
        <v>1</v>
      </c>
      <c r="L228" s="181"/>
      <c r="M228" s="182" t="s">
        <v>1</v>
      </c>
      <c r="N228" s="183" t="s">
        <v>41</v>
      </c>
      <c r="O228" s="56"/>
      <c r="P228" s="150">
        <f t="shared" si="41"/>
        <v>0</v>
      </c>
      <c r="Q228" s="150">
        <v>0</v>
      </c>
      <c r="R228" s="150">
        <f t="shared" si="42"/>
        <v>0</v>
      </c>
      <c r="S228" s="150">
        <v>0</v>
      </c>
      <c r="T228" s="151">
        <f t="shared" si="43"/>
        <v>0</v>
      </c>
      <c r="U228" s="30"/>
      <c r="V228" s="30"/>
      <c r="W228" s="30"/>
      <c r="X228" s="30"/>
      <c r="Y228" s="30"/>
      <c r="Z228" s="30"/>
      <c r="AA228" s="30"/>
      <c r="AB228" s="30"/>
      <c r="AC228" s="30"/>
      <c r="AD228" s="30"/>
      <c r="AE228" s="30"/>
      <c r="AR228" s="152" t="s">
        <v>190</v>
      </c>
      <c r="AT228" s="152" t="s">
        <v>618</v>
      </c>
      <c r="AU228" s="152" t="s">
        <v>135</v>
      </c>
      <c r="AY228" s="15" t="s">
        <v>163</v>
      </c>
      <c r="BE228" s="153">
        <f t="shared" si="44"/>
        <v>0</v>
      </c>
      <c r="BF228" s="153">
        <f t="shared" si="45"/>
        <v>0</v>
      </c>
      <c r="BG228" s="153">
        <f t="shared" si="46"/>
        <v>0</v>
      </c>
      <c r="BH228" s="153">
        <f t="shared" si="47"/>
        <v>0</v>
      </c>
      <c r="BI228" s="153">
        <f t="shared" si="48"/>
        <v>0</v>
      </c>
      <c r="BJ228" s="15" t="s">
        <v>84</v>
      </c>
      <c r="BK228" s="153">
        <f t="shared" si="49"/>
        <v>0</v>
      </c>
      <c r="BL228" s="15" t="s">
        <v>162</v>
      </c>
      <c r="BM228" s="152" t="s">
        <v>868</v>
      </c>
    </row>
    <row r="229" spans="1:65" s="2" customFormat="1" ht="24.2" customHeight="1">
      <c r="A229" s="30"/>
      <c r="B229" s="140"/>
      <c r="C229" s="174" t="s">
        <v>586</v>
      </c>
      <c r="D229" s="174" t="s">
        <v>618</v>
      </c>
      <c r="E229" s="175" t="s">
        <v>2579</v>
      </c>
      <c r="F229" s="176" t="s">
        <v>2580</v>
      </c>
      <c r="G229" s="177" t="s">
        <v>2441</v>
      </c>
      <c r="H229" s="178">
        <v>6</v>
      </c>
      <c r="I229" s="179"/>
      <c r="J229" s="180">
        <f t="shared" si="40"/>
        <v>0</v>
      </c>
      <c r="K229" s="176" t="s">
        <v>1</v>
      </c>
      <c r="L229" s="181"/>
      <c r="M229" s="182" t="s">
        <v>1</v>
      </c>
      <c r="N229" s="183" t="s">
        <v>41</v>
      </c>
      <c r="O229" s="56"/>
      <c r="P229" s="150">
        <f t="shared" si="41"/>
        <v>0</v>
      </c>
      <c r="Q229" s="150">
        <v>0</v>
      </c>
      <c r="R229" s="150">
        <f t="shared" si="42"/>
        <v>0</v>
      </c>
      <c r="S229" s="150">
        <v>0</v>
      </c>
      <c r="T229" s="151">
        <f t="shared" si="43"/>
        <v>0</v>
      </c>
      <c r="U229" s="30"/>
      <c r="V229" s="30"/>
      <c r="W229" s="30"/>
      <c r="X229" s="30"/>
      <c r="Y229" s="30"/>
      <c r="Z229" s="30"/>
      <c r="AA229" s="30"/>
      <c r="AB229" s="30"/>
      <c r="AC229" s="30"/>
      <c r="AD229" s="30"/>
      <c r="AE229" s="30"/>
      <c r="AR229" s="152" t="s">
        <v>190</v>
      </c>
      <c r="AT229" s="152" t="s">
        <v>618</v>
      </c>
      <c r="AU229" s="152" t="s">
        <v>135</v>
      </c>
      <c r="AY229" s="15" t="s">
        <v>163</v>
      </c>
      <c r="BE229" s="153">
        <f t="shared" si="44"/>
        <v>0</v>
      </c>
      <c r="BF229" s="153">
        <f t="shared" si="45"/>
        <v>0</v>
      </c>
      <c r="BG229" s="153">
        <f t="shared" si="46"/>
        <v>0</v>
      </c>
      <c r="BH229" s="153">
        <f t="shared" si="47"/>
        <v>0</v>
      </c>
      <c r="BI229" s="153">
        <f t="shared" si="48"/>
        <v>0</v>
      </c>
      <c r="BJ229" s="15" t="s">
        <v>84</v>
      </c>
      <c r="BK229" s="153">
        <f t="shared" si="49"/>
        <v>0</v>
      </c>
      <c r="BL229" s="15" t="s">
        <v>162</v>
      </c>
      <c r="BM229" s="152" t="s">
        <v>878</v>
      </c>
    </row>
    <row r="230" spans="1:65" s="2" customFormat="1" ht="24.2" customHeight="1">
      <c r="A230" s="30"/>
      <c r="B230" s="140"/>
      <c r="C230" s="174" t="s">
        <v>591</v>
      </c>
      <c r="D230" s="174" t="s">
        <v>618</v>
      </c>
      <c r="E230" s="175" t="s">
        <v>2581</v>
      </c>
      <c r="F230" s="176" t="s">
        <v>2582</v>
      </c>
      <c r="G230" s="177" t="s">
        <v>2441</v>
      </c>
      <c r="H230" s="178">
        <v>6</v>
      </c>
      <c r="I230" s="179"/>
      <c r="J230" s="180">
        <f t="shared" si="40"/>
        <v>0</v>
      </c>
      <c r="K230" s="176" t="s">
        <v>1</v>
      </c>
      <c r="L230" s="181"/>
      <c r="M230" s="182" t="s">
        <v>1</v>
      </c>
      <c r="N230" s="183" t="s">
        <v>41</v>
      </c>
      <c r="O230" s="56"/>
      <c r="P230" s="150">
        <f t="shared" si="41"/>
        <v>0</v>
      </c>
      <c r="Q230" s="150">
        <v>0</v>
      </c>
      <c r="R230" s="150">
        <f t="shared" si="42"/>
        <v>0</v>
      </c>
      <c r="S230" s="150">
        <v>0</v>
      </c>
      <c r="T230" s="151">
        <f t="shared" si="43"/>
        <v>0</v>
      </c>
      <c r="U230" s="30"/>
      <c r="V230" s="30"/>
      <c r="W230" s="30"/>
      <c r="X230" s="30"/>
      <c r="Y230" s="30"/>
      <c r="Z230" s="30"/>
      <c r="AA230" s="30"/>
      <c r="AB230" s="30"/>
      <c r="AC230" s="30"/>
      <c r="AD230" s="30"/>
      <c r="AE230" s="30"/>
      <c r="AR230" s="152" t="s">
        <v>190</v>
      </c>
      <c r="AT230" s="152" t="s">
        <v>618</v>
      </c>
      <c r="AU230" s="152" t="s">
        <v>135</v>
      </c>
      <c r="AY230" s="15" t="s">
        <v>163</v>
      </c>
      <c r="BE230" s="153">
        <f t="shared" si="44"/>
        <v>0</v>
      </c>
      <c r="BF230" s="153">
        <f t="shared" si="45"/>
        <v>0</v>
      </c>
      <c r="BG230" s="153">
        <f t="shared" si="46"/>
        <v>0</v>
      </c>
      <c r="BH230" s="153">
        <f t="shared" si="47"/>
        <v>0</v>
      </c>
      <c r="BI230" s="153">
        <f t="shared" si="48"/>
        <v>0</v>
      </c>
      <c r="BJ230" s="15" t="s">
        <v>84</v>
      </c>
      <c r="BK230" s="153">
        <f t="shared" si="49"/>
        <v>0</v>
      </c>
      <c r="BL230" s="15" t="s">
        <v>162</v>
      </c>
      <c r="BM230" s="152" t="s">
        <v>886</v>
      </c>
    </row>
    <row r="231" spans="1:65" s="2" customFormat="1" ht="24.2" customHeight="1">
      <c r="A231" s="30"/>
      <c r="B231" s="140"/>
      <c r="C231" s="174" t="s">
        <v>596</v>
      </c>
      <c r="D231" s="174" t="s">
        <v>618</v>
      </c>
      <c r="E231" s="175" t="s">
        <v>2583</v>
      </c>
      <c r="F231" s="176" t="s">
        <v>2584</v>
      </c>
      <c r="G231" s="177" t="s">
        <v>2441</v>
      </c>
      <c r="H231" s="178">
        <v>12</v>
      </c>
      <c r="I231" s="179"/>
      <c r="J231" s="180">
        <f t="shared" si="40"/>
        <v>0</v>
      </c>
      <c r="K231" s="176" t="s">
        <v>1</v>
      </c>
      <c r="L231" s="181"/>
      <c r="M231" s="182" t="s">
        <v>1</v>
      </c>
      <c r="N231" s="183" t="s">
        <v>41</v>
      </c>
      <c r="O231" s="56"/>
      <c r="P231" s="150">
        <f t="shared" si="41"/>
        <v>0</v>
      </c>
      <c r="Q231" s="150">
        <v>0</v>
      </c>
      <c r="R231" s="150">
        <f t="shared" si="42"/>
        <v>0</v>
      </c>
      <c r="S231" s="150">
        <v>0</v>
      </c>
      <c r="T231" s="151">
        <f t="shared" si="43"/>
        <v>0</v>
      </c>
      <c r="U231" s="30"/>
      <c r="V231" s="30"/>
      <c r="W231" s="30"/>
      <c r="X231" s="30"/>
      <c r="Y231" s="30"/>
      <c r="Z231" s="30"/>
      <c r="AA231" s="30"/>
      <c r="AB231" s="30"/>
      <c r="AC231" s="30"/>
      <c r="AD231" s="30"/>
      <c r="AE231" s="30"/>
      <c r="AR231" s="152" t="s">
        <v>190</v>
      </c>
      <c r="AT231" s="152" t="s">
        <v>618</v>
      </c>
      <c r="AU231" s="152" t="s">
        <v>135</v>
      </c>
      <c r="AY231" s="15" t="s">
        <v>163</v>
      </c>
      <c r="BE231" s="153">
        <f t="shared" si="44"/>
        <v>0</v>
      </c>
      <c r="BF231" s="153">
        <f t="shared" si="45"/>
        <v>0</v>
      </c>
      <c r="BG231" s="153">
        <f t="shared" si="46"/>
        <v>0</v>
      </c>
      <c r="BH231" s="153">
        <f t="shared" si="47"/>
        <v>0</v>
      </c>
      <c r="BI231" s="153">
        <f t="shared" si="48"/>
        <v>0</v>
      </c>
      <c r="BJ231" s="15" t="s">
        <v>84</v>
      </c>
      <c r="BK231" s="153">
        <f t="shared" si="49"/>
        <v>0</v>
      </c>
      <c r="BL231" s="15" t="s">
        <v>162</v>
      </c>
      <c r="BM231" s="152" t="s">
        <v>894</v>
      </c>
    </row>
    <row r="232" spans="1:65" s="2" customFormat="1" ht="24.2" customHeight="1">
      <c r="A232" s="30"/>
      <c r="B232" s="140"/>
      <c r="C232" s="174" t="s">
        <v>600</v>
      </c>
      <c r="D232" s="174" t="s">
        <v>618</v>
      </c>
      <c r="E232" s="175" t="s">
        <v>2585</v>
      </c>
      <c r="F232" s="176" t="s">
        <v>2586</v>
      </c>
      <c r="G232" s="177" t="s">
        <v>2441</v>
      </c>
      <c r="H232" s="178">
        <v>2</v>
      </c>
      <c r="I232" s="179"/>
      <c r="J232" s="180">
        <f t="shared" si="40"/>
        <v>0</v>
      </c>
      <c r="K232" s="176" t="s">
        <v>1</v>
      </c>
      <c r="L232" s="181"/>
      <c r="M232" s="182" t="s">
        <v>1</v>
      </c>
      <c r="N232" s="183" t="s">
        <v>41</v>
      </c>
      <c r="O232" s="56"/>
      <c r="P232" s="150">
        <f t="shared" si="41"/>
        <v>0</v>
      </c>
      <c r="Q232" s="150">
        <v>0</v>
      </c>
      <c r="R232" s="150">
        <f t="shared" si="42"/>
        <v>0</v>
      </c>
      <c r="S232" s="150">
        <v>0</v>
      </c>
      <c r="T232" s="151">
        <f t="shared" si="43"/>
        <v>0</v>
      </c>
      <c r="U232" s="30"/>
      <c r="V232" s="30"/>
      <c r="W232" s="30"/>
      <c r="X232" s="30"/>
      <c r="Y232" s="30"/>
      <c r="Z232" s="30"/>
      <c r="AA232" s="30"/>
      <c r="AB232" s="30"/>
      <c r="AC232" s="30"/>
      <c r="AD232" s="30"/>
      <c r="AE232" s="30"/>
      <c r="AR232" s="152" t="s">
        <v>190</v>
      </c>
      <c r="AT232" s="152" t="s">
        <v>618</v>
      </c>
      <c r="AU232" s="152" t="s">
        <v>135</v>
      </c>
      <c r="AY232" s="15" t="s">
        <v>163</v>
      </c>
      <c r="BE232" s="153">
        <f t="shared" si="44"/>
        <v>0</v>
      </c>
      <c r="BF232" s="153">
        <f t="shared" si="45"/>
        <v>0</v>
      </c>
      <c r="BG232" s="153">
        <f t="shared" si="46"/>
        <v>0</v>
      </c>
      <c r="BH232" s="153">
        <f t="shared" si="47"/>
        <v>0</v>
      </c>
      <c r="BI232" s="153">
        <f t="shared" si="48"/>
        <v>0</v>
      </c>
      <c r="BJ232" s="15" t="s">
        <v>84</v>
      </c>
      <c r="BK232" s="153">
        <f t="shared" si="49"/>
        <v>0</v>
      </c>
      <c r="BL232" s="15" t="s">
        <v>162</v>
      </c>
      <c r="BM232" s="152" t="s">
        <v>902</v>
      </c>
    </row>
    <row r="233" spans="1:65" s="2" customFormat="1" ht="16.5" customHeight="1">
      <c r="A233" s="30"/>
      <c r="B233" s="140"/>
      <c r="C233" s="174" t="s">
        <v>606</v>
      </c>
      <c r="D233" s="174" t="s">
        <v>618</v>
      </c>
      <c r="E233" s="175" t="s">
        <v>2587</v>
      </c>
      <c r="F233" s="176" t="s">
        <v>2588</v>
      </c>
      <c r="G233" s="177" t="s">
        <v>2441</v>
      </c>
      <c r="H233" s="178">
        <v>12</v>
      </c>
      <c r="I233" s="179"/>
      <c r="J233" s="180">
        <f t="shared" si="40"/>
        <v>0</v>
      </c>
      <c r="K233" s="176" t="s">
        <v>1</v>
      </c>
      <c r="L233" s="181"/>
      <c r="M233" s="182" t="s">
        <v>1</v>
      </c>
      <c r="N233" s="183" t="s">
        <v>41</v>
      </c>
      <c r="O233" s="56"/>
      <c r="P233" s="150">
        <f t="shared" si="41"/>
        <v>0</v>
      </c>
      <c r="Q233" s="150">
        <v>0</v>
      </c>
      <c r="R233" s="150">
        <f t="shared" si="42"/>
        <v>0</v>
      </c>
      <c r="S233" s="150">
        <v>0</v>
      </c>
      <c r="T233" s="151">
        <f t="shared" si="43"/>
        <v>0</v>
      </c>
      <c r="U233" s="30"/>
      <c r="V233" s="30"/>
      <c r="W233" s="30"/>
      <c r="X233" s="30"/>
      <c r="Y233" s="30"/>
      <c r="Z233" s="30"/>
      <c r="AA233" s="30"/>
      <c r="AB233" s="30"/>
      <c r="AC233" s="30"/>
      <c r="AD233" s="30"/>
      <c r="AE233" s="30"/>
      <c r="AR233" s="152" t="s">
        <v>190</v>
      </c>
      <c r="AT233" s="152" t="s">
        <v>618</v>
      </c>
      <c r="AU233" s="152" t="s">
        <v>135</v>
      </c>
      <c r="AY233" s="15" t="s">
        <v>163</v>
      </c>
      <c r="BE233" s="153">
        <f t="shared" si="44"/>
        <v>0</v>
      </c>
      <c r="BF233" s="153">
        <f t="shared" si="45"/>
        <v>0</v>
      </c>
      <c r="BG233" s="153">
        <f t="shared" si="46"/>
        <v>0</v>
      </c>
      <c r="BH233" s="153">
        <f t="shared" si="47"/>
        <v>0</v>
      </c>
      <c r="BI233" s="153">
        <f t="shared" si="48"/>
        <v>0</v>
      </c>
      <c r="BJ233" s="15" t="s">
        <v>84</v>
      </c>
      <c r="BK233" s="153">
        <f t="shared" si="49"/>
        <v>0</v>
      </c>
      <c r="BL233" s="15" t="s">
        <v>162</v>
      </c>
      <c r="BM233" s="152" t="s">
        <v>910</v>
      </c>
    </row>
    <row r="234" spans="1:65" s="2" customFormat="1" ht="24.2" customHeight="1">
      <c r="A234" s="30"/>
      <c r="B234" s="140"/>
      <c r="C234" s="174" t="s">
        <v>614</v>
      </c>
      <c r="D234" s="174" t="s">
        <v>618</v>
      </c>
      <c r="E234" s="175" t="s">
        <v>2589</v>
      </c>
      <c r="F234" s="176" t="s">
        <v>2590</v>
      </c>
      <c r="G234" s="177" t="s">
        <v>2441</v>
      </c>
      <c r="H234" s="178">
        <v>3</v>
      </c>
      <c r="I234" s="179"/>
      <c r="J234" s="180">
        <f t="shared" si="40"/>
        <v>0</v>
      </c>
      <c r="K234" s="176" t="s">
        <v>1</v>
      </c>
      <c r="L234" s="181"/>
      <c r="M234" s="182" t="s">
        <v>1</v>
      </c>
      <c r="N234" s="183" t="s">
        <v>41</v>
      </c>
      <c r="O234" s="56"/>
      <c r="P234" s="150">
        <f t="shared" si="41"/>
        <v>0</v>
      </c>
      <c r="Q234" s="150">
        <v>0</v>
      </c>
      <c r="R234" s="150">
        <f t="shared" si="42"/>
        <v>0</v>
      </c>
      <c r="S234" s="150">
        <v>0</v>
      </c>
      <c r="T234" s="151">
        <f t="shared" si="43"/>
        <v>0</v>
      </c>
      <c r="U234" s="30"/>
      <c r="V234" s="30"/>
      <c r="W234" s="30"/>
      <c r="X234" s="30"/>
      <c r="Y234" s="30"/>
      <c r="Z234" s="30"/>
      <c r="AA234" s="30"/>
      <c r="AB234" s="30"/>
      <c r="AC234" s="30"/>
      <c r="AD234" s="30"/>
      <c r="AE234" s="30"/>
      <c r="AR234" s="152" t="s">
        <v>190</v>
      </c>
      <c r="AT234" s="152" t="s">
        <v>618</v>
      </c>
      <c r="AU234" s="152" t="s">
        <v>135</v>
      </c>
      <c r="AY234" s="15" t="s">
        <v>163</v>
      </c>
      <c r="BE234" s="153">
        <f t="shared" si="44"/>
        <v>0</v>
      </c>
      <c r="BF234" s="153">
        <f t="shared" si="45"/>
        <v>0</v>
      </c>
      <c r="BG234" s="153">
        <f t="shared" si="46"/>
        <v>0</v>
      </c>
      <c r="BH234" s="153">
        <f t="shared" si="47"/>
        <v>0</v>
      </c>
      <c r="BI234" s="153">
        <f t="shared" si="48"/>
        <v>0</v>
      </c>
      <c r="BJ234" s="15" t="s">
        <v>84</v>
      </c>
      <c r="BK234" s="153">
        <f t="shared" si="49"/>
        <v>0</v>
      </c>
      <c r="BL234" s="15" t="s">
        <v>162</v>
      </c>
      <c r="BM234" s="152" t="s">
        <v>923</v>
      </c>
    </row>
    <row r="235" spans="1:65" s="2" customFormat="1" ht="24.2" customHeight="1">
      <c r="A235" s="30"/>
      <c r="B235" s="140"/>
      <c r="C235" s="174" t="s">
        <v>108</v>
      </c>
      <c r="D235" s="174" t="s">
        <v>618</v>
      </c>
      <c r="E235" s="175" t="s">
        <v>2591</v>
      </c>
      <c r="F235" s="176" t="s">
        <v>2592</v>
      </c>
      <c r="G235" s="177" t="s">
        <v>2472</v>
      </c>
      <c r="H235" s="178">
        <v>1</v>
      </c>
      <c r="I235" s="179"/>
      <c r="J235" s="180">
        <f t="shared" si="40"/>
        <v>0</v>
      </c>
      <c r="K235" s="176" t="s">
        <v>1</v>
      </c>
      <c r="L235" s="181"/>
      <c r="M235" s="182" t="s">
        <v>1</v>
      </c>
      <c r="N235" s="183" t="s">
        <v>41</v>
      </c>
      <c r="O235" s="56"/>
      <c r="P235" s="150">
        <f t="shared" si="41"/>
        <v>0</v>
      </c>
      <c r="Q235" s="150">
        <v>0</v>
      </c>
      <c r="R235" s="150">
        <f t="shared" si="42"/>
        <v>0</v>
      </c>
      <c r="S235" s="150">
        <v>0</v>
      </c>
      <c r="T235" s="151">
        <f t="shared" si="43"/>
        <v>0</v>
      </c>
      <c r="U235" s="30"/>
      <c r="V235" s="30"/>
      <c r="W235" s="30"/>
      <c r="X235" s="30"/>
      <c r="Y235" s="30"/>
      <c r="Z235" s="30"/>
      <c r="AA235" s="30"/>
      <c r="AB235" s="30"/>
      <c r="AC235" s="30"/>
      <c r="AD235" s="30"/>
      <c r="AE235" s="30"/>
      <c r="AR235" s="152" t="s">
        <v>190</v>
      </c>
      <c r="AT235" s="152" t="s">
        <v>618</v>
      </c>
      <c r="AU235" s="152" t="s">
        <v>135</v>
      </c>
      <c r="AY235" s="15" t="s">
        <v>163</v>
      </c>
      <c r="BE235" s="153">
        <f t="shared" si="44"/>
        <v>0</v>
      </c>
      <c r="BF235" s="153">
        <f t="shared" si="45"/>
        <v>0</v>
      </c>
      <c r="BG235" s="153">
        <f t="shared" si="46"/>
        <v>0</v>
      </c>
      <c r="BH235" s="153">
        <f t="shared" si="47"/>
        <v>0</v>
      </c>
      <c r="BI235" s="153">
        <f t="shared" si="48"/>
        <v>0</v>
      </c>
      <c r="BJ235" s="15" t="s">
        <v>84</v>
      </c>
      <c r="BK235" s="153">
        <f t="shared" si="49"/>
        <v>0</v>
      </c>
      <c r="BL235" s="15" t="s">
        <v>162</v>
      </c>
      <c r="BM235" s="152" t="s">
        <v>932</v>
      </c>
    </row>
    <row r="236" spans="1:65" s="11" customFormat="1" ht="20.85" customHeight="1">
      <c r="B236" s="129"/>
      <c r="D236" s="130" t="s">
        <v>75</v>
      </c>
      <c r="E236" s="163" t="s">
        <v>2593</v>
      </c>
      <c r="F236" s="163" t="s">
        <v>2594</v>
      </c>
      <c r="I236" s="132"/>
      <c r="J236" s="164">
        <f>BK236</f>
        <v>0</v>
      </c>
      <c r="L236" s="129"/>
      <c r="M236" s="134"/>
      <c r="N236" s="135"/>
      <c r="O236" s="135"/>
      <c r="P236" s="136">
        <f>SUM(P237:P259)</f>
        <v>0</v>
      </c>
      <c r="Q236" s="135"/>
      <c r="R236" s="136">
        <f>SUM(R237:R259)</f>
        <v>0</v>
      </c>
      <c r="S236" s="135"/>
      <c r="T236" s="137">
        <f>SUM(T237:T259)</f>
        <v>0</v>
      </c>
      <c r="AR236" s="130" t="s">
        <v>84</v>
      </c>
      <c r="AT236" s="138" t="s">
        <v>75</v>
      </c>
      <c r="AU236" s="138" t="s">
        <v>86</v>
      </c>
      <c r="AY236" s="130" t="s">
        <v>163</v>
      </c>
      <c r="BK236" s="139">
        <f>SUM(BK237:BK259)</f>
        <v>0</v>
      </c>
    </row>
    <row r="237" spans="1:65" s="2" customFormat="1" ht="16.5" customHeight="1">
      <c r="A237" s="30"/>
      <c r="B237" s="140"/>
      <c r="C237" s="174" t="s">
        <v>623</v>
      </c>
      <c r="D237" s="174" t="s">
        <v>618</v>
      </c>
      <c r="E237" s="175" t="s">
        <v>2595</v>
      </c>
      <c r="F237" s="176" t="s">
        <v>2596</v>
      </c>
      <c r="G237" s="177" t="s">
        <v>329</v>
      </c>
      <c r="H237" s="178">
        <v>23</v>
      </c>
      <c r="I237" s="179"/>
      <c r="J237" s="180">
        <f t="shared" ref="J237:J259" si="50">ROUND(I237*H237,2)</f>
        <v>0</v>
      </c>
      <c r="K237" s="176" t="s">
        <v>1</v>
      </c>
      <c r="L237" s="181"/>
      <c r="M237" s="182" t="s">
        <v>1</v>
      </c>
      <c r="N237" s="183" t="s">
        <v>41</v>
      </c>
      <c r="O237" s="56"/>
      <c r="P237" s="150">
        <f t="shared" ref="P237:P259" si="51">O237*H237</f>
        <v>0</v>
      </c>
      <c r="Q237" s="150">
        <v>0</v>
      </c>
      <c r="R237" s="150">
        <f t="shared" ref="R237:R259" si="52">Q237*H237</f>
        <v>0</v>
      </c>
      <c r="S237" s="150">
        <v>0</v>
      </c>
      <c r="T237" s="151">
        <f t="shared" ref="T237:T259" si="53">S237*H237</f>
        <v>0</v>
      </c>
      <c r="U237" s="30"/>
      <c r="V237" s="30"/>
      <c r="W237" s="30"/>
      <c r="X237" s="30"/>
      <c r="Y237" s="30"/>
      <c r="Z237" s="30"/>
      <c r="AA237" s="30"/>
      <c r="AB237" s="30"/>
      <c r="AC237" s="30"/>
      <c r="AD237" s="30"/>
      <c r="AE237" s="30"/>
      <c r="AR237" s="152" t="s">
        <v>190</v>
      </c>
      <c r="AT237" s="152" t="s">
        <v>618</v>
      </c>
      <c r="AU237" s="152" t="s">
        <v>135</v>
      </c>
      <c r="AY237" s="15" t="s">
        <v>163</v>
      </c>
      <c r="BE237" s="153">
        <f t="shared" ref="BE237:BE259" si="54">IF(N237="základní",J237,0)</f>
        <v>0</v>
      </c>
      <c r="BF237" s="153">
        <f t="shared" ref="BF237:BF259" si="55">IF(N237="snížená",J237,0)</f>
        <v>0</v>
      </c>
      <c r="BG237" s="153">
        <f t="shared" ref="BG237:BG259" si="56">IF(N237="zákl. přenesená",J237,0)</f>
        <v>0</v>
      </c>
      <c r="BH237" s="153">
        <f t="shared" ref="BH237:BH259" si="57">IF(N237="sníž. přenesená",J237,0)</f>
        <v>0</v>
      </c>
      <c r="BI237" s="153">
        <f t="shared" ref="BI237:BI259" si="58">IF(N237="nulová",J237,0)</f>
        <v>0</v>
      </c>
      <c r="BJ237" s="15" t="s">
        <v>84</v>
      </c>
      <c r="BK237" s="153">
        <f t="shared" ref="BK237:BK259" si="59">ROUND(I237*H237,2)</f>
        <v>0</v>
      </c>
      <c r="BL237" s="15" t="s">
        <v>162</v>
      </c>
      <c r="BM237" s="152" t="s">
        <v>941</v>
      </c>
    </row>
    <row r="238" spans="1:65" s="2" customFormat="1" ht="16.5" customHeight="1">
      <c r="A238" s="30"/>
      <c r="B238" s="140"/>
      <c r="C238" s="174" t="s">
        <v>627</v>
      </c>
      <c r="D238" s="174" t="s">
        <v>618</v>
      </c>
      <c r="E238" s="175" t="s">
        <v>2597</v>
      </c>
      <c r="F238" s="176" t="s">
        <v>2598</v>
      </c>
      <c r="G238" s="177" t="s">
        <v>329</v>
      </c>
      <c r="H238" s="178">
        <v>85</v>
      </c>
      <c r="I238" s="179"/>
      <c r="J238" s="180">
        <f t="shared" si="50"/>
        <v>0</v>
      </c>
      <c r="K238" s="176" t="s">
        <v>1</v>
      </c>
      <c r="L238" s="181"/>
      <c r="M238" s="182" t="s">
        <v>1</v>
      </c>
      <c r="N238" s="183" t="s">
        <v>41</v>
      </c>
      <c r="O238" s="56"/>
      <c r="P238" s="150">
        <f t="shared" si="51"/>
        <v>0</v>
      </c>
      <c r="Q238" s="150">
        <v>0</v>
      </c>
      <c r="R238" s="150">
        <f t="shared" si="52"/>
        <v>0</v>
      </c>
      <c r="S238" s="150">
        <v>0</v>
      </c>
      <c r="T238" s="151">
        <f t="shared" si="53"/>
        <v>0</v>
      </c>
      <c r="U238" s="30"/>
      <c r="V238" s="30"/>
      <c r="W238" s="30"/>
      <c r="X238" s="30"/>
      <c r="Y238" s="30"/>
      <c r="Z238" s="30"/>
      <c r="AA238" s="30"/>
      <c r="AB238" s="30"/>
      <c r="AC238" s="30"/>
      <c r="AD238" s="30"/>
      <c r="AE238" s="30"/>
      <c r="AR238" s="152" t="s">
        <v>190</v>
      </c>
      <c r="AT238" s="152" t="s">
        <v>618</v>
      </c>
      <c r="AU238" s="152" t="s">
        <v>135</v>
      </c>
      <c r="AY238" s="15" t="s">
        <v>163</v>
      </c>
      <c r="BE238" s="153">
        <f t="shared" si="54"/>
        <v>0</v>
      </c>
      <c r="BF238" s="153">
        <f t="shared" si="55"/>
        <v>0</v>
      </c>
      <c r="BG238" s="153">
        <f t="shared" si="56"/>
        <v>0</v>
      </c>
      <c r="BH238" s="153">
        <f t="shared" si="57"/>
        <v>0</v>
      </c>
      <c r="BI238" s="153">
        <f t="shared" si="58"/>
        <v>0</v>
      </c>
      <c r="BJ238" s="15" t="s">
        <v>84</v>
      </c>
      <c r="BK238" s="153">
        <f t="shared" si="59"/>
        <v>0</v>
      </c>
      <c r="BL238" s="15" t="s">
        <v>162</v>
      </c>
      <c r="BM238" s="152" t="s">
        <v>950</v>
      </c>
    </row>
    <row r="239" spans="1:65" s="2" customFormat="1" ht="16.5" customHeight="1">
      <c r="A239" s="30"/>
      <c r="B239" s="140"/>
      <c r="C239" s="174" t="s">
        <v>637</v>
      </c>
      <c r="D239" s="174" t="s">
        <v>618</v>
      </c>
      <c r="E239" s="175" t="s">
        <v>2599</v>
      </c>
      <c r="F239" s="176" t="s">
        <v>2600</v>
      </c>
      <c r="G239" s="177" t="s">
        <v>329</v>
      </c>
      <c r="H239" s="178">
        <v>45</v>
      </c>
      <c r="I239" s="179"/>
      <c r="J239" s="180">
        <f t="shared" si="50"/>
        <v>0</v>
      </c>
      <c r="K239" s="176" t="s">
        <v>1</v>
      </c>
      <c r="L239" s="181"/>
      <c r="M239" s="182" t="s">
        <v>1</v>
      </c>
      <c r="N239" s="183" t="s">
        <v>41</v>
      </c>
      <c r="O239" s="56"/>
      <c r="P239" s="150">
        <f t="shared" si="51"/>
        <v>0</v>
      </c>
      <c r="Q239" s="150">
        <v>0</v>
      </c>
      <c r="R239" s="150">
        <f t="shared" si="52"/>
        <v>0</v>
      </c>
      <c r="S239" s="150">
        <v>0</v>
      </c>
      <c r="T239" s="151">
        <f t="shared" si="53"/>
        <v>0</v>
      </c>
      <c r="U239" s="30"/>
      <c r="V239" s="30"/>
      <c r="W239" s="30"/>
      <c r="X239" s="30"/>
      <c r="Y239" s="30"/>
      <c r="Z239" s="30"/>
      <c r="AA239" s="30"/>
      <c r="AB239" s="30"/>
      <c r="AC239" s="30"/>
      <c r="AD239" s="30"/>
      <c r="AE239" s="30"/>
      <c r="AR239" s="152" t="s">
        <v>190</v>
      </c>
      <c r="AT239" s="152" t="s">
        <v>618</v>
      </c>
      <c r="AU239" s="152" t="s">
        <v>135</v>
      </c>
      <c r="AY239" s="15" t="s">
        <v>163</v>
      </c>
      <c r="BE239" s="153">
        <f t="shared" si="54"/>
        <v>0</v>
      </c>
      <c r="BF239" s="153">
        <f t="shared" si="55"/>
        <v>0</v>
      </c>
      <c r="BG239" s="153">
        <f t="shared" si="56"/>
        <v>0</v>
      </c>
      <c r="BH239" s="153">
        <f t="shared" si="57"/>
        <v>0</v>
      </c>
      <c r="BI239" s="153">
        <f t="shared" si="58"/>
        <v>0</v>
      </c>
      <c r="BJ239" s="15" t="s">
        <v>84</v>
      </c>
      <c r="BK239" s="153">
        <f t="shared" si="59"/>
        <v>0</v>
      </c>
      <c r="BL239" s="15" t="s">
        <v>162</v>
      </c>
      <c r="BM239" s="152" t="s">
        <v>960</v>
      </c>
    </row>
    <row r="240" spans="1:65" s="2" customFormat="1" ht="16.5" customHeight="1">
      <c r="A240" s="30"/>
      <c r="B240" s="140"/>
      <c r="C240" s="174" t="s">
        <v>641</v>
      </c>
      <c r="D240" s="174" t="s">
        <v>618</v>
      </c>
      <c r="E240" s="175" t="s">
        <v>2601</v>
      </c>
      <c r="F240" s="176" t="s">
        <v>2602</v>
      </c>
      <c r="G240" s="177" t="s">
        <v>329</v>
      </c>
      <c r="H240" s="178">
        <v>30</v>
      </c>
      <c r="I240" s="179"/>
      <c r="J240" s="180">
        <f t="shared" si="50"/>
        <v>0</v>
      </c>
      <c r="K240" s="176" t="s">
        <v>1</v>
      </c>
      <c r="L240" s="181"/>
      <c r="M240" s="182" t="s">
        <v>1</v>
      </c>
      <c r="N240" s="183" t="s">
        <v>41</v>
      </c>
      <c r="O240" s="56"/>
      <c r="P240" s="150">
        <f t="shared" si="51"/>
        <v>0</v>
      </c>
      <c r="Q240" s="150">
        <v>0</v>
      </c>
      <c r="R240" s="150">
        <f t="shared" si="52"/>
        <v>0</v>
      </c>
      <c r="S240" s="150">
        <v>0</v>
      </c>
      <c r="T240" s="151">
        <f t="shared" si="53"/>
        <v>0</v>
      </c>
      <c r="U240" s="30"/>
      <c r="V240" s="30"/>
      <c r="W240" s="30"/>
      <c r="X240" s="30"/>
      <c r="Y240" s="30"/>
      <c r="Z240" s="30"/>
      <c r="AA240" s="30"/>
      <c r="AB240" s="30"/>
      <c r="AC240" s="30"/>
      <c r="AD240" s="30"/>
      <c r="AE240" s="30"/>
      <c r="AR240" s="152" t="s">
        <v>190</v>
      </c>
      <c r="AT240" s="152" t="s">
        <v>618</v>
      </c>
      <c r="AU240" s="152" t="s">
        <v>135</v>
      </c>
      <c r="AY240" s="15" t="s">
        <v>163</v>
      </c>
      <c r="BE240" s="153">
        <f t="shared" si="54"/>
        <v>0</v>
      </c>
      <c r="BF240" s="153">
        <f t="shared" si="55"/>
        <v>0</v>
      </c>
      <c r="BG240" s="153">
        <f t="shared" si="56"/>
        <v>0</v>
      </c>
      <c r="BH240" s="153">
        <f t="shared" si="57"/>
        <v>0</v>
      </c>
      <c r="BI240" s="153">
        <f t="shared" si="58"/>
        <v>0</v>
      </c>
      <c r="BJ240" s="15" t="s">
        <v>84</v>
      </c>
      <c r="BK240" s="153">
        <f t="shared" si="59"/>
        <v>0</v>
      </c>
      <c r="BL240" s="15" t="s">
        <v>162</v>
      </c>
      <c r="BM240" s="152" t="s">
        <v>971</v>
      </c>
    </row>
    <row r="241" spans="1:65" s="2" customFormat="1" ht="16.5" customHeight="1">
      <c r="A241" s="30"/>
      <c r="B241" s="140"/>
      <c r="C241" s="174" t="s">
        <v>646</v>
      </c>
      <c r="D241" s="174" t="s">
        <v>618</v>
      </c>
      <c r="E241" s="175" t="s">
        <v>2603</v>
      </c>
      <c r="F241" s="176" t="s">
        <v>2604</v>
      </c>
      <c r="G241" s="177" t="s">
        <v>329</v>
      </c>
      <c r="H241" s="178">
        <v>165</v>
      </c>
      <c r="I241" s="179"/>
      <c r="J241" s="180">
        <f t="shared" si="50"/>
        <v>0</v>
      </c>
      <c r="K241" s="176" t="s">
        <v>1</v>
      </c>
      <c r="L241" s="181"/>
      <c r="M241" s="182" t="s">
        <v>1</v>
      </c>
      <c r="N241" s="183" t="s">
        <v>41</v>
      </c>
      <c r="O241" s="56"/>
      <c r="P241" s="150">
        <f t="shared" si="51"/>
        <v>0</v>
      </c>
      <c r="Q241" s="150">
        <v>0</v>
      </c>
      <c r="R241" s="150">
        <f t="shared" si="52"/>
        <v>0</v>
      </c>
      <c r="S241" s="150">
        <v>0</v>
      </c>
      <c r="T241" s="151">
        <f t="shared" si="53"/>
        <v>0</v>
      </c>
      <c r="U241" s="30"/>
      <c r="V241" s="30"/>
      <c r="W241" s="30"/>
      <c r="X241" s="30"/>
      <c r="Y241" s="30"/>
      <c r="Z241" s="30"/>
      <c r="AA241" s="30"/>
      <c r="AB241" s="30"/>
      <c r="AC241" s="30"/>
      <c r="AD241" s="30"/>
      <c r="AE241" s="30"/>
      <c r="AR241" s="152" t="s">
        <v>190</v>
      </c>
      <c r="AT241" s="152" t="s">
        <v>618</v>
      </c>
      <c r="AU241" s="152" t="s">
        <v>135</v>
      </c>
      <c r="AY241" s="15" t="s">
        <v>163</v>
      </c>
      <c r="BE241" s="153">
        <f t="shared" si="54"/>
        <v>0</v>
      </c>
      <c r="BF241" s="153">
        <f t="shared" si="55"/>
        <v>0</v>
      </c>
      <c r="BG241" s="153">
        <f t="shared" si="56"/>
        <v>0</v>
      </c>
      <c r="BH241" s="153">
        <f t="shared" si="57"/>
        <v>0</v>
      </c>
      <c r="BI241" s="153">
        <f t="shared" si="58"/>
        <v>0</v>
      </c>
      <c r="BJ241" s="15" t="s">
        <v>84</v>
      </c>
      <c r="BK241" s="153">
        <f t="shared" si="59"/>
        <v>0</v>
      </c>
      <c r="BL241" s="15" t="s">
        <v>162</v>
      </c>
      <c r="BM241" s="152" t="s">
        <v>981</v>
      </c>
    </row>
    <row r="242" spans="1:65" s="2" customFormat="1" ht="16.5" customHeight="1">
      <c r="A242" s="30"/>
      <c r="B242" s="140"/>
      <c r="C242" s="174" t="s">
        <v>653</v>
      </c>
      <c r="D242" s="174" t="s">
        <v>618</v>
      </c>
      <c r="E242" s="175" t="s">
        <v>2605</v>
      </c>
      <c r="F242" s="176" t="s">
        <v>2606</v>
      </c>
      <c r="G242" s="177" t="s">
        <v>329</v>
      </c>
      <c r="H242" s="178">
        <v>280</v>
      </c>
      <c r="I242" s="179"/>
      <c r="J242" s="180">
        <f t="shared" si="50"/>
        <v>0</v>
      </c>
      <c r="K242" s="176" t="s">
        <v>1</v>
      </c>
      <c r="L242" s="181"/>
      <c r="M242" s="182" t="s">
        <v>1</v>
      </c>
      <c r="N242" s="183" t="s">
        <v>41</v>
      </c>
      <c r="O242" s="56"/>
      <c r="P242" s="150">
        <f t="shared" si="51"/>
        <v>0</v>
      </c>
      <c r="Q242" s="150">
        <v>0</v>
      </c>
      <c r="R242" s="150">
        <f t="shared" si="52"/>
        <v>0</v>
      </c>
      <c r="S242" s="150">
        <v>0</v>
      </c>
      <c r="T242" s="151">
        <f t="shared" si="53"/>
        <v>0</v>
      </c>
      <c r="U242" s="30"/>
      <c r="V242" s="30"/>
      <c r="W242" s="30"/>
      <c r="X242" s="30"/>
      <c r="Y242" s="30"/>
      <c r="Z242" s="30"/>
      <c r="AA242" s="30"/>
      <c r="AB242" s="30"/>
      <c r="AC242" s="30"/>
      <c r="AD242" s="30"/>
      <c r="AE242" s="30"/>
      <c r="AR242" s="152" t="s">
        <v>190</v>
      </c>
      <c r="AT242" s="152" t="s">
        <v>618</v>
      </c>
      <c r="AU242" s="152" t="s">
        <v>135</v>
      </c>
      <c r="AY242" s="15" t="s">
        <v>163</v>
      </c>
      <c r="BE242" s="153">
        <f t="shared" si="54"/>
        <v>0</v>
      </c>
      <c r="BF242" s="153">
        <f t="shared" si="55"/>
        <v>0</v>
      </c>
      <c r="BG242" s="153">
        <f t="shared" si="56"/>
        <v>0</v>
      </c>
      <c r="BH242" s="153">
        <f t="shared" si="57"/>
        <v>0</v>
      </c>
      <c r="BI242" s="153">
        <f t="shared" si="58"/>
        <v>0</v>
      </c>
      <c r="BJ242" s="15" t="s">
        <v>84</v>
      </c>
      <c r="BK242" s="153">
        <f t="shared" si="59"/>
        <v>0</v>
      </c>
      <c r="BL242" s="15" t="s">
        <v>162</v>
      </c>
      <c r="BM242" s="152" t="s">
        <v>990</v>
      </c>
    </row>
    <row r="243" spans="1:65" s="2" customFormat="1" ht="16.5" customHeight="1">
      <c r="A243" s="30"/>
      <c r="B243" s="140"/>
      <c r="C243" s="174" t="s">
        <v>658</v>
      </c>
      <c r="D243" s="174" t="s">
        <v>618</v>
      </c>
      <c r="E243" s="175" t="s">
        <v>2607</v>
      </c>
      <c r="F243" s="176" t="s">
        <v>2608</v>
      </c>
      <c r="G243" s="177" t="s">
        <v>329</v>
      </c>
      <c r="H243" s="178">
        <v>3500</v>
      </c>
      <c r="I243" s="179"/>
      <c r="J243" s="180">
        <f t="shared" si="50"/>
        <v>0</v>
      </c>
      <c r="K243" s="176" t="s">
        <v>1</v>
      </c>
      <c r="L243" s="181"/>
      <c r="M243" s="182" t="s">
        <v>1</v>
      </c>
      <c r="N243" s="183" t="s">
        <v>41</v>
      </c>
      <c r="O243" s="56"/>
      <c r="P243" s="150">
        <f t="shared" si="51"/>
        <v>0</v>
      </c>
      <c r="Q243" s="150">
        <v>0</v>
      </c>
      <c r="R243" s="150">
        <f t="shared" si="52"/>
        <v>0</v>
      </c>
      <c r="S243" s="150">
        <v>0</v>
      </c>
      <c r="T243" s="151">
        <f t="shared" si="53"/>
        <v>0</v>
      </c>
      <c r="U243" s="30"/>
      <c r="V243" s="30"/>
      <c r="W243" s="30"/>
      <c r="X243" s="30"/>
      <c r="Y243" s="30"/>
      <c r="Z243" s="30"/>
      <c r="AA243" s="30"/>
      <c r="AB243" s="30"/>
      <c r="AC243" s="30"/>
      <c r="AD243" s="30"/>
      <c r="AE243" s="30"/>
      <c r="AR243" s="152" t="s">
        <v>190</v>
      </c>
      <c r="AT243" s="152" t="s">
        <v>618</v>
      </c>
      <c r="AU243" s="152" t="s">
        <v>135</v>
      </c>
      <c r="AY243" s="15" t="s">
        <v>163</v>
      </c>
      <c r="BE243" s="153">
        <f t="shared" si="54"/>
        <v>0</v>
      </c>
      <c r="BF243" s="153">
        <f t="shared" si="55"/>
        <v>0</v>
      </c>
      <c r="BG243" s="153">
        <f t="shared" si="56"/>
        <v>0</v>
      </c>
      <c r="BH243" s="153">
        <f t="shared" si="57"/>
        <v>0</v>
      </c>
      <c r="BI243" s="153">
        <f t="shared" si="58"/>
        <v>0</v>
      </c>
      <c r="BJ243" s="15" t="s">
        <v>84</v>
      </c>
      <c r="BK243" s="153">
        <f t="shared" si="59"/>
        <v>0</v>
      </c>
      <c r="BL243" s="15" t="s">
        <v>162</v>
      </c>
      <c r="BM243" s="152" t="s">
        <v>1002</v>
      </c>
    </row>
    <row r="244" spans="1:65" s="2" customFormat="1" ht="16.5" customHeight="1">
      <c r="A244" s="30"/>
      <c r="B244" s="140"/>
      <c r="C244" s="174" t="s">
        <v>663</v>
      </c>
      <c r="D244" s="174" t="s">
        <v>618</v>
      </c>
      <c r="E244" s="175" t="s">
        <v>2609</v>
      </c>
      <c r="F244" s="176" t="s">
        <v>2610</v>
      </c>
      <c r="G244" s="177" t="s">
        <v>329</v>
      </c>
      <c r="H244" s="178">
        <v>3500</v>
      </c>
      <c r="I244" s="179"/>
      <c r="J244" s="180">
        <f t="shared" si="50"/>
        <v>0</v>
      </c>
      <c r="K244" s="176" t="s">
        <v>1</v>
      </c>
      <c r="L244" s="181"/>
      <c r="M244" s="182" t="s">
        <v>1</v>
      </c>
      <c r="N244" s="183" t="s">
        <v>41</v>
      </c>
      <c r="O244" s="56"/>
      <c r="P244" s="150">
        <f t="shared" si="51"/>
        <v>0</v>
      </c>
      <c r="Q244" s="150">
        <v>0</v>
      </c>
      <c r="R244" s="150">
        <f t="shared" si="52"/>
        <v>0</v>
      </c>
      <c r="S244" s="150">
        <v>0</v>
      </c>
      <c r="T244" s="151">
        <f t="shared" si="53"/>
        <v>0</v>
      </c>
      <c r="U244" s="30"/>
      <c r="V244" s="30"/>
      <c r="W244" s="30"/>
      <c r="X244" s="30"/>
      <c r="Y244" s="30"/>
      <c r="Z244" s="30"/>
      <c r="AA244" s="30"/>
      <c r="AB244" s="30"/>
      <c r="AC244" s="30"/>
      <c r="AD244" s="30"/>
      <c r="AE244" s="30"/>
      <c r="AR244" s="152" t="s">
        <v>190</v>
      </c>
      <c r="AT244" s="152" t="s">
        <v>618</v>
      </c>
      <c r="AU244" s="152" t="s">
        <v>135</v>
      </c>
      <c r="AY244" s="15" t="s">
        <v>163</v>
      </c>
      <c r="BE244" s="153">
        <f t="shared" si="54"/>
        <v>0</v>
      </c>
      <c r="BF244" s="153">
        <f t="shared" si="55"/>
        <v>0</v>
      </c>
      <c r="BG244" s="153">
        <f t="shared" si="56"/>
        <v>0</v>
      </c>
      <c r="BH244" s="153">
        <f t="shared" si="57"/>
        <v>0</v>
      </c>
      <c r="BI244" s="153">
        <f t="shared" si="58"/>
        <v>0</v>
      </c>
      <c r="BJ244" s="15" t="s">
        <v>84</v>
      </c>
      <c r="BK244" s="153">
        <f t="shared" si="59"/>
        <v>0</v>
      </c>
      <c r="BL244" s="15" t="s">
        <v>162</v>
      </c>
      <c r="BM244" s="152" t="s">
        <v>1010</v>
      </c>
    </row>
    <row r="245" spans="1:65" s="2" customFormat="1" ht="16.5" customHeight="1">
      <c r="A245" s="30"/>
      <c r="B245" s="140"/>
      <c r="C245" s="174" t="s">
        <v>667</v>
      </c>
      <c r="D245" s="174" t="s">
        <v>618</v>
      </c>
      <c r="E245" s="175" t="s">
        <v>2611</v>
      </c>
      <c r="F245" s="176" t="s">
        <v>2612</v>
      </c>
      <c r="G245" s="177" t="s">
        <v>329</v>
      </c>
      <c r="H245" s="178">
        <v>400</v>
      </c>
      <c r="I245" s="179"/>
      <c r="J245" s="180">
        <f t="shared" si="50"/>
        <v>0</v>
      </c>
      <c r="K245" s="176" t="s">
        <v>1</v>
      </c>
      <c r="L245" s="181"/>
      <c r="M245" s="182" t="s">
        <v>1</v>
      </c>
      <c r="N245" s="183" t="s">
        <v>41</v>
      </c>
      <c r="O245" s="56"/>
      <c r="P245" s="150">
        <f t="shared" si="51"/>
        <v>0</v>
      </c>
      <c r="Q245" s="150">
        <v>0</v>
      </c>
      <c r="R245" s="150">
        <f t="shared" si="52"/>
        <v>0</v>
      </c>
      <c r="S245" s="150">
        <v>0</v>
      </c>
      <c r="T245" s="151">
        <f t="shared" si="53"/>
        <v>0</v>
      </c>
      <c r="U245" s="30"/>
      <c r="V245" s="30"/>
      <c r="W245" s="30"/>
      <c r="X245" s="30"/>
      <c r="Y245" s="30"/>
      <c r="Z245" s="30"/>
      <c r="AA245" s="30"/>
      <c r="AB245" s="30"/>
      <c r="AC245" s="30"/>
      <c r="AD245" s="30"/>
      <c r="AE245" s="30"/>
      <c r="AR245" s="152" t="s">
        <v>190</v>
      </c>
      <c r="AT245" s="152" t="s">
        <v>618</v>
      </c>
      <c r="AU245" s="152" t="s">
        <v>135</v>
      </c>
      <c r="AY245" s="15" t="s">
        <v>163</v>
      </c>
      <c r="BE245" s="153">
        <f t="shared" si="54"/>
        <v>0</v>
      </c>
      <c r="BF245" s="153">
        <f t="shared" si="55"/>
        <v>0</v>
      </c>
      <c r="BG245" s="153">
        <f t="shared" si="56"/>
        <v>0</v>
      </c>
      <c r="BH245" s="153">
        <f t="shared" si="57"/>
        <v>0</v>
      </c>
      <c r="BI245" s="153">
        <f t="shared" si="58"/>
        <v>0</v>
      </c>
      <c r="BJ245" s="15" t="s">
        <v>84</v>
      </c>
      <c r="BK245" s="153">
        <f t="shared" si="59"/>
        <v>0</v>
      </c>
      <c r="BL245" s="15" t="s">
        <v>162</v>
      </c>
      <c r="BM245" s="152" t="s">
        <v>1027</v>
      </c>
    </row>
    <row r="246" spans="1:65" s="2" customFormat="1" ht="16.5" customHeight="1">
      <c r="A246" s="30"/>
      <c r="B246" s="140"/>
      <c r="C246" s="174" t="s">
        <v>111</v>
      </c>
      <c r="D246" s="174" t="s">
        <v>618</v>
      </c>
      <c r="E246" s="175" t="s">
        <v>2613</v>
      </c>
      <c r="F246" s="176" t="s">
        <v>2614</v>
      </c>
      <c r="G246" s="177" t="s">
        <v>329</v>
      </c>
      <c r="H246" s="178">
        <v>125</v>
      </c>
      <c r="I246" s="179"/>
      <c r="J246" s="180">
        <f t="shared" si="50"/>
        <v>0</v>
      </c>
      <c r="K246" s="176" t="s">
        <v>1</v>
      </c>
      <c r="L246" s="181"/>
      <c r="M246" s="182" t="s">
        <v>1</v>
      </c>
      <c r="N246" s="183" t="s">
        <v>41</v>
      </c>
      <c r="O246" s="56"/>
      <c r="P246" s="150">
        <f t="shared" si="51"/>
        <v>0</v>
      </c>
      <c r="Q246" s="150">
        <v>0</v>
      </c>
      <c r="R246" s="150">
        <f t="shared" si="52"/>
        <v>0</v>
      </c>
      <c r="S246" s="150">
        <v>0</v>
      </c>
      <c r="T246" s="151">
        <f t="shared" si="53"/>
        <v>0</v>
      </c>
      <c r="U246" s="30"/>
      <c r="V246" s="30"/>
      <c r="W246" s="30"/>
      <c r="X246" s="30"/>
      <c r="Y246" s="30"/>
      <c r="Z246" s="30"/>
      <c r="AA246" s="30"/>
      <c r="AB246" s="30"/>
      <c r="AC246" s="30"/>
      <c r="AD246" s="30"/>
      <c r="AE246" s="30"/>
      <c r="AR246" s="152" t="s">
        <v>190</v>
      </c>
      <c r="AT246" s="152" t="s">
        <v>618</v>
      </c>
      <c r="AU246" s="152" t="s">
        <v>135</v>
      </c>
      <c r="AY246" s="15" t="s">
        <v>163</v>
      </c>
      <c r="BE246" s="153">
        <f t="shared" si="54"/>
        <v>0</v>
      </c>
      <c r="BF246" s="153">
        <f t="shared" si="55"/>
        <v>0</v>
      </c>
      <c r="BG246" s="153">
        <f t="shared" si="56"/>
        <v>0</v>
      </c>
      <c r="BH246" s="153">
        <f t="shared" si="57"/>
        <v>0</v>
      </c>
      <c r="BI246" s="153">
        <f t="shared" si="58"/>
        <v>0</v>
      </c>
      <c r="BJ246" s="15" t="s">
        <v>84</v>
      </c>
      <c r="BK246" s="153">
        <f t="shared" si="59"/>
        <v>0</v>
      </c>
      <c r="BL246" s="15" t="s">
        <v>162</v>
      </c>
      <c r="BM246" s="152" t="s">
        <v>1035</v>
      </c>
    </row>
    <row r="247" spans="1:65" s="2" customFormat="1" ht="16.5" customHeight="1">
      <c r="A247" s="30"/>
      <c r="B247" s="140"/>
      <c r="C247" s="174" t="s">
        <v>675</v>
      </c>
      <c r="D247" s="174" t="s">
        <v>618</v>
      </c>
      <c r="E247" s="175" t="s">
        <v>2615</v>
      </c>
      <c r="F247" s="176" t="s">
        <v>2616</v>
      </c>
      <c r="G247" s="177" t="s">
        <v>329</v>
      </c>
      <c r="H247" s="178">
        <v>65</v>
      </c>
      <c r="I247" s="179"/>
      <c r="J247" s="180">
        <f t="shared" si="50"/>
        <v>0</v>
      </c>
      <c r="K247" s="176" t="s">
        <v>1</v>
      </c>
      <c r="L247" s="181"/>
      <c r="M247" s="182" t="s">
        <v>1</v>
      </c>
      <c r="N247" s="183" t="s">
        <v>41</v>
      </c>
      <c r="O247" s="56"/>
      <c r="P247" s="150">
        <f t="shared" si="51"/>
        <v>0</v>
      </c>
      <c r="Q247" s="150">
        <v>0</v>
      </c>
      <c r="R247" s="150">
        <f t="shared" si="52"/>
        <v>0</v>
      </c>
      <c r="S247" s="150">
        <v>0</v>
      </c>
      <c r="T247" s="151">
        <f t="shared" si="53"/>
        <v>0</v>
      </c>
      <c r="U247" s="30"/>
      <c r="V247" s="30"/>
      <c r="W247" s="30"/>
      <c r="X247" s="30"/>
      <c r="Y247" s="30"/>
      <c r="Z247" s="30"/>
      <c r="AA247" s="30"/>
      <c r="AB247" s="30"/>
      <c r="AC247" s="30"/>
      <c r="AD247" s="30"/>
      <c r="AE247" s="30"/>
      <c r="AR247" s="152" t="s">
        <v>190</v>
      </c>
      <c r="AT247" s="152" t="s">
        <v>618</v>
      </c>
      <c r="AU247" s="152" t="s">
        <v>135</v>
      </c>
      <c r="AY247" s="15" t="s">
        <v>163</v>
      </c>
      <c r="BE247" s="153">
        <f t="shared" si="54"/>
        <v>0</v>
      </c>
      <c r="BF247" s="153">
        <f t="shared" si="55"/>
        <v>0</v>
      </c>
      <c r="BG247" s="153">
        <f t="shared" si="56"/>
        <v>0</v>
      </c>
      <c r="BH247" s="153">
        <f t="shared" si="57"/>
        <v>0</v>
      </c>
      <c r="BI247" s="153">
        <f t="shared" si="58"/>
        <v>0</v>
      </c>
      <c r="BJ247" s="15" t="s">
        <v>84</v>
      </c>
      <c r="BK247" s="153">
        <f t="shared" si="59"/>
        <v>0</v>
      </c>
      <c r="BL247" s="15" t="s">
        <v>162</v>
      </c>
      <c r="BM247" s="152" t="s">
        <v>1049</v>
      </c>
    </row>
    <row r="248" spans="1:65" s="2" customFormat="1" ht="16.5" customHeight="1">
      <c r="A248" s="30"/>
      <c r="B248" s="140"/>
      <c r="C248" s="174" t="s">
        <v>680</v>
      </c>
      <c r="D248" s="174" t="s">
        <v>618</v>
      </c>
      <c r="E248" s="175" t="s">
        <v>2617</v>
      </c>
      <c r="F248" s="176" t="s">
        <v>2618</v>
      </c>
      <c r="G248" s="177" t="s">
        <v>329</v>
      </c>
      <c r="H248" s="178">
        <v>45</v>
      </c>
      <c r="I248" s="179"/>
      <c r="J248" s="180">
        <f t="shared" si="50"/>
        <v>0</v>
      </c>
      <c r="K248" s="176" t="s">
        <v>1</v>
      </c>
      <c r="L248" s="181"/>
      <c r="M248" s="182" t="s">
        <v>1</v>
      </c>
      <c r="N248" s="183" t="s">
        <v>41</v>
      </c>
      <c r="O248" s="56"/>
      <c r="P248" s="150">
        <f t="shared" si="51"/>
        <v>0</v>
      </c>
      <c r="Q248" s="150">
        <v>0</v>
      </c>
      <c r="R248" s="150">
        <f t="shared" si="52"/>
        <v>0</v>
      </c>
      <c r="S248" s="150">
        <v>0</v>
      </c>
      <c r="T248" s="151">
        <f t="shared" si="53"/>
        <v>0</v>
      </c>
      <c r="U248" s="30"/>
      <c r="V248" s="30"/>
      <c r="W248" s="30"/>
      <c r="X248" s="30"/>
      <c r="Y248" s="30"/>
      <c r="Z248" s="30"/>
      <c r="AA248" s="30"/>
      <c r="AB248" s="30"/>
      <c r="AC248" s="30"/>
      <c r="AD248" s="30"/>
      <c r="AE248" s="30"/>
      <c r="AR248" s="152" t="s">
        <v>190</v>
      </c>
      <c r="AT248" s="152" t="s">
        <v>618</v>
      </c>
      <c r="AU248" s="152" t="s">
        <v>135</v>
      </c>
      <c r="AY248" s="15" t="s">
        <v>163</v>
      </c>
      <c r="BE248" s="153">
        <f t="shared" si="54"/>
        <v>0</v>
      </c>
      <c r="BF248" s="153">
        <f t="shared" si="55"/>
        <v>0</v>
      </c>
      <c r="BG248" s="153">
        <f t="shared" si="56"/>
        <v>0</v>
      </c>
      <c r="BH248" s="153">
        <f t="shared" si="57"/>
        <v>0</v>
      </c>
      <c r="BI248" s="153">
        <f t="shared" si="58"/>
        <v>0</v>
      </c>
      <c r="BJ248" s="15" t="s">
        <v>84</v>
      </c>
      <c r="BK248" s="153">
        <f t="shared" si="59"/>
        <v>0</v>
      </c>
      <c r="BL248" s="15" t="s">
        <v>162</v>
      </c>
      <c r="BM248" s="152" t="s">
        <v>1064</v>
      </c>
    </row>
    <row r="249" spans="1:65" s="2" customFormat="1" ht="16.5" customHeight="1">
      <c r="A249" s="30"/>
      <c r="B249" s="140"/>
      <c r="C249" s="174" t="s">
        <v>684</v>
      </c>
      <c r="D249" s="174" t="s">
        <v>618</v>
      </c>
      <c r="E249" s="175" t="s">
        <v>2619</v>
      </c>
      <c r="F249" s="176" t="s">
        <v>2620</v>
      </c>
      <c r="G249" s="177" t="s">
        <v>329</v>
      </c>
      <c r="H249" s="178">
        <v>15</v>
      </c>
      <c r="I249" s="179"/>
      <c r="J249" s="180">
        <f t="shared" si="50"/>
        <v>0</v>
      </c>
      <c r="K249" s="176" t="s">
        <v>1</v>
      </c>
      <c r="L249" s="181"/>
      <c r="M249" s="182" t="s">
        <v>1</v>
      </c>
      <c r="N249" s="183" t="s">
        <v>41</v>
      </c>
      <c r="O249" s="56"/>
      <c r="P249" s="150">
        <f t="shared" si="51"/>
        <v>0</v>
      </c>
      <c r="Q249" s="150">
        <v>0</v>
      </c>
      <c r="R249" s="150">
        <f t="shared" si="52"/>
        <v>0</v>
      </c>
      <c r="S249" s="150">
        <v>0</v>
      </c>
      <c r="T249" s="151">
        <f t="shared" si="53"/>
        <v>0</v>
      </c>
      <c r="U249" s="30"/>
      <c r="V249" s="30"/>
      <c r="W249" s="30"/>
      <c r="X249" s="30"/>
      <c r="Y249" s="30"/>
      <c r="Z249" s="30"/>
      <c r="AA249" s="30"/>
      <c r="AB249" s="30"/>
      <c r="AC249" s="30"/>
      <c r="AD249" s="30"/>
      <c r="AE249" s="30"/>
      <c r="AR249" s="152" t="s">
        <v>190</v>
      </c>
      <c r="AT249" s="152" t="s">
        <v>618</v>
      </c>
      <c r="AU249" s="152" t="s">
        <v>135</v>
      </c>
      <c r="AY249" s="15" t="s">
        <v>163</v>
      </c>
      <c r="BE249" s="153">
        <f t="shared" si="54"/>
        <v>0</v>
      </c>
      <c r="BF249" s="153">
        <f t="shared" si="55"/>
        <v>0</v>
      </c>
      <c r="BG249" s="153">
        <f t="shared" si="56"/>
        <v>0</v>
      </c>
      <c r="BH249" s="153">
        <f t="shared" si="57"/>
        <v>0</v>
      </c>
      <c r="BI249" s="153">
        <f t="shared" si="58"/>
        <v>0</v>
      </c>
      <c r="BJ249" s="15" t="s">
        <v>84</v>
      </c>
      <c r="BK249" s="153">
        <f t="shared" si="59"/>
        <v>0</v>
      </c>
      <c r="BL249" s="15" t="s">
        <v>162</v>
      </c>
      <c r="BM249" s="152" t="s">
        <v>1075</v>
      </c>
    </row>
    <row r="250" spans="1:65" s="2" customFormat="1" ht="16.5" customHeight="1">
      <c r="A250" s="30"/>
      <c r="B250" s="140"/>
      <c r="C250" s="174" t="s">
        <v>688</v>
      </c>
      <c r="D250" s="174" t="s">
        <v>618</v>
      </c>
      <c r="E250" s="175" t="s">
        <v>2621</v>
      </c>
      <c r="F250" s="176" t="s">
        <v>2622</v>
      </c>
      <c r="G250" s="177" t="s">
        <v>329</v>
      </c>
      <c r="H250" s="178">
        <v>55</v>
      </c>
      <c r="I250" s="179"/>
      <c r="J250" s="180">
        <f t="shared" si="50"/>
        <v>0</v>
      </c>
      <c r="K250" s="176" t="s">
        <v>1</v>
      </c>
      <c r="L250" s="181"/>
      <c r="M250" s="182" t="s">
        <v>1</v>
      </c>
      <c r="N250" s="183" t="s">
        <v>41</v>
      </c>
      <c r="O250" s="56"/>
      <c r="P250" s="150">
        <f t="shared" si="51"/>
        <v>0</v>
      </c>
      <c r="Q250" s="150">
        <v>0</v>
      </c>
      <c r="R250" s="150">
        <f t="shared" si="52"/>
        <v>0</v>
      </c>
      <c r="S250" s="150">
        <v>0</v>
      </c>
      <c r="T250" s="151">
        <f t="shared" si="53"/>
        <v>0</v>
      </c>
      <c r="U250" s="30"/>
      <c r="V250" s="30"/>
      <c r="W250" s="30"/>
      <c r="X250" s="30"/>
      <c r="Y250" s="30"/>
      <c r="Z250" s="30"/>
      <c r="AA250" s="30"/>
      <c r="AB250" s="30"/>
      <c r="AC250" s="30"/>
      <c r="AD250" s="30"/>
      <c r="AE250" s="30"/>
      <c r="AR250" s="152" t="s">
        <v>190</v>
      </c>
      <c r="AT250" s="152" t="s">
        <v>618</v>
      </c>
      <c r="AU250" s="152" t="s">
        <v>135</v>
      </c>
      <c r="AY250" s="15" t="s">
        <v>163</v>
      </c>
      <c r="BE250" s="153">
        <f t="shared" si="54"/>
        <v>0</v>
      </c>
      <c r="BF250" s="153">
        <f t="shared" si="55"/>
        <v>0</v>
      </c>
      <c r="BG250" s="153">
        <f t="shared" si="56"/>
        <v>0</v>
      </c>
      <c r="BH250" s="153">
        <f t="shared" si="57"/>
        <v>0</v>
      </c>
      <c r="BI250" s="153">
        <f t="shared" si="58"/>
        <v>0</v>
      </c>
      <c r="BJ250" s="15" t="s">
        <v>84</v>
      </c>
      <c r="BK250" s="153">
        <f t="shared" si="59"/>
        <v>0</v>
      </c>
      <c r="BL250" s="15" t="s">
        <v>162</v>
      </c>
      <c r="BM250" s="152" t="s">
        <v>1086</v>
      </c>
    </row>
    <row r="251" spans="1:65" s="2" customFormat="1" ht="16.5" customHeight="1">
      <c r="A251" s="30"/>
      <c r="B251" s="140"/>
      <c r="C251" s="174" t="s">
        <v>690</v>
      </c>
      <c r="D251" s="174" t="s">
        <v>618</v>
      </c>
      <c r="E251" s="175" t="s">
        <v>2623</v>
      </c>
      <c r="F251" s="176" t="s">
        <v>2624</v>
      </c>
      <c r="G251" s="177" t="s">
        <v>329</v>
      </c>
      <c r="H251" s="178">
        <v>65</v>
      </c>
      <c r="I251" s="179"/>
      <c r="J251" s="180">
        <f t="shared" si="50"/>
        <v>0</v>
      </c>
      <c r="K251" s="176" t="s">
        <v>1</v>
      </c>
      <c r="L251" s="181"/>
      <c r="M251" s="182" t="s">
        <v>1</v>
      </c>
      <c r="N251" s="183" t="s">
        <v>41</v>
      </c>
      <c r="O251" s="56"/>
      <c r="P251" s="150">
        <f t="shared" si="51"/>
        <v>0</v>
      </c>
      <c r="Q251" s="150">
        <v>0</v>
      </c>
      <c r="R251" s="150">
        <f t="shared" si="52"/>
        <v>0</v>
      </c>
      <c r="S251" s="150">
        <v>0</v>
      </c>
      <c r="T251" s="151">
        <f t="shared" si="53"/>
        <v>0</v>
      </c>
      <c r="U251" s="30"/>
      <c r="V251" s="30"/>
      <c r="W251" s="30"/>
      <c r="X251" s="30"/>
      <c r="Y251" s="30"/>
      <c r="Z251" s="30"/>
      <c r="AA251" s="30"/>
      <c r="AB251" s="30"/>
      <c r="AC251" s="30"/>
      <c r="AD251" s="30"/>
      <c r="AE251" s="30"/>
      <c r="AR251" s="152" t="s">
        <v>190</v>
      </c>
      <c r="AT251" s="152" t="s">
        <v>618</v>
      </c>
      <c r="AU251" s="152" t="s">
        <v>135</v>
      </c>
      <c r="AY251" s="15" t="s">
        <v>163</v>
      </c>
      <c r="BE251" s="153">
        <f t="shared" si="54"/>
        <v>0</v>
      </c>
      <c r="BF251" s="153">
        <f t="shared" si="55"/>
        <v>0</v>
      </c>
      <c r="BG251" s="153">
        <f t="shared" si="56"/>
        <v>0</v>
      </c>
      <c r="BH251" s="153">
        <f t="shared" si="57"/>
        <v>0</v>
      </c>
      <c r="BI251" s="153">
        <f t="shared" si="58"/>
        <v>0</v>
      </c>
      <c r="BJ251" s="15" t="s">
        <v>84</v>
      </c>
      <c r="BK251" s="153">
        <f t="shared" si="59"/>
        <v>0</v>
      </c>
      <c r="BL251" s="15" t="s">
        <v>162</v>
      </c>
      <c r="BM251" s="152" t="s">
        <v>1098</v>
      </c>
    </row>
    <row r="252" spans="1:65" s="2" customFormat="1" ht="16.5" customHeight="1">
      <c r="A252" s="30"/>
      <c r="B252" s="140"/>
      <c r="C252" s="174" t="s">
        <v>695</v>
      </c>
      <c r="D252" s="174" t="s">
        <v>618</v>
      </c>
      <c r="E252" s="175" t="s">
        <v>2625</v>
      </c>
      <c r="F252" s="176" t="s">
        <v>2626</v>
      </c>
      <c r="G252" s="177" t="s">
        <v>329</v>
      </c>
      <c r="H252" s="178">
        <v>150</v>
      </c>
      <c r="I252" s="179"/>
      <c r="J252" s="180">
        <f t="shared" si="50"/>
        <v>0</v>
      </c>
      <c r="K252" s="176" t="s">
        <v>1</v>
      </c>
      <c r="L252" s="181"/>
      <c r="M252" s="182" t="s">
        <v>1</v>
      </c>
      <c r="N252" s="183" t="s">
        <v>41</v>
      </c>
      <c r="O252" s="56"/>
      <c r="P252" s="150">
        <f t="shared" si="51"/>
        <v>0</v>
      </c>
      <c r="Q252" s="150">
        <v>0</v>
      </c>
      <c r="R252" s="150">
        <f t="shared" si="52"/>
        <v>0</v>
      </c>
      <c r="S252" s="150">
        <v>0</v>
      </c>
      <c r="T252" s="151">
        <f t="shared" si="53"/>
        <v>0</v>
      </c>
      <c r="U252" s="30"/>
      <c r="V252" s="30"/>
      <c r="W252" s="30"/>
      <c r="X252" s="30"/>
      <c r="Y252" s="30"/>
      <c r="Z252" s="30"/>
      <c r="AA252" s="30"/>
      <c r="AB252" s="30"/>
      <c r="AC252" s="30"/>
      <c r="AD252" s="30"/>
      <c r="AE252" s="30"/>
      <c r="AR252" s="152" t="s">
        <v>190</v>
      </c>
      <c r="AT252" s="152" t="s">
        <v>618</v>
      </c>
      <c r="AU252" s="152" t="s">
        <v>135</v>
      </c>
      <c r="AY252" s="15" t="s">
        <v>163</v>
      </c>
      <c r="BE252" s="153">
        <f t="shared" si="54"/>
        <v>0</v>
      </c>
      <c r="BF252" s="153">
        <f t="shared" si="55"/>
        <v>0</v>
      </c>
      <c r="BG252" s="153">
        <f t="shared" si="56"/>
        <v>0</v>
      </c>
      <c r="BH252" s="153">
        <f t="shared" si="57"/>
        <v>0</v>
      </c>
      <c r="BI252" s="153">
        <f t="shared" si="58"/>
        <v>0</v>
      </c>
      <c r="BJ252" s="15" t="s">
        <v>84</v>
      </c>
      <c r="BK252" s="153">
        <f t="shared" si="59"/>
        <v>0</v>
      </c>
      <c r="BL252" s="15" t="s">
        <v>162</v>
      </c>
      <c r="BM252" s="152" t="s">
        <v>1107</v>
      </c>
    </row>
    <row r="253" spans="1:65" s="2" customFormat="1" ht="16.5" customHeight="1">
      <c r="A253" s="30"/>
      <c r="B253" s="140"/>
      <c r="C253" s="174" t="s">
        <v>701</v>
      </c>
      <c r="D253" s="174" t="s">
        <v>618</v>
      </c>
      <c r="E253" s="175" t="s">
        <v>2627</v>
      </c>
      <c r="F253" s="176" t="s">
        <v>2628</v>
      </c>
      <c r="G253" s="177" t="s">
        <v>329</v>
      </c>
      <c r="H253" s="178">
        <v>55</v>
      </c>
      <c r="I253" s="179"/>
      <c r="J253" s="180">
        <f t="shared" si="50"/>
        <v>0</v>
      </c>
      <c r="K253" s="176" t="s">
        <v>1</v>
      </c>
      <c r="L253" s="181"/>
      <c r="M253" s="182" t="s">
        <v>1</v>
      </c>
      <c r="N253" s="183" t="s">
        <v>41</v>
      </c>
      <c r="O253" s="56"/>
      <c r="P253" s="150">
        <f t="shared" si="51"/>
        <v>0</v>
      </c>
      <c r="Q253" s="150">
        <v>0</v>
      </c>
      <c r="R253" s="150">
        <f t="shared" si="52"/>
        <v>0</v>
      </c>
      <c r="S253" s="150">
        <v>0</v>
      </c>
      <c r="T253" s="151">
        <f t="shared" si="53"/>
        <v>0</v>
      </c>
      <c r="U253" s="30"/>
      <c r="V253" s="30"/>
      <c r="W253" s="30"/>
      <c r="X253" s="30"/>
      <c r="Y253" s="30"/>
      <c r="Z253" s="30"/>
      <c r="AA253" s="30"/>
      <c r="AB253" s="30"/>
      <c r="AC253" s="30"/>
      <c r="AD253" s="30"/>
      <c r="AE253" s="30"/>
      <c r="AR253" s="152" t="s">
        <v>190</v>
      </c>
      <c r="AT253" s="152" t="s">
        <v>618</v>
      </c>
      <c r="AU253" s="152" t="s">
        <v>135</v>
      </c>
      <c r="AY253" s="15" t="s">
        <v>163</v>
      </c>
      <c r="BE253" s="153">
        <f t="shared" si="54"/>
        <v>0</v>
      </c>
      <c r="BF253" s="153">
        <f t="shared" si="55"/>
        <v>0</v>
      </c>
      <c r="BG253" s="153">
        <f t="shared" si="56"/>
        <v>0</v>
      </c>
      <c r="BH253" s="153">
        <f t="shared" si="57"/>
        <v>0</v>
      </c>
      <c r="BI253" s="153">
        <f t="shared" si="58"/>
        <v>0</v>
      </c>
      <c r="BJ253" s="15" t="s">
        <v>84</v>
      </c>
      <c r="BK253" s="153">
        <f t="shared" si="59"/>
        <v>0</v>
      </c>
      <c r="BL253" s="15" t="s">
        <v>162</v>
      </c>
      <c r="BM253" s="152" t="s">
        <v>2629</v>
      </c>
    </row>
    <row r="254" spans="1:65" s="2" customFormat="1" ht="16.5" customHeight="1">
      <c r="A254" s="30"/>
      <c r="B254" s="140"/>
      <c r="C254" s="174" t="s">
        <v>705</v>
      </c>
      <c r="D254" s="174" t="s">
        <v>618</v>
      </c>
      <c r="E254" s="175" t="s">
        <v>2630</v>
      </c>
      <c r="F254" s="176" t="s">
        <v>2631</v>
      </c>
      <c r="G254" s="177" t="s">
        <v>329</v>
      </c>
      <c r="H254" s="178">
        <v>75</v>
      </c>
      <c r="I254" s="179"/>
      <c r="J254" s="180">
        <f t="shared" si="50"/>
        <v>0</v>
      </c>
      <c r="K254" s="176" t="s">
        <v>1</v>
      </c>
      <c r="L254" s="181"/>
      <c r="M254" s="182" t="s">
        <v>1</v>
      </c>
      <c r="N254" s="183" t="s">
        <v>41</v>
      </c>
      <c r="O254" s="56"/>
      <c r="P254" s="150">
        <f t="shared" si="51"/>
        <v>0</v>
      </c>
      <c r="Q254" s="150">
        <v>0</v>
      </c>
      <c r="R254" s="150">
        <f t="shared" si="52"/>
        <v>0</v>
      </c>
      <c r="S254" s="150">
        <v>0</v>
      </c>
      <c r="T254" s="151">
        <f t="shared" si="53"/>
        <v>0</v>
      </c>
      <c r="U254" s="30"/>
      <c r="V254" s="30"/>
      <c r="W254" s="30"/>
      <c r="X254" s="30"/>
      <c r="Y254" s="30"/>
      <c r="Z254" s="30"/>
      <c r="AA254" s="30"/>
      <c r="AB254" s="30"/>
      <c r="AC254" s="30"/>
      <c r="AD254" s="30"/>
      <c r="AE254" s="30"/>
      <c r="AR254" s="152" t="s">
        <v>190</v>
      </c>
      <c r="AT254" s="152" t="s">
        <v>618</v>
      </c>
      <c r="AU254" s="152" t="s">
        <v>135</v>
      </c>
      <c r="AY254" s="15" t="s">
        <v>163</v>
      </c>
      <c r="BE254" s="153">
        <f t="shared" si="54"/>
        <v>0</v>
      </c>
      <c r="BF254" s="153">
        <f t="shared" si="55"/>
        <v>0</v>
      </c>
      <c r="BG254" s="153">
        <f t="shared" si="56"/>
        <v>0</v>
      </c>
      <c r="BH254" s="153">
        <f t="shared" si="57"/>
        <v>0</v>
      </c>
      <c r="BI254" s="153">
        <f t="shared" si="58"/>
        <v>0</v>
      </c>
      <c r="BJ254" s="15" t="s">
        <v>84</v>
      </c>
      <c r="BK254" s="153">
        <f t="shared" si="59"/>
        <v>0</v>
      </c>
      <c r="BL254" s="15" t="s">
        <v>162</v>
      </c>
      <c r="BM254" s="152" t="s">
        <v>2632</v>
      </c>
    </row>
    <row r="255" spans="1:65" s="2" customFormat="1" ht="16.5" customHeight="1">
      <c r="A255" s="30"/>
      <c r="B255" s="140"/>
      <c r="C255" s="174" t="s">
        <v>711</v>
      </c>
      <c r="D255" s="174" t="s">
        <v>618</v>
      </c>
      <c r="E255" s="175" t="s">
        <v>2633</v>
      </c>
      <c r="F255" s="176" t="s">
        <v>2634</v>
      </c>
      <c r="G255" s="177" t="s">
        <v>329</v>
      </c>
      <c r="H255" s="178">
        <v>65</v>
      </c>
      <c r="I255" s="179"/>
      <c r="J255" s="180">
        <f t="shared" si="50"/>
        <v>0</v>
      </c>
      <c r="K255" s="176" t="s">
        <v>1</v>
      </c>
      <c r="L255" s="181"/>
      <c r="M255" s="182" t="s">
        <v>1</v>
      </c>
      <c r="N255" s="183" t="s">
        <v>41</v>
      </c>
      <c r="O255" s="56"/>
      <c r="P255" s="150">
        <f t="shared" si="51"/>
        <v>0</v>
      </c>
      <c r="Q255" s="150">
        <v>0</v>
      </c>
      <c r="R255" s="150">
        <f t="shared" si="52"/>
        <v>0</v>
      </c>
      <c r="S255" s="150">
        <v>0</v>
      </c>
      <c r="T255" s="151">
        <f t="shared" si="53"/>
        <v>0</v>
      </c>
      <c r="U255" s="30"/>
      <c r="V255" s="30"/>
      <c r="W255" s="30"/>
      <c r="X255" s="30"/>
      <c r="Y255" s="30"/>
      <c r="Z255" s="30"/>
      <c r="AA255" s="30"/>
      <c r="AB255" s="30"/>
      <c r="AC255" s="30"/>
      <c r="AD255" s="30"/>
      <c r="AE255" s="30"/>
      <c r="AR255" s="152" t="s">
        <v>190</v>
      </c>
      <c r="AT255" s="152" t="s">
        <v>618</v>
      </c>
      <c r="AU255" s="152" t="s">
        <v>135</v>
      </c>
      <c r="AY255" s="15" t="s">
        <v>163</v>
      </c>
      <c r="BE255" s="153">
        <f t="shared" si="54"/>
        <v>0</v>
      </c>
      <c r="BF255" s="153">
        <f t="shared" si="55"/>
        <v>0</v>
      </c>
      <c r="BG255" s="153">
        <f t="shared" si="56"/>
        <v>0</v>
      </c>
      <c r="BH255" s="153">
        <f t="shared" si="57"/>
        <v>0</v>
      </c>
      <c r="BI255" s="153">
        <f t="shared" si="58"/>
        <v>0</v>
      </c>
      <c r="BJ255" s="15" t="s">
        <v>84</v>
      </c>
      <c r="BK255" s="153">
        <f t="shared" si="59"/>
        <v>0</v>
      </c>
      <c r="BL255" s="15" t="s">
        <v>162</v>
      </c>
      <c r="BM255" s="152" t="s">
        <v>2635</v>
      </c>
    </row>
    <row r="256" spans="1:65" s="2" customFormat="1" ht="16.5" customHeight="1">
      <c r="A256" s="30"/>
      <c r="B256" s="140"/>
      <c r="C256" s="174" t="s">
        <v>114</v>
      </c>
      <c r="D256" s="174" t="s">
        <v>618</v>
      </c>
      <c r="E256" s="175" t="s">
        <v>2636</v>
      </c>
      <c r="F256" s="176" t="s">
        <v>2637</v>
      </c>
      <c r="G256" s="177" t="s">
        <v>329</v>
      </c>
      <c r="H256" s="178">
        <v>85</v>
      </c>
      <c r="I256" s="179"/>
      <c r="J256" s="180">
        <f t="shared" si="50"/>
        <v>0</v>
      </c>
      <c r="K256" s="176" t="s">
        <v>1</v>
      </c>
      <c r="L256" s="181"/>
      <c r="M256" s="182" t="s">
        <v>1</v>
      </c>
      <c r="N256" s="183" t="s">
        <v>41</v>
      </c>
      <c r="O256" s="56"/>
      <c r="P256" s="150">
        <f t="shared" si="51"/>
        <v>0</v>
      </c>
      <c r="Q256" s="150">
        <v>0</v>
      </c>
      <c r="R256" s="150">
        <f t="shared" si="52"/>
        <v>0</v>
      </c>
      <c r="S256" s="150">
        <v>0</v>
      </c>
      <c r="T256" s="151">
        <f t="shared" si="53"/>
        <v>0</v>
      </c>
      <c r="U256" s="30"/>
      <c r="V256" s="30"/>
      <c r="W256" s="30"/>
      <c r="X256" s="30"/>
      <c r="Y256" s="30"/>
      <c r="Z256" s="30"/>
      <c r="AA256" s="30"/>
      <c r="AB256" s="30"/>
      <c r="AC256" s="30"/>
      <c r="AD256" s="30"/>
      <c r="AE256" s="30"/>
      <c r="AR256" s="152" t="s">
        <v>190</v>
      </c>
      <c r="AT256" s="152" t="s">
        <v>618</v>
      </c>
      <c r="AU256" s="152" t="s">
        <v>135</v>
      </c>
      <c r="AY256" s="15" t="s">
        <v>163</v>
      </c>
      <c r="BE256" s="153">
        <f t="shared" si="54"/>
        <v>0</v>
      </c>
      <c r="BF256" s="153">
        <f t="shared" si="55"/>
        <v>0</v>
      </c>
      <c r="BG256" s="153">
        <f t="shared" si="56"/>
        <v>0</v>
      </c>
      <c r="BH256" s="153">
        <f t="shared" si="57"/>
        <v>0</v>
      </c>
      <c r="BI256" s="153">
        <f t="shared" si="58"/>
        <v>0</v>
      </c>
      <c r="BJ256" s="15" t="s">
        <v>84</v>
      </c>
      <c r="BK256" s="153">
        <f t="shared" si="59"/>
        <v>0</v>
      </c>
      <c r="BL256" s="15" t="s">
        <v>162</v>
      </c>
      <c r="BM256" s="152" t="s">
        <v>2638</v>
      </c>
    </row>
    <row r="257" spans="1:65" s="2" customFormat="1" ht="16.5" customHeight="1">
      <c r="A257" s="30"/>
      <c r="B257" s="140"/>
      <c r="C257" s="174" t="s">
        <v>720</v>
      </c>
      <c r="D257" s="174" t="s">
        <v>618</v>
      </c>
      <c r="E257" s="175" t="s">
        <v>2639</v>
      </c>
      <c r="F257" s="176" t="s">
        <v>2640</v>
      </c>
      <c r="G257" s="177" t="s">
        <v>329</v>
      </c>
      <c r="H257" s="178">
        <v>165</v>
      </c>
      <c r="I257" s="179"/>
      <c r="J257" s="180">
        <f t="shared" si="50"/>
        <v>0</v>
      </c>
      <c r="K257" s="176" t="s">
        <v>1</v>
      </c>
      <c r="L257" s="181"/>
      <c r="M257" s="182" t="s">
        <v>1</v>
      </c>
      <c r="N257" s="183" t="s">
        <v>41</v>
      </c>
      <c r="O257" s="56"/>
      <c r="P257" s="150">
        <f t="shared" si="51"/>
        <v>0</v>
      </c>
      <c r="Q257" s="150">
        <v>0</v>
      </c>
      <c r="R257" s="150">
        <f t="shared" si="52"/>
        <v>0</v>
      </c>
      <c r="S257" s="150">
        <v>0</v>
      </c>
      <c r="T257" s="151">
        <f t="shared" si="53"/>
        <v>0</v>
      </c>
      <c r="U257" s="30"/>
      <c r="V257" s="30"/>
      <c r="W257" s="30"/>
      <c r="X257" s="30"/>
      <c r="Y257" s="30"/>
      <c r="Z257" s="30"/>
      <c r="AA257" s="30"/>
      <c r="AB257" s="30"/>
      <c r="AC257" s="30"/>
      <c r="AD257" s="30"/>
      <c r="AE257" s="30"/>
      <c r="AR257" s="152" t="s">
        <v>190</v>
      </c>
      <c r="AT257" s="152" t="s">
        <v>618</v>
      </c>
      <c r="AU257" s="152" t="s">
        <v>135</v>
      </c>
      <c r="AY257" s="15" t="s">
        <v>163</v>
      </c>
      <c r="BE257" s="153">
        <f t="shared" si="54"/>
        <v>0</v>
      </c>
      <c r="BF257" s="153">
        <f t="shared" si="55"/>
        <v>0</v>
      </c>
      <c r="BG257" s="153">
        <f t="shared" si="56"/>
        <v>0</v>
      </c>
      <c r="BH257" s="153">
        <f t="shared" si="57"/>
        <v>0</v>
      </c>
      <c r="BI257" s="153">
        <f t="shared" si="58"/>
        <v>0</v>
      </c>
      <c r="BJ257" s="15" t="s">
        <v>84</v>
      </c>
      <c r="BK257" s="153">
        <f t="shared" si="59"/>
        <v>0</v>
      </c>
      <c r="BL257" s="15" t="s">
        <v>162</v>
      </c>
      <c r="BM257" s="152" t="s">
        <v>2641</v>
      </c>
    </row>
    <row r="258" spans="1:65" s="2" customFormat="1" ht="16.5" customHeight="1">
      <c r="A258" s="30"/>
      <c r="B258" s="140"/>
      <c r="C258" s="174" t="s">
        <v>724</v>
      </c>
      <c r="D258" s="174" t="s">
        <v>618</v>
      </c>
      <c r="E258" s="175" t="s">
        <v>2642</v>
      </c>
      <c r="F258" s="176" t="s">
        <v>2643</v>
      </c>
      <c r="G258" s="177" t="s">
        <v>329</v>
      </c>
      <c r="H258" s="178">
        <v>30</v>
      </c>
      <c r="I258" s="179"/>
      <c r="J258" s="180">
        <f t="shared" si="50"/>
        <v>0</v>
      </c>
      <c r="K258" s="176" t="s">
        <v>1</v>
      </c>
      <c r="L258" s="181"/>
      <c r="M258" s="182" t="s">
        <v>1</v>
      </c>
      <c r="N258" s="183" t="s">
        <v>41</v>
      </c>
      <c r="O258" s="56"/>
      <c r="P258" s="150">
        <f t="shared" si="51"/>
        <v>0</v>
      </c>
      <c r="Q258" s="150">
        <v>0</v>
      </c>
      <c r="R258" s="150">
        <f t="shared" si="52"/>
        <v>0</v>
      </c>
      <c r="S258" s="150">
        <v>0</v>
      </c>
      <c r="T258" s="151">
        <f t="shared" si="53"/>
        <v>0</v>
      </c>
      <c r="U258" s="30"/>
      <c r="V258" s="30"/>
      <c r="W258" s="30"/>
      <c r="X258" s="30"/>
      <c r="Y258" s="30"/>
      <c r="Z258" s="30"/>
      <c r="AA258" s="30"/>
      <c r="AB258" s="30"/>
      <c r="AC258" s="30"/>
      <c r="AD258" s="30"/>
      <c r="AE258" s="30"/>
      <c r="AR258" s="152" t="s">
        <v>190</v>
      </c>
      <c r="AT258" s="152" t="s">
        <v>618</v>
      </c>
      <c r="AU258" s="152" t="s">
        <v>135</v>
      </c>
      <c r="AY258" s="15" t="s">
        <v>163</v>
      </c>
      <c r="BE258" s="153">
        <f t="shared" si="54"/>
        <v>0</v>
      </c>
      <c r="BF258" s="153">
        <f t="shared" si="55"/>
        <v>0</v>
      </c>
      <c r="BG258" s="153">
        <f t="shared" si="56"/>
        <v>0</v>
      </c>
      <c r="BH258" s="153">
        <f t="shared" si="57"/>
        <v>0</v>
      </c>
      <c r="BI258" s="153">
        <f t="shared" si="58"/>
        <v>0</v>
      </c>
      <c r="BJ258" s="15" t="s">
        <v>84</v>
      </c>
      <c r="BK258" s="153">
        <f t="shared" si="59"/>
        <v>0</v>
      </c>
      <c r="BL258" s="15" t="s">
        <v>162</v>
      </c>
      <c r="BM258" s="152" t="s">
        <v>2644</v>
      </c>
    </row>
    <row r="259" spans="1:65" s="2" customFormat="1" ht="16.5" customHeight="1">
      <c r="A259" s="30"/>
      <c r="B259" s="140"/>
      <c r="C259" s="174" t="s">
        <v>729</v>
      </c>
      <c r="D259" s="174" t="s">
        <v>618</v>
      </c>
      <c r="E259" s="175" t="s">
        <v>2645</v>
      </c>
      <c r="F259" s="176" t="s">
        <v>2646</v>
      </c>
      <c r="G259" s="177" t="s">
        <v>329</v>
      </c>
      <c r="H259" s="178">
        <v>1560</v>
      </c>
      <c r="I259" s="179"/>
      <c r="J259" s="180">
        <f t="shared" si="50"/>
        <v>0</v>
      </c>
      <c r="K259" s="176" t="s">
        <v>1</v>
      </c>
      <c r="L259" s="181"/>
      <c r="M259" s="182" t="s">
        <v>1</v>
      </c>
      <c r="N259" s="183" t="s">
        <v>41</v>
      </c>
      <c r="O259" s="56"/>
      <c r="P259" s="150">
        <f t="shared" si="51"/>
        <v>0</v>
      </c>
      <c r="Q259" s="150">
        <v>0</v>
      </c>
      <c r="R259" s="150">
        <f t="shared" si="52"/>
        <v>0</v>
      </c>
      <c r="S259" s="150">
        <v>0</v>
      </c>
      <c r="T259" s="151">
        <f t="shared" si="53"/>
        <v>0</v>
      </c>
      <c r="U259" s="30"/>
      <c r="V259" s="30"/>
      <c r="W259" s="30"/>
      <c r="X259" s="30"/>
      <c r="Y259" s="30"/>
      <c r="Z259" s="30"/>
      <c r="AA259" s="30"/>
      <c r="AB259" s="30"/>
      <c r="AC259" s="30"/>
      <c r="AD259" s="30"/>
      <c r="AE259" s="30"/>
      <c r="AR259" s="152" t="s">
        <v>190</v>
      </c>
      <c r="AT259" s="152" t="s">
        <v>618</v>
      </c>
      <c r="AU259" s="152" t="s">
        <v>135</v>
      </c>
      <c r="AY259" s="15" t="s">
        <v>163</v>
      </c>
      <c r="BE259" s="153">
        <f t="shared" si="54"/>
        <v>0</v>
      </c>
      <c r="BF259" s="153">
        <f t="shared" si="55"/>
        <v>0</v>
      </c>
      <c r="BG259" s="153">
        <f t="shared" si="56"/>
        <v>0</v>
      </c>
      <c r="BH259" s="153">
        <f t="shared" si="57"/>
        <v>0</v>
      </c>
      <c r="BI259" s="153">
        <f t="shared" si="58"/>
        <v>0</v>
      </c>
      <c r="BJ259" s="15" t="s">
        <v>84</v>
      </c>
      <c r="BK259" s="153">
        <f t="shared" si="59"/>
        <v>0</v>
      </c>
      <c r="BL259" s="15" t="s">
        <v>162</v>
      </c>
      <c r="BM259" s="152" t="s">
        <v>2647</v>
      </c>
    </row>
    <row r="260" spans="1:65" s="11" customFormat="1" ht="22.9" customHeight="1">
      <c r="B260" s="129"/>
      <c r="D260" s="130" t="s">
        <v>75</v>
      </c>
      <c r="E260" s="163" t="s">
        <v>2648</v>
      </c>
      <c r="F260" s="163" t="s">
        <v>2649</v>
      </c>
      <c r="I260" s="132"/>
      <c r="J260" s="164">
        <f>BK260</f>
        <v>0</v>
      </c>
      <c r="L260" s="129"/>
      <c r="M260" s="134"/>
      <c r="N260" s="135"/>
      <c r="O260" s="135"/>
      <c r="P260" s="136">
        <f>P261+P263+P265+P267+P269</f>
        <v>0</v>
      </c>
      <c r="Q260" s="135"/>
      <c r="R260" s="136">
        <f>R261+R263+R265+R267+R269</f>
        <v>0</v>
      </c>
      <c r="S260" s="135"/>
      <c r="T260" s="137">
        <f>T261+T263+T265+T267+T269</f>
        <v>0</v>
      </c>
      <c r="AR260" s="130" t="s">
        <v>84</v>
      </c>
      <c r="AT260" s="138" t="s">
        <v>75</v>
      </c>
      <c r="AU260" s="138" t="s">
        <v>84</v>
      </c>
      <c r="AY260" s="130" t="s">
        <v>163</v>
      </c>
      <c r="BK260" s="139">
        <f>BK261+BK263+BK265+BK267+BK269</f>
        <v>0</v>
      </c>
    </row>
    <row r="261" spans="1:65" s="11" customFormat="1" ht="20.85" customHeight="1">
      <c r="B261" s="129"/>
      <c r="D261" s="130" t="s">
        <v>75</v>
      </c>
      <c r="E261" s="163" t="s">
        <v>2650</v>
      </c>
      <c r="F261" s="163" t="s">
        <v>2651</v>
      </c>
      <c r="I261" s="132"/>
      <c r="J261" s="164">
        <f>BK261</f>
        <v>0</v>
      </c>
      <c r="L261" s="129"/>
      <c r="M261" s="134"/>
      <c r="N261" s="135"/>
      <c r="O261" s="135"/>
      <c r="P261" s="136">
        <f>P262</f>
        <v>0</v>
      </c>
      <c r="Q261" s="135"/>
      <c r="R261" s="136">
        <f>R262</f>
        <v>0</v>
      </c>
      <c r="S261" s="135"/>
      <c r="T261" s="137">
        <f>T262</f>
        <v>0</v>
      </c>
      <c r="AR261" s="130" t="s">
        <v>84</v>
      </c>
      <c r="AT261" s="138" t="s">
        <v>75</v>
      </c>
      <c r="AU261" s="138" t="s">
        <v>86</v>
      </c>
      <c r="AY261" s="130" t="s">
        <v>163</v>
      </c>
      <c r="BK261" s="139">
        <f>BK262</f>
        <v>0</v>
      </c>
    </row>
    <row r="262" spans="1:65" s="2" customFormat="1" ht="16.5" customHeight="1">
      <c r="A262" s="30"/>
      <c r="B262" s="140"/>
      <c r="C262" s="174" t="s">
        <v>734</v>
      </c>
      <c r="D262" s="174" t="s">
        <v>618</v>
      </c>
      <c r="E262" s="175" t="s">
        <v>2652</v>
      </c>
      <c r="F262" s="176" t="s">
        <v>2653</v>
      </c>
      <c r="G262" s="177" t="s">
        <v>2472</v>
      </c>
      <c r="H262" s="178">
        <v>1</v>
      </c>
      <c r="I262" s="179"/>
      <c r="J262" s="180">
        <f>ROUND(I262*H262,2)</f>
        <v>0</v>
      </c>
      <c r="K262" s="176" t="s">
        <v>1</v>
      </c>
      <c r="L262" s="181"/>
      <c r="M262" s="182" t="s">
        <v>1</v>
      </c>
      <c r="N262" s="183" t="s">
        <v>41</v>
      </c>
      <c r="O262" s="56"/>
      <c r="P262" s="150">
        <f>O262*H262</f>
        <v>0</v>
      </c>
      <c r="Q262" s="150">
        <v>0</v>
      </c>
      <c r="R262" s="150">
        <f>Q262*H262</f>
        <v>0</v>
      </c>
      <c r="S262" s="150">
        <v>0</v>
      </c>
      <c r="T262" s="151">
        <f>S262*H262</f>
        <v>0</v>
      </c>
      <c r="U262" s="30"/>
      <c r="V262" s="30"/>
      <c r="W262" s="30"/>
      <c r="X262" s="30"/>
      <c r="Y262" s="30"/>
      <c r="Z262" s="30"/>
      <c r="AA262" s="30"/>
      <c r="AB262" s="30"/>
      <c r="AC262" s="30"/>
      <c r="AD262" s="30"/>
      <c r="AE262" s="30"/>
      <c r="AR262" s="152" t="s">
        <v>190</v>
      </c>
      <c r="AT262" s="152" t="s">
        <v>618</v>
      </c>
      <c r="AU262" s="152" t="s">
        <v>135</v>
      </c>
      <c r="AY262" s="15" t="s">
        <v>163</v>
      </c>
      <c r="BE262" s="153">
        <f>IF(N262="základní",J262,0)</f>
        <v>0</v>
      </c>
      <c r="BF262" s="153">
        <f>IF(N262="snížená",J262,0)</f>
        <v>0</v>
      </c>
      <c r="BG262" s="153">
        <f>IF(N262="zákl. přenesená",J262,0)</f>
        <v>0</v>
      </c>
      <c r="BH262" s="153">
        <f>IF(N262="sníž. přenesená",J262,0)</f>
        <v>0</v>
      </c>
      <c r="BI262" s="153">
        <f>IF(N262="nulová",J262,0)</f>
        <v>0</v>
      </c>
      <c r="BJ262" s="15" t="s">
        <v>84</v>
      </c>
      <c r="BK262" s="153">
        <f>ROUND(I262*H262,2)</f>
        <v>0</v>
      </c>
      <c r="BL262" s="15" t="s">
        <v>162</v>
      </c>
      <c r="BM262" s="152" t="s">
        <v>2654</v>
      </c>
    </row>
    <row r="263" spans="1:65" s="11" customFormat="1" ht="20.85" customHeight="1">
      <c r="B263" s="129"/>
      <c r="D263" s="130" t="s">
        <v>75</v>
      </c>
      <c r="E263" s="163" t="s">
        <v>2655</v>
      </c>
      <c r="F263" s="163" t="s">
        <v>2656</v>
      </c>
      <c r="I263" s="132"/>
      <c r="J263" s="164">
        <f>BK263</f>
        <v>0</v>
      </c>
      <c r="L263" s="129"/>
      <c r="M263" s="134"/>
      <c r="N263" s="135"/>
      <c r="O263" s="135"/>
      <c r="P263" s="136">
        <f>P264</f>
        <v>0</v>
      </c>
      <c r="Q263" s="135"/>
      <c r="R263" s="136">
        <f>R264</f>
        <v>0</v>
      </c>
      <c r="S263" s="135"/>
      <c r="T263" s="137">
        <f>T264</f>
        <v>0</v>
      </c>
      <c r="AR263" s="130" t="s">
        <v>84</v>
      </c>
      <c r="AT263" s="138" t="s">
        <v>75</v>
      </c>
      <c r="AU263" s="138" t="s">
        <v>86</v>
      </c>
      <c r="AY263" s="130" t="s">
        <v>163</v>
      </c>
      <c r="BK263" s="139">
        <f>BK264</f>
        <v>0</v>
      </c>
    </row>
    <row r="264" spans="1:65" s="2" customFormat="1" ht="24.2" customHeight="1">
      <c r="A264" s="30"/>
      <c r="B264" s="140"/>
      <c r="C264" s="174" t="s">
        <v>740</v>
      </c>
      <c r="D264" s="174" t="s">
        <v>618</v>
      </c>
      <c r="E264" s="175" t="s">
        <v>2657</v>
      </c>
      <c r="F264" s="176" t="s">
        <v>2658</v>
      </c>
      <c r="G264" s="177" t="s">
        <v>2441</v>
      </c>
      <c r="H264" s="178">
        <v>1</v>
      </c>
      <c r="I264" s="179"/>
      <c r="J264" s="180">
        <f>ROUND(I264*H264,2)</f>
        <v>0</v>
      </c>
      <c r="K264" s="176" t="s">
        <v>1</v>
      </c>
      <c r="L264" s="181"/>
      <c r="M264" s="182" t="s">
        <v>1</v>
      </c>
      <c r="N264" s="183" t="s">
        <v>41</v>
      </c>
      <c r="O264" s="56"/>
      <c r="P264" s="150">
        <f>O264*H264</f>
        <v>0</v>
      </c>
      <c r="Q264" s="150">
        <v>0</v>
      </c>
      <c r="R264" s="150">
        <f>Q264*H264</f>
        <v>0</v>
      </c>
      <c r="S264" s="150">
        <v>0</v>
      </c>
      <c r="T264" s="151">
        <f>S264*H264</f>
        <v>0</v>
      </c>
      <c r="U264" s="30"/>
      <c r="V264" s="30"/>
      <c r="W264" s="30"/>
      <c r="X264" s="30"/>
      <c r="Y264" s="30"/>
      <c r="Z264" s="30"/>
      <c r="AA264" s="30"/>
      <c r="AB264" s="30"/>
      <c r="AC264" s="30"/>
      <c r="AD264" s="30"/>
      <c r="AE264" s="30"/>
      <c r="AR264" s="152" t="s">
        <v>190</v>
      </c>
      <c r="AT264" s="152" t="s">
        <v>618</v>
      </c>
      <c r="AU264" s="152" t="s">
        <v>135</v>
      </c>
      <c r="AY264" s="15" t="s">
        <v>163</v>
      </c>
      <c r="BE264" s="153">
        <f>IF(N264="základní",J264,0)</f>
        <v>0</v>
      </c>
      <c r="BF264" s="153">
        <f>IF(N264="snížená",J264,0)</f>
        <v>0</v>
      </c>
      <c r="BG264" s="153">
        <f>IF(N264="zákl. přenesená",J264,0)</f>
        <v>0</v>
      </c>
      <c r="BH264" s="153">
        <f>IF(N264="sníž. přenesená",J264,0)</f>
        <v>0</v>
      </c>
      <c r="BI264" s="153">
        <f>IF(N264="nulová",J264,0)</f>
        <v>0</v>
      </c>
      <c r="BJ264" s="15" t="s">
        <v>84</v>
      </c>
      <c r="BK264" s="153">
        <f>ROUND(I264*H264,2)</f>
        <v>0</v>
      </c>
      <c r="BL264" s="15" t="s">
        <v>162</v>
      </c>
      <c r="BM264" s="152" t="s">
        <v>2659</v>
      </c>
    </row>
    <row r="265" spans="1:65" s="11" customFormat="1" ht="20.85" customHeight="1">
      <c r="B265" s="129"/>
      <c r="D265" s="130" t="s">
        <v>75</v>
      </c>
      <c r="E265" s="163" t="s">
        <v>2660</v>
      </c>
      <c r="F265" s="163" t="s">
        <v>2661</v>
      </c>
      <c r="I265" s="132"/>
      <c r="J265" s="164">
        <f>BK265</f>
        <v>0</v>
      </c>
      <c r="L265" s="129"/>
      <c r="M265" s="134"/>
      <c r="N265" s="135"/>
      <c r="O265" s="135"/>
      <c r="P265" s="136">
        <f>P266</f>
        <v>0</v>
      </c>
      <c r="Q265" s="135"/>
      <c r="R265" s="136">
        <f>R266</f>
        <v>0</v>
      </c>
      <c r="S265" s="135"/>
      <c r="T265" s="137">
        <f>T266</f>
        <v>0</v>
      </c>
      <c r="AR265" s="130" t="s">
        <v>84</v>
      </c>
      <c r="AT265" s="138" t="s">
        <v>75</v>
      </c>
      <c r="AU265" s="138" t="s">
        <v>86</v>
      </c>
      <c r="AY265" s="130" t="s">
        <v>163</v>
      </c>
      <c r="BK265" s="139">
        <f>BK266</f>
        <v>0</v>
      </c>
    </row>
    <row r="266" spans="1:65" s="2" customFormat="1" ht="49.15" customHeight="1">
      <c r="A266" s="30"/>
      <c r="B266" s="140"/>
      <c r="C266" s="174" t="s">
        <v>744</v>
      </c>
      <c r="D266" s="174" t="s">
        <v>618</v>
      </c>
      <c r="E266" s="175" t="s">
        <v>2662</v>
      </c>
      <c r="F266" s="176" t="s">
        <v>2663</v>
      </c>
      <c r="G266" s="177" t="s">
        <v>2472</v>
      </c>
      <c r="H266" s="178">
        <v>1</v>
      </c>
      <c r="I266" s="179"/>
      <c r="J266" s="180">
        <f>ROUND(I266*H266,2)</f>
        <v>0</v>
      </c>
      <c r="K266" s="176" t="s">
        <v>1</v>
      </c>
      <c r="L266" s="181"/>
      <c r="M266" s="182" t="s">
        <v>1</v>
      </c>
      <c r="N266" s="183" t="s">
        <v>41</v>
      </c>
      <c r="O266" s="56"/>
      <c r="P266" s="150">
        <f>O266*H266</f>
        <v>0</v>
      </c>
      <c r="Q266" s="150">
        <v>0</v>
      </c>
      <c r="R266" s="150">
        <f>Q266*H266</f>
        <v>0</v>
      </c>
      <c r="S266" s="150">
        <v>0</v>
      </c>
      <c r="T266" s="151">
        <f>S266*H266</f>
        <v>0</v>
      </c>
      <c r="U266" s="30"/>
      <c r="V266" s="30"/>
      <c r="W266" s="30"/>
      <c r="X266" s="30"/>
      <c r="Y266" s="30"/>
      <c r="Z266" s="30"/>
      <c r="AA266" s="30"/>
      <c r="AB266" s="30"/>
      <c r="AC266" s="30"/>
      <c r="AD266" s="30"/>
      <c r="AE266" s="30"/>
      <c r="AR266" s="152" t="s">
        <v>190</v>
      </c>
      <c r="AT266" s="152" t="s">
        <v>618</v>
      </c>
      <c r="AU266" s="152" t="s">
        <v>135</v>
      </c>
      <c r="AY266" s="15" t="s">
        <v>163</v>
      </c>
      <c r="BE266" s="153">
        <f>IF(N266="základní",J266,0)</f>
        <v>0</v>
      </c>
      <c r="BF266" s="153">
        <f>IF(N266="snížená",J266,0)</f>
        <v>0</v>
      </c>
      <c r="BG266" s="153">
        <f>IF(N266="zákl. přenesená",J266,0)</f>
        <v>0</v>
      </c>
      <c r="BH266" s="153">
        <f>IF(N266="sníž. přenesená",J266,0)</f>
        <v>0</v>
      </c>
      <c r="BI266" s="153">
        <f>IF(N266="nulová",J266,0)</f>
        <v>0</v>
      </c>
      <c r="BJ266" s="15" t="s">
        <v>84</v>
      </c>
      <c r="BK266" s="153">
        <f>ROUND(I266*H266,2)</f>
        <v>0</v>
      </c>
      <c r="BL266" s="15" t="s">
        <v>162</v>
      </c>
      <c r="BM266" s="152" t="s">
        <v>2664</v>
      </c>
    </row>
    <row r="267" spans="1:65" s="11" customFormat="1" ht="20.85" customHeight="1">
      <c r="B267" s="129"/>
      <c r="D267" s="130" t="s">
        <v>75</v>
      </c>
      <c r="E267" s="163" t="s">
        <v>2665</v>
      </c>
      <c r="F267" s="163" t="s">
        <v>2666</v>
      </c>
      <c r="I267" s="132"/>
      <c r="J267" s="164">
        <f>BK267</f>
        <v>0</v>
      </c>
      <c r="L267" s="129"/>
      <c r="M267" s="134"/>
      <c r="N267" s="135"/>
      <c r="O267" s="135"/>
      <c r="P267" s="136">
        <f>P268</f>
        <v>0</v>
      </c>
      <c r="Q267" s="135"/>
      <c r="R267" s="136">
        <f>R268</f>
        <v>0</v>
      </c>
      <c r="S267" s="135"/>
      <c r="T267" s="137">
        <f>T268</f>
        <v>0</v>
      </c>
      <c r="AR267" s="130" t="s">
        <v>84</v>
      </c>
      <c r="AT267" s="138" t="s">
        <v>75</v>
      </c>
      <c r="AU267" s="138" t="s">
        <v>86</v>
      </c>
      <c r="AY267" s="130" t="s">
        <v>163</v>
      </c>
      <c r="BK267" s="139">
        <f>BK268</f>
        <v>0</v>
      </c>
    </row>
    <row r="268" spans="1:65" s="2" customFormat="1" ht="49.15" customHeight="1">
      <c r="A268" s="30"/>
      <c r="B268" s="140"/>
      <c r="C268" s="174" t="s">
        <v>748</v>
      </c>
      <c r="D268" s="174" t="s">
        <v>618</v>
      </c>
      <c r="E268" s="175" t="s">
        <v>2667</v>
      </c>
      <c r="F268" s="176" t="s">
        <v>2668</v>
      </c>
      <c r="G268" s="177" t="s">
        <v>2472</v>
      </c>
      <c r="H268" s="178">
        <v>1</v>
      </c>
      <c r="I268" s="179"/>
      <c r="J268" s="180">
        <f>ROUND(I268*H268,2)</f>
        <v>0</v>
      </c>
      <c r="K268" s="176" t="s">
        <v>1</v>
      </c>
      <c r="L268" s="181"/>
      <c r="M268" s="182" t="s">
        <v>1</v>
      </c>
      <c r="N268" s="183" t="s">
        <v>41</v>
      </c>
      <c r="O268" s="56"/>
      <c r="P268" s="150">
        <f>O268*H268</f>
        <v>0</v>
      </c>
      <c r="Q268" s="150">
        <v>0</v>
      </c>
      <c r="R268" s="150">
        <f>Q268*H268</f>
        <v>0</v>
      </c>
      <c r="S268" s="150">
        <v>0</v>
      </c>
      <c r="T268" s="151">
        <f>S268*H268</f>
        <v>0</v>
      </c>
      <c r="U268" s="30"/>
      <c r="V268" s="30"/>
      <c r="W268" s="30"/>
      <c r="X268" s="30"/>
      <c r="Y268" s="30"/>
      <c r="Z268" s="30"/>
      <c r="AA268" s="30"/>
      <c r="AB268" s="30"/>
      <c r="AC268" s="30"/>
      <c r="AD268" s="30"/>
      <c r="AE268" s="30"/>
      <c r="AR268" s="152" t="s">
        <v>190</v>
      </c>
      <c r="AT268" s="152" t="s">
        <v>618</v>
      </c>
      <c r="AU268" s="152" t="s">
        <v>135</v>
      </c>
      <c r="AY268" s="15" t="s">
        <v>163</v>
      </c>
      <c r="BE268" s="153">
        <f>IF(N268="základní",J268,0)</f>
        <v>0</v>
      </c>
      <c r="BF268" s="153">
        <f>IF(N268="snížená",J268,0)</f>
        <v>0</v>
      </c>
      <c r="BG268" s="153">
        <f>IF(N268="zákl. přenesená",J268,0)</f>
        <v>0</v>
      </c>
      <c r="BH268" s="153">
        <f>IF(N268="sníž. přenesená",J268,0)</f>
        <v>0</v>
      </c>
      <c r="BI268" s="153">
        <f>IF(N268="nulová",J268,0)</f>
        <v>0</v>
      </c>
      <c r="BJ268" s="15" t="s">
        <v>84</v>
      </c>
      <c r="BK268" s="153">
        <f>ROUND(I268*H268,2)</f>
        <v>0</v>
      </c>
      <c r="BL268" s="15" t="s">
        <v>162</v>
      </c>
      <c r="BM268" s="152" t="s">
        <v>2669</v>
      </c>
    </row>
    <row r="269" spans="1:65" s="11" customFormat="1" ht="20.85" customHeight="1">
      <c r="B269" s="129"/>
      <c r="D269" s="130" t="s">
        <v>75</v>
      </c>
      <c r="E269" s="163" t="s">
        <v>2670</v>
      </c>
      <c r="F269" s="163" t="s">
        <v>2671</v>
      </c>
      <c r="I269" s="132"/>
      <c r="J269" s="164">
        <f>BK269</f>
        <v>0</v>
      </c>
      <c r="L269" s="129"/>
      <c r="M269" s="134"/>
      <c r="N269" s="135"/>
      <c r="O269" s="135"/>
      <c r="P269" s="136">
        <f>P270</f>
        <v>0</v>
      </c>
      <c r="Q269" s="135"/>
      <c r="R269" s="136">
        <f>R270</f>
        <v>0</v>
      </c>
      <c r="S269" s="135"/>
      <c r="T269" s="137">
        <f>T270</f>
        <v>0</v>
      </c>
      <c r="AR269" s="130" t="s">
        <v>84</v>
      </c>
      <c r="AT269" s="138" t="s">
        <v>75</v>
      </c>
      <c r="AU269" s="138" t="s">
        <v>86</v>
      </c>
      <c r="AY269" s="130" t="s">
        <v>163</v>
      </c>
      <c r="BK269" s="139">
        <f>BK270</f>
        <v>0</v>
      </c>
    </row>
    <row r="270" spans="1:65" s="2" customFormat="1" ht="49.15" customHeight="1">
      <c r="A270" s="30"/>
      <c r="B270" s="140"/>
      <c r="C270" s="174" t="s">
        <v>752</v>
      </c>
      <c r="D270" s="174" t="s">
        <v>618</v>
      </c>
      <c r="E270" s="175" t="s">
        <v>2672</v>
      </c>
      <c r="F270" s="176" t="s">
        <v>2668</v>
      </c>
      <c r="G270" s="177" t="s">
        <v>2472</v>
      </c>
      <c r="H270" s="178">
        <v>1</v>
      </c>
      <c r="I270" s="179"/>
      <c r="J270" s="180">
        <f>ROUND(I270*H270,2)</f>
        <v>0</v>
      </c>
      <c r="K270" s="176" t="s">
        <v>1</v>
      </c>
      <c r="L270" s="181"/>
      <c r="M270" s="182" t="s">
        <v>1</v>
      </c>
      <c r="N270" s="183" t="s">
        <v>41</v>
      </c>
      <c r="O270" s="56"/>
      <c r="P270" s="150">
        <f>O270*H270</f>
        <v>0</v>
      </c>
      <c r="Q270" s="150">
        <v>0</v>
      </c>
      <c r="R270" s="150">
        <f>Q270*H270</f>
        <v>0</v>
      </c>
      <c r="S270" s="150">
        <v>0</v>
      </c>
      <c r="T270" s="151">
        <f>S270*H270</f>
        <v>0</v>
      </c>
      <c r="U270" s="30"/>
      <c r="V270" s="30"/>
      <c r="W270" s="30"/>
      <c r="X270" s="30"/>
      <c r="Y270" s="30"/>
      <c r="Z270" s="30"/>
      <c r="AA270" s="30"/>
      <c r="AB270" s="30"/>
      <c r="AC270" s="30"/>
      <c r="AD270" s="30"/>
      <c r="AE270" s="30"/>
      <c r="AR270" s="152" t="s">
        <v>190</v>
      </c>
      <c r="AT270" s="152" t="s">
        <v>618</v>
      </c>
      <c r="AU270" s="152" t="s">
        <v>135</v>
      </c>
      <c r="AY270" s="15" t="s">
        <v>163</v>
      </c>
      <c r="BE270" s="153">
        <f>IF(N270="základní",J270,0)</f>
        <v>0</v>
      </c>
      <c r="BF270" s="153">
        <f>IF(N270="snížená",J270,0)</f>
        <v>0</v>
      </c>
      <c r="BG270" s="153">
        <f>IF(N270="zákl. přenesená",J270,0)</f>
        <v>0</v>
      </c>
      <c r="BH270" s="153">
        <f>IF(N270="sníž. přenesená",J270,0)</f>
        <v>0</v>
      </c>
      <c r="BI270" s="153">
        <f>IF(N270="nulová",J270,0)</f>
        <v>0</v>
      </c>
      <c r="BJ270" s="15" t="s">
        <v>84</v>
      </c>
      <c r="BK270" s="153">
        <f>ROUND(I270*H270,2)</f>
        <v>0</v>
      </c>
      <c r="BL270" s="15" t="s">
        <v>162</v>
      </c>
      <c r="BM270" s="152" t="s">
        <v>2673</v>
      </c>
    </row>
    <row r="271" spans="1:65" s="11" customFormat="1" ht="22.9" customHeight="1">
      <c r="B271" s="129"/>
      <c r="D271" s="130" t="s">
        <v>75</v>
      </c>
      <c r="E271" s="163" t="s">
        <v>2674</v>
      </c>
      <c r="F271" s="163" t="s">
        <v>2675</v>
      </c>
      <c r="I271" s="132"/>
      <c r="J271" s="164">
        <f>BK271</f>
        <v>0</v>
      </c>
      <c r="L271" s="129"/>
      <c r="M271" s="134"/>
      <c r="N271" s="135"/>
      <c r="O271" s="135"/>
      <c r="P271" s="136">
        <f>P272</f>
        <v>0</v>
      </c>
      <c r="Q271" s="135"/>
      <c r="R271" s="136">
        <f>R272</f>
        <v>0</v>
      </c>
      <c r="S271" s="135"/>
      <c r="T271" s="137">
        <f>T272</f>
        <v>0</v>
      </c>
      <c r="AR271" s="130" t="s">
        <v>84</v>
      </c>
      <c r="AT271" s="138" t="s">
        <v>75</v>
      </c>
      <c r="AU271" s="138" t="s">
        <v>84</v>
      </c>
      <c r="AY271" s="130" t="s">
        <v>163</v>
      </c>
      <c r="BK271" s="139">
        <f>BK272</f>
        <v>0</v>
      </c>
    </row>
    <row r="272" spans="1:65" s="11" customFormat="1" ht="20.85" customHeight="1">
      <c r="B272" s="129"/>
      <c r="D272" s="130" t="s">
        <v>75</v>
      </c>
      <c r="E272" s="163" t="s">
        <v>2676</v>
      </c>
      <c r="F272" s="163" t="s">
        <v>2677</v>
      </c>
      <c r="I272" s="132"/>
      <c r="J272" s="164">
        <f>BK272</f>
        <v>0</v>
      </c>
      <c r="L272" s="129"/>
      <c r="M272" s="134"/>
      <c r="N272" s="135"/>
      <c r="O272" s="135"/>
      <c r="P272" s="136">
        <f>SUM(P273:P278)</f>
        <v>0</v>
      </c>
      <c r="Q272" s="135"/>
      <c r="R272" s="136">
        <f>SUM(R273:R278)</f>
        <v>0</v>
      </c>
      <c r="S272" s="135"/>
      <c r="T272" s="137">
        <f>SUM(T273:T278)</f>
        <v>0</v>
      </c>
      <c r="AR272" s="130" t="s">
        <v>84</v>
      </c>
      <c r="AT272" s="138" t="s">
        <v>75</v>
      </c>
      <c r="AU272" s="138" t="s">
        <v>86</v>
      </c>
      <c r="AY272" s="130" t="s">
        <v>163</v>
      </c>
      <c r="BK272" s="139">
        <f>SUM(BK273:BK278)</f>
        <v>0</v>
      </c>
    </row>
    <row r="273" spans="1:65" s="2" customFormat="1" ht="16.5" customHeight="1">
      <c r="A273" s="30"/>
      <c r="B273" s="140"/>
      <c r="C273" s="141" t="s">
        <v>756</v>
      </c>
      <c r="D273" s="141" t="s">
        <v>164</v>
      </c>
      <c r="E273" s="142" t="s">
        <v>2678</v>
      </c>
      <c r="F273" s="143" t="s">
        <v>2679</v>
      </c>
      <c r="G273" s="144" t="s">
        <v>329</v>
      </c>
      <c r="H273" s="145">
        <v>350</v>
      </c>
      <c r="I273" s="146"/>
      <c r="J273" s="147">
        <f t="shared" ref="J273:J278" si="60">ROUND(I273*H273,2)</f>
        <v>0</v>
      </c>
      <c r="K273" s="143" t="s">
        <v>1</v>
      </c>
      <c r="L273" s="31"/>
      <c r="M273" s="148" t="s">
        <v>1</v>
      </c>
      <c r="N273" s="149" t="s">
        <v>41</v>
      </c>
      <c r="O273" s="56"/>
      <c r="P273" s="150">
        <f t="shared" ref="P273:P278" si="61">O273*H273</f>
        <v>0</v>
      </c>
      <c r="Q273" s="150">
        <v>0</v>
      </c>
      <c r="R273" s="150">
        <f t="shared" ref="R273:R278" si="62">Q273*H273</f>
        <v>0</v>
      </c>
      <c r="S273" s="150">
        <v>0</v>
      </c>
      <c r="T273" s="151">
        <f t="shared" ref="T273:T278" si="63">S273*H273</f>
        <v>0</v>
      </c>
      <c r="U273" s="30"/>
      <c r="V273" s="30"/>
      <c r="W273" s="30"/>
      <c r="X273" s="30"/>
      <c r="Y273" s="30"/>
      <c r="Z273" s="30"/>
      <c r="AA273" s="30"/>
      <c r="AB273" s="30"/>
      <c r="AC273" s="30"/>
      <c r="AD273" s="30"/>
      <c r="AE273" s="30"/>
      <c r="AR273" s="152" t="s">
        <v>162</v>
      </c>
      <c r="AT273" s="152" t="s">
        <v>164</v>
      </c>
      <c r="AU273" s="152" t="s">
        <v>135</v>
      </c>
      <c r="AY273" s="15" t="s">
        <v>163</v>
      </c>
      <c r="BE273" s="153">
        <f t="shared" ref="BE273:BE278" si="64">IF(N273="základní",J273,0)</f>
        <v>0</v>
      </c>
      <c r="BF273" s="153">
        <f t="shared" ref="BF273:BF278" si="65">IF(N273="snížená",J273,0)</f>
        <v>0</v>
      </c>
      <c r="BG273" s="153">
        <f t="shared" ref="BG273:BG278" si="66">IF(N273="zákl. přenesená",J273,0)</f>
        <v>0</v>
      </c>
      <c r="BH273" s="153">
        <f t="shared" ref="BH273:BH278" si="67">IF(N273="sníž. přenesená",J273,0)</f>
        <v>0</v>
      </c>
      <c r="BI273" s="153">
        <f t="shared" ref="BI273:BI278" si="68">IF(N273="nulová",J273,0)</f>
        <v>0</v>
      </c>
      <c r="BJ273" s="15" t="s">
        <v>84</v>
      </c>
      <c r="BK273" s="153">
        <f t="shared" ref="BK273:BK278" si="69">ROUND(I273*H273,2)</f>
        <v>0</v>
      </c>
      <c r="BL273" s="15" t="s">
        <v>162</v>
      </c>
      <c r="BM273" s="152" t="s">
        <v>2680</v>
      </c>
    </row>
    <row r="274" spans="1:65" s="2" customFormat="1" ht="16.5" customHeight="1">
      <c r="A274" s="30"/>
      <c r="B274" s="140"/>
      <c r="C274" s="141" t="s">
        <v>117</v>
      </c>
      <c r="D274" s="141" t="s">
        <v>164</v>
      </c>
      <c r="E274" s="142" t="s">
        <v>2681</v>
      </c>
      <c r="F274" s="143" t="s">
        <v>2682</v>
      </c>
      <c r="G274" s="144" t="s">
        <v>329</v>
      </c>
      <c r="H274" s="145">
        <v>155</v>
      </c>
      <c r="I274" s="146"/>
      <c r="J274" s="147">
        <f t="shared" si="60"/>
        <v>0</v>
      </c>
      <c r="K274" s="143" t="s">
        <v>1</v>
      </c>
      <c r="L274" s="31"/>
      <c r="M274" s="148" t="s">
        <v>1</v>
      </c>
      <c r="N274" s="149" t="s">
        <v>41</v>
      </c>
      <c r="O274" s="56"/>
      <c r="P274" s="150">
        <f t="shared" si="61"/>
        <v>0</v>
      </c>
      <c r="Q274" s="150">
        <v>0</v>
      </c>
      <c r="R274" s="150">
        <f t="shared" si="62"/>
        <v>0</v>
      </c>
      <c r="S274" s="150">
        <v>0</v>
      </c>
      <c r="T274" s="151">
        <f t="shared" si="63"/>
        <v>0</v>
      </c>
      <c r="U274" s="30"/>
      <c r="V274" s="30"/>
      <c r="W274" s="30"/>
      <c r="X274" s="30"/>
      <c r="Y274" s="30"/>
      <c r="Z274" s="30"/>
      <c r="AA274" s="30"/>
      <c r="AB274" s="30"/>
      <c r="AC274" s="30"/>
      <c r="AD274" s="30"/>
      <c r="AE274" s="30"/>
      <c r="AR274" s="152" t="s">
        <v>162</v>
      </c>
      <c r="AT274" s="152" t="s">
        <v>164</v>
      </c>
      <c r="AU274" s="152" t="s">
        <v>135</v>
      </c>
      <c r="AY274" s="15" t="s">
        <v>163</v>
      </c>
      <c r="BE274" s="153">
        <f t="shared" si="64"/>
        <v>0</v>
      </c>
      <c r="BF274" s="153">
        <f t="shared" si="65"/>
        <v>0</v>
      </c>
      <c r="BG274" s="153">
        <f t="shared" si="66"/>
        <v>0</v>
      </c>
      <c r="BH274" s="153">
        <f t="shared" si="67"/>
        <v>0</v>
      </c>
      <c r="BI274" s="153">
        <f t="shared" si="68"/>
        <v>0</v>
      </c>
      <c r="BJ274" s="15" t="s">
        <v>84</v>
      </c>
      <c r="BK274" s="153">
        <f t="shared" si="69"/>
        <v>0</v>
      </c>
      <c r="BL274" s="15" t="s">
        <v>162</v>
      </c>
      <c r="BM274" s="152" t="s">
        <v>2683</v>
      </c>
    </row>
    <row r="275" spans="1:65" s="2" customFormat="1" ht="24.2" customHeight="1">
      <c r="A275" s="30"/>
      <c r="B275" s="140"/>
      <c r="C275" s="141" t="s">
        <v>766</v>
      </c>
      <c r="D275" s="141" t="s">
        <v>164</v>
      </c>
      <c r="E275" s="142" t="s">
        <v>2444</v>
      </c>
      <c r="F275" s="143" t="s">
        <v>2684</v>
      </c>
      <c r="G275" s="144" t="s">
        <v>2441</v>
      </c>
      <c r="H275" s="145">
        <v>35</v>
      </c>
      <c r="I275" s="146"/>
      <c r="J275" s="147">
        <f t="shared" si="60"/>
        <v>0</v>
      </c>
      <c r="K275" s="143" t="s">
        <v>1</v>
      </c>
      <c r="L275" s="31"/>
      <c r="M275" s="148" t="s">
        <v>1</v>
      </c>
      <c r="N275" s="149" t="s">
        <v>41</v>
      </c>
      <c r="O275" s="56"/>
      <c r="P275" s="150">
        <f t="shared" si="61"/>
        <v>0</v>
      </c>
      <c r="Q275" s="150">
        <v>0</v>
      </c>
      <c r="R275" s="150">
        <f t="shared" si="62"/>
        <v>0</v>
      </c>
      <c r="S275" s="150">
        <v>0</v>
      </c>
      <c r="T275" s="151">
        <f t="shared" si="63"/>
        <v>0</v>
      </c>
      <c r="U275" s="30"/>
      <c r="V275" s="30"/>
      <c r="W275" s="30"/>
      <c r="X275" s="30"/>
      <c r="Y275" s="30"/>
      <c r="Z275" s="30"/>
      <c r="AA275" s="30"/>
      <c r="AB275" s="30"/>
      <c r="AC275" s="30"/>
      <c r="AD275" s="30"/>
      <c r="AE275" s="30"/>
      <c r="AR275" s="152" t="s">
        <v>162</v>
      </c>
      <c r="AT275" s="152" t="s">
        <v>164</v>
      </c>
      <c r="AU275" s="152" t="s">
        <v>135</v>
      </c>
      <c r="AY275" s="15" t="s">
        <v>163</v>
      </c>
      <c r="BE275" s="153">
        <f t="shared" si="64"/>
        <v>0</v>
      </c>
      <c r="BF275" s="153">
        <f t="shared" si="65"/>
        <v>0</v>
      </c>
      <c r="BG275" s="153">
        <f t="shared" si="66"/>
        <v>0</v>
      </c>
      <c r="BH275" s="153">
        <f t="shared" si="67"/>
        <v>0</v>
      </c>
      <c r="BI275" s="153">
        <f t="shared" si="68"/>
        <v>0</v>
      </c>
      <c r="BJ275" s="15" t="s">
        <v>84</v>
      </c>
      <c r="BK275" s="153">
        <f t="shared" si="69"/>
        <v>0</v>
      </c>
      <c r="BL275" s="15" t="s">
        <v>162</v>
      </c>
      <c r="BM275" s="152" t="s">
        <v>2685</v>
      </c>
    </row>
    <row r="276" spans="1:65" s="2" customFormat="1" ht="24.2" customHeight="1">
      <c r="A276" s="30"/>
      <c r="B276" s="140"/>
      <c r="C276" s="141" t="s">
        <v>771</v>
      </c>
      <c r="D276" s="141" t="s">
        <v>164</v>
      </c>
      <c r="E276" s="142" t="s">
        <v>2686</v>
      </c>
      <c r="F276" s="143" t="s">
        <v>2687</v>
      </c>
      <c r="G276" s="144" t="s">
        <v>2441</v>
      </c>
      <c r="H276" s="145">
        <v>15</v>
      </c>
      <c r="I276" s="146"/>
      <c r="J276" s="147">
        <f t="shared" si="60"/>
        <v>0</v>
      </c>
      <c r="K276" s="143" t="s">
        <v>1</v>
      </c>
      <c r="L276" s="31"/>
      <c r="M276" s="148" t="s">
        <v>1</v>
      </c>
      <c r="N276" s="149" t="s">
        <v>41</v>
      </c>
      <c r="O276" s="56"/>
      <c r="P276" s="150">
        <f t="shared" si="61"/>
        <v>0</v>
      </c>
      <c r="Q276" s="150">
        <v>0</v>
      </c>
      <c r="R276" s="150">
        <f t="shared" si="62"/>
        <v>0</v>
      </c>
      <c r="S276" s="150">
        <v>0</v>
      </c>
      <c r="T276" s="151">
        <f t="shared" si="63"/>
        <v>0</v>
      </c>
      <c r="U276" s="30"/>
      <c r="V276" s="30"/>
      <c r="W276" s="30"/>
      <c r="X276" s="30"/>
      <c r="Y276" s="30"/>
      <c r="Z276" s="30"/>
      <c r="AA276" s="30"/>
      <c r="AB276" s="30"/>
      <c r="AC276" s="30"/>
      <c r="AD276" s="30"/>
      <c r="AE276" s="30"/>
      <c r="AR276" s="152" t="s">
        <v>162</v>
      </c>
      <c r="AT276" s="152" t="s">
        <v>164</v>
      </c>
      <c r="AU276" s="152" t="s">
        <v>135</v>
      </c>
      <c r="AY276" s="15" t="s">
        <v>163</v>
      </c>
      <c r="BE276" s="153">
        <f t="shared" si="64"/>
        <v>0</v>
      </c>
      <c r="BF276" s="153">
        <f t="shared" si="65"/>
        <v>0</v>
      </c>
      <c r="BG276" s="153">
        <f t="shared" si="66"/>
        <v>0</v>
      </c>
      <c r="BH276" s="153">
        <f t="shared" si="67"/>
        <v>0</v>
      </c>
      <c r="BI276" s="153">
        <f t="shared" si="68"/>
        <v>0</v>
      </c>
      <c r="BJ276" s="15" t="s">
        <v>84</v>
      </c>
      <c r="BK276" s="153">
        <f t="shared" si="69"/>
        <v>0</v>
      </c>
      <c r="BL276" s="15" t="s">
        <v>162</v>
      </c>
      <c r="BM276" s="152" t="s">
        <v>2688</v>
      </c>
    </row>
    <row r="277" spans="1:65" s="2" customFormat="1" ht="21.75" customHeight="1">
      <c r="A277" s="30"/>
      <c r="B277" s="140"/>
      <c r="C277" s="141" t="s">
        <v>777</v>
      </c>
      <c r="D277" s="141" t="s">
        <v>164</v>
      </c>
      <c r="E277" s="142" t="s">
        <v>2448</v>
      </c>
      <c r="F277" s="143" t="s">
        <v>2689</v>
      </c>
      <c r="G277" s="144" t="s">
        <v>245</v>
      </c>
      <c r="H277" s="145">
        <v>4</v>
      </c>
      <c r="I277" s="146"/>
      <c r="J277" s="147">
        <f t="shared" si="60"/>
        <v>0</v>
      </c>
      <c r="K277" s="143" t="s">
        <v>1</v>
      </c>
      <c r="L277" s="31"/>
      <c r="M277" s="148" t="s">
        <v>1</v>
      </c>
      <c r="N277" s="149" t="s">
        <v>41</v>
      </c>
      <c r="O277" s="56"/>
      <c r="P277" s="150">
        <f t="shared" si="61"/>
        <v>0</v>
      </c>
      <c r="Q277" s="150">
        <v>0</v>
      </c>
      <c r="R277" s="150">
        <f t="shared" si="62"/>
        <v>0</v>
      </c>
      <c r="S277" s="150">
        <v>0</v>
      </c>
      <c r="T277" s="151">
        <f t="shared" si="63"/>
        <v>0</v>
      </c>
      <c r="U277" s="30"/>
      <c r="V277" s="30"/>
      <c r="W277" s="30"/>
      <c r="X277" s="30"/>
      <c r="Y277" s="30"/>
      <c r="Z277" s="30"/>
      <c r="AA277" s="30"/>
      <c r="AB277" s="30"/>
      <c r="AC277" s="30"/>
      <c r="AD277" s="30"/>
      <c r="AE277" s="30"/>
      <c r="AR277" s="152" t="s">
        <v>162</v>
      </c>
      <c r="AT277" s="152" t="s">
        <v>164</v>
      </c>
      <c r="AU277" s="152" t="s">
        <v>135</v>
      </c>
      <c r="AY277" s="15" t="s">
        <v>163</v>
      </c>
      <c r="BE277" s="153">
        <f t="shared" si="64"/>
        <v>0</v>
      </c>
      <c r="BF277" s="153">
        <f t="shared" si="65"/>
        <v>0</v>
      </c>
      <c r="BG277" s="153">
        <f t="shared" si="66"/>
        <v>0</v>
      </c>
      <c r="BH277" s="153">
        <f t="shared" si="67"/>
        <v>0</v>
      </c>
      <c r="BI277" s="153">
        <f t="shared" si="68"/>
        <v>0</v>
      </c>
      <c r="BJ277" s="15" t="s">
        <v>84</v>
      </c>
      <c r="BK277" s="153">
        <f t="shared" si="69"/>
        <v>0</v>
      </c>
      <c r="BL277" s="15" t="s">
        <v>162</v>
      </c>
      <c r="BM277" s="152" t="s">
        <v>2690</v>
      </c>
    </row>
    <row r="278" spans="1:65" s="2" customFormat="1" ht="24.2" customHeight="1">
      <c r="A278" s="30"/>
      <c r="B278" s="140"/>
      <c r="C278" s="141" t="s">
        <v>781</v>
      </c>
      <c r="D278" s="141" t="s">
        <v>164</v>
      </c>
      <c r="E278" s="142" t="s">
        <v>2450</v>
      </c>
      <c r="F278" s="143" t="s">
        <v>2691</v>
      </c>
      <c r="G278" s="144" t="s">
        <v>245</v>
      </c>
      <c r="H278" s="145">
        <v>4</v>
      </c>
      <c r="I278" s="146"/>
      <c r="J278" s="147">
        <f t="shared" si="60"/>
        <v>0</v>
      </c>
      <c r="K278" s="143" t="s">
        <v>1</v>
      </c>
      <c r="L278" s="31"/>
      <c r="M278" s="148" t="s">
        <v>1</v>
      </c>
      <c r="N278" s="149" t="s">
        <v>41</v>
      </c>
      <c r="O278" s="56"/>
      <c r="P278" s="150">
        <f t="shared" si="61"/>
        <v>0</v>
      </c>
      <c r="Q278" s="150">
        <v>0</v>
      </c>
      <c r="R278" s="150">
        <f t="shared" si="62"/>
        <v>0</v>
      </c>
      <c r="S278" s="150">
        <v>0</v>
      </c>
      <c r="T278" s="151">
        <f t="shared" si="63"/>
        <v>0</v>
      </c>
      <c r="U278" s="30"/>
      <c r="V278" s="30"/>
      <c r="W278" s="30"/>
      <c r="X278" s="30"/>
      <c r="Y278" s="30"/>
      <c r="Z278" s="30"/>
      <c r="AA278" s="30"/>
      <c r="AB278" s="30"/>
      <c r="AC278" s="30"/>
      <c r="AD278" s="30"/>
      <c r="AE278" s="30"/>
      <c r="AR278" s="152" t="s">
        <v>162</v>
      </c>
      <c r="AT278" s="152" t="s">
        <v>164</v>
      </c>
      <c r="AU278" s="152" t="s">
        <v>135</v>
      </c>
      <c r="AY278" s="15" t="s">
        <v>163</v>
      </c>
      <c r="BE278" s="153">
        <f t="shared" si="64"/>
        <v>0</v>
      </c>
      <c r="BF278" s="153">
        <f t="shared" si="65"/>
        <v>0</v>
      </c>
      <c r="BG278" s="153">
        <f t="shared" si="66"/>
        <v>0</v>
      </c>
      <c r="BH278" s="153">
        <f t="shared" si="67"/>
        <v>0</v>
      </c>
      <c r="BI278" s="153">
        <f t="shared" si="68"/>
        <v>0</v>
      </c>
      <c r="BJ278" s="15" t="s">
        <v>84</v>
      </c>
      <c r="BK278" s="153">
        <f t="shared" si="69"/>
        <v>0</v>
      </c>
      <c r="BL278" s="15" t="s">
        <v>162</v>
      </c>
      <c r="BM278" s="152" t="s">
        <v>2692</v>
      </c>
    </row>
    <row r="279" spans="1:65" s="11" customFormat="1" ht="22.9" customHeight="1">
      <c r="B279" s="129"/>
      <c r="D279" s="130" t="s">
        <v>75</v>
      </c>
      <c r="E279" s="163" t="s">
        <v>2693</v>
      </c>
      <c r="F279" s="163" t="s">
        <v>2694</v>
      </c>
      <c r="I279" s="132"/>
      <c r="J279" s="164">
        <f>BK279</f>
        <v>0</v>
      </c>
      <c r="L279" s="129"/>
      <c r="M279" s="134"/>
      <c r="N279" s="135"/>
      <c r="O279" s="135"/>
      <c r="P279" s="136">
        <f>SUM(P280:P291)</f>
        <v>0</v>
      </c>
      <c r="Q279" s="135"/>
      <c r="R279" s="136">
        <f>SUM(R280:R291)</f>
        <v>0</v>
      </c>
      <c r="S279" s="135"/>
      <c r="T279" s="137">
        <f>SUM(T280:T291)</f>
        <v>0</v>
      </c>
      <c r="AR279" s="130" t="s">
        <v>84</v>
      </c>
      <c r="AT279" s="138" t="s">
        <v>75</v>
      </c>
      <c r="AU279" s="138" t="s">
        <v>84</v>
      </c>
      <c r="AY279" s="130" t="s">
        <v>163</v>
      </c>
      <c r="BK279" s="139">
        <f>SUM(BK280:BK291)</f>
        <v>0</v>
      </c>
    </row>
    <row r="280" spans="1:65" s="2" customFormat="1" ht="16.5" customHeight="1">
      <c r="A280" s="30"/>
      <c r="B280" s="140"/>
      <c r="C280" s="141" t="s">
        <v>785</v>
      </c>
      <c r="D280" s="141" t="s">
        <v>164</v>
      </c>
      <c r="E280" s="142" t="s">
        <v>2695</v>
      </c>
      <c r="F280" s="143" t="s">
        <v>2696</v>
      </c>
      <c r="G280" s="144" t="s">
        <v>2265</v>
      </c>
      <c r="H280" s="145">
        <v>1</v>
      </c>
      <c r="I280" s="146"/>
      <c r="J280" s="147">
        <f t="shared" ref="J280:J291" si="70">ROUND(I280*H280,2)</f>
        <v>0</v>
      </c>
      <c r="K280" s="143" t="s">
        <v>1</v>
      </c>
      <c r="L280" s="31"/>
      <c r="M280" s="148" t="s">
        <v>1</v>
      </c>
      <c r="N280" s="149" t="s">
        <v>41</v>
      </c>
      <c r="O280" s="56"/>
      <c r="P280" s="150">
        <f t="shared" ref="P280:P291" si="71">O280*H280</f>
        <v>0</v>
      </c>
      <c r="Q280" s="150">
        <v>0</v>
      </c>
      <c r="R280" s="150">
        <f t="shared" ref="R280:R291" si="72">Q280*H280</f>
        <v>0</v>
      </c>
      <c r="S280" s="150">
        <v>0</v>
      </c>
      <c r="T280" s="151">
        <f t="shared" ref="T280:T291" si="73">S280*H280</f>
        <v>0</v>
      </c>
      <c r="U280" s="30"/>
      <c r="V280" s="30"/>
      <c r="W280" s="30"/>
      <c r="X280" s="30"/>
      <c r="Y280" s="30"/>
      <c r="Z280" s="30"/>
      <c r="AA280" s="30"/>
      <c r="AB280" s="30"/>
      <c r="AC280" s="30"/>
      <c r="AD280" s="30"/>
      <c r="AE280" s="30"/>
      <c r="AR280" s="152" t="s">
        <v>162</v>
      </c>
      <c r="AT280" s="152" t="s">
        <v>164</v>
      </c>
      <c r="AU280" s="152" t="s">
        <v>86</v>
      </c>
      <c r="AY280" s="15" t="s">
        <v>163</v>
      </c>
      <c r="BE280" s="153">
        <f t="shared" ref="BE280:BE291" si="74">IF(N280="základní",J280,0)</f>
        <v>0</v>
      </c>
      <c r="BF280" s="153">
        <f t="shared" ref="BF280:BF291" si="75">IF(N280="snížená",J280,0)</f>
        <v>0</v>
      </c>
      <c r="BG280" s="153">
        <f t="shared" ref="BG280:BG291" si="76">IF(N280="zákl. přenesená",J280,0)</f>
        <v>0</v>
      </c>
      <c r="BH280" s="153">
        <f t="shared" ref="BH280:BH291" si="77">IF(N280="sníž. přenesená",J280,0)</f>
        <v>0</v>
      </c>
      <c r="BI280" s="153">
        <f t="shared" ref="BI280:BI291" si="78">IF(N280="nulová",J280,0)</f>
        <v>0</v>
      </c>
      <c r="BJ280" s="15" t="s">
        <v>84</v>
      </c>
      <c r="BK280" s="153">
        <f t="shared" ref="BK280:BK291" si="79">ROUND(I280*H280,2)</f>
        <v>0</v>
      </c>
      <c r="BL280" s="15" t="s">
        <v>162</v>
      </c>
      <c r="BM280" s="152" t="s">
        <v>2697</v>
      </c>
    </row>
    <row r="281" spans="1:65" s="2" customFormat="1" ht="16.5" customHeight="1">
      <c r="A281" s="30"/>
      <c r="B281" s="140"/>
      <c r="C281" s="174" t="s">
        <v>789</v>
      </c>
      <c r="D281" s="174" t="s">
        <v>618</v>
      </c>
      <c r="E281" s="175" t="s">
        <v>2698</v>
      </c>
      <c r="F281" s="176" t="s">
        <v>2699</v>
      </c>
      <c r="G281" s="177" t="s">
        <v>193</v>
      </c>
      <c r="H281" s="178">
        <v>1</v>
      </c>
      <c r="I281" s="179"/>
      <c r="J281" s="180">
        <f t="shared" si="70"/>
        <v>0</v>
      </c>
      <c r="K281" s="176" t="s">
        <v>1</v>
      </c>
      <c r="L281" s="181"/>
      <c r="M281" s="182" t="s">
        <v>1</v>
      </c>
      <c r="N281" s="183" t="s">
        <v>41</v>
      </c>
      <c r="O281" s="56"/>
      <c r="P281" s="150">
        <f t="shared" si="71"/>
        <v>0</v>
      </c>
      <c r="Q281" s="150">
        <v>0</v>
      </c>
      <c r="R281" s="150">
        <f t="shared" si="72"/>
        <v>0</v>
      </c>
      <c r="S281" s="150">
        <v>0</v>
      </c>
      <c r="T281" s="151">
        <f t="shared" si="73"/>
        <v>0</v>
      </c>
      <c r="U281" s="30"/>
      <c r="V281" s="30"/>
      <c r="W281" s="30"/>
      <c r="X281" s="30"/>
      <c r="Y281" s="30"/>
      <c r="Z281" s="30"/>
      <c r="AA281" s="30"/>
      <c r="AB281" s="30"/>
      <c r="AC281" s="30"/>
      <c r="AD281" s="30"/>
      <c r="AE281" s="30"/>
      <c r="AR281" s="152" t="s">
        <v>190</v>
      </c>
      <c r="AT281" s="152" t="s">
        <v>618</v>
      </c>
      <c r="AU281" s="152" t="s">
        <v>86</v>
      </c>
      <c r="AY281" s="15" t="s">
        <v>163</v>
      </c>
      <c r="BE281" s="153">
        <f t="shared" si="74"/>
        <v>0</v>
      </c>
      <c r="BF281" s="153">
        <f t="shared" si="75"/>
        <v>0</v>
      </c>
      <c r="BG281" s="153">
        <f t="shared" si="76"/>
        <v>0</v>
      </c>
      <c r="BH281" s="153">
        <f t="shared" si="77"/>
        <v>0</v>
      </c>
      <c r="BI281" s="153">
        <f t="shared" si="78"/>
        <v>0</v>
      </c>
      <c r="BJ281" s="15" t="s">
        <v>84</v>
      </c>
      <c r="BK281" s="153">
        <f t="shared" si="79"/>
        <v>0</v>
      </c>
      <c r="BL281" s="15" t="s">
        <v>162</v>
      </c>
      <c r="BM281" s="152" t="s">
        <v>2700</v>
      </c>
    </row>
    <row r="282" spans="1:65" s="2" customFormat="1" ht="16.5" customHeight="1">
      <c r="A282" s="30"/>
      <c r="B282" s="140"/>
      <c r="C282" s="174" t="s">
        <v>793</v>
      </c>
      <c r="D282" s="174" t="s">
        <v>618</v>
      </c>
      <c r="E282" s="175" t="s">
        <v>2701</v>
      </c>
      <c r="F282" s="176" t="s">
        <v>2702</v>
      </c>
      <c r="G282" s="177" t="s">
        <v>193</v>
      </c>
      <c r="H282" s="178">
        <v>6</v>
      </c>
      <c r="I282" s="179"/>
      <c r="J282" s="180">
        <f t="shared" si="70"/>
        <v>0</v>
      </c>
      <c r="K282" s="176" t="s">
        <v>1</v>
      </c>
      <c r="L282" s="181"/>
      <c r="M282" s="182" t="s">
        <v>1</v>
      </c>
      <c r="N282" s="183" t="s">
        <v>41</v>
      </c>
      <c r="O282" s="56"/>
      <c r="P282" s="150">
        <f t="shared" si="71"/>
        <v>0</v>
      </c>
      <c r="Q282" s="150">
        <v>0</v>
      </c>
      <c r="R282" s="150">
        <f t="shared" si="72"/>
        <v>0</v>
      </c>
      <c r="S282" s="150">
        <v>0</v>
      </c>
      <c r="T282" s="151">
        <f t="shared" si="73"/>
        <v>0</v>
      </c>
      <c r="U282" s="30"/>
      <c r="V282" s="30"/>
      <c r="W282" s="30"/>
      <c r="X282" s="30"/>
      <c r="Y282" s="30"/>
      <c r="Z282" s="30"/>
      <c r="AA282" s="30"/>
      <c r="AB282" s="30"/>
      <c r="AC282" s="30"/>
      <c r="AD282" s="30"/>
      <c r="AE282" s="30"/>
      <c r="AR282" s="152" t="s">
        <v>190</v>
      </c>
      <c r="AT282" s="152" t="s">
        <v>618</v>
      </c>
      <c r="AU282" s="152" t="s">
        <v>86</v>
      </c>
      <c r="AY282" s="15" t="s">
        <v>163</v>
      </c>
      <c r="BE282" s="153">
        <f t="shared" si="74"/>
        <v>0</v>
      </c>
      <c r="BF282" s="153">
        <f t="shared" si="75"/>
        <v>0</v>
      </c>
      <c r="BG282" s="153">
        <f t="shared" si="76"/>
        <v>0</v>
      </c>
      <c r="BH282" s="153">
        <f t="shared" si="77"/>
        <v>0</v>
      </c>
      <c r="BI282" s="153">
        <f t="shared" si="78"/>
        <v>0</v>
      </c>
      <c r="BJ282" s="15" t="s">
        <v>84</v>
      </c>
      <c r="BK282" s="153">
        <f t="shared" si="79"/>
        <v>0</v>
      </c>
      <c r="BL282" s="15" t="s">
        <v>162</v>
      </c>
      <c r="BM282" s="152" t="s">
        <v>2703</v>
      </c>
    </row>
    <row r="283" spans="1:65" s="2" customFormat="1" ht="16.5" customHeight="1">
      <c r="A283" s="30"/>
      <c r="B283" s="140"/>
      <c r="C283" s="174" t="s">
        <v>797</v>
      </c>
      <c r="D283" s="174" t="s">
        <v>618</v>
      </c>
      <c r="E283" s="175" t="s">
        <v>2704</v>
      </c>
      <c r="F283" s="176" t="s">
        <v>2705</v>
      </c>
      <c r="G283" s="177" t="s">
        <v>193</v>
      </c>
      <c r="H283" s="178">
        <v>2</v>
      </c>
      <c r="I283" s="179"/>
      <c r="J283" s="180">
        <f t="shared" si="70"/>
        <v>0</v>
      </c>
      <c r="K283" s="176" t="s">
        <v>1</v>
      </c>
      <c r="L283" s="181"/>
      <c r="M283" s="182" t="s">
        <v>1</v>
      </c>
      <c r="N283" s="183" t="s">
        <v>41</v>
      </c>
      <c r="O283" s="56"/>
      <c r="P283" s="150">
        <f t="shared" si="71"/>
        <v>0</v>
      </c>
      <c r="Q283" s="150">
        <v>0</v>
      </c>
      <c r="R283" s="150">
        <f t="shared" si="72"/>
        <v>0</v>
      </c>
      <c r="S283" s="150">
        <v>0</v>
      </c>
      <c r="T283" s="151">
        <f t="shared" si="73"/>
        <v>0</v>
      </c>
      <c r="U283" s="30"/>
      <c r="V283" s="30"/>
      <c r="W283" s="30"/>
      <c r="X283" s="30"/>
      <c r="Y283" s="30"/>
      <c r="Z283" s="30"/>
      <c r="AA283" s="30"/>
      <c r="AB283" s="30"/>
      <c r="AC283" s="30"/>
      <c r="AD283" s="30"/>
      <c r="AE283" s="30"/>
      <c r="AR283" s="152" t="s">
        <v>190</v>
      </c>
      <c r="AT283" s="152" t="s">
        <v>618</v>
      </c>
      <c r="AU283" s="152" t="s">
        <v>86</v>
      </c>
      <c r="AY283" s="15" t="s">
        <v>163</v>
      </c>
      <c r="BE283" s="153">
        <f t="shared" si="74"/>
        <v>0</v>
      </c>
      <c r="BF283" s="153">
        <f t="shared" si="75"/>
        <v>0</v>
      </c>
      <c r="BG283" s="153">
        <f t="shared" si="76"/>
        <v>0</v>
      </c>
      <c r="BH283" s="153">
        <f t="shared" si="77"/>
        <v>0</v>
      </c>
      <c r="BI283" s="153">
        <f t="shared" si="78"/>
        <v>0</v>
      </c>
      <c r="BJ283" s="15" t="s">
        <v>84</v>
      </c>
      <c r="BK283" s="153">
        <f t="shared" si="79"/>
        <v>0</v>
      </c>
      <c r="BL283" s="15" t="s">
        <v>162</v>
      </c>
      <c r="BM283" s="152" t="s">
        <v>2706</v>
      </c>
    </row>
    <row r="284" spans="1:65" s="2" customFormat="1" ht="16.5" customHeight="1">
      <c r="A284" s="30"/>
      <c r="B284" s="140"/>
      <c r="C284" s="174" t="s">
        <v>801</v>
      </c>
      <c r="D284" s="174" t="s">
        <v>618</v>
      </c>
      <c r="E284" s="175" t="s">
        <v>2707</v>
      </c>
      <c r="F284" s="176" t="s">
        <v>2708</v>
      </c>
      <c r="G284" s="177" t="s">
        <v>193</v>
      </c>
      <c r="H284" s="178">
        <v>1</v>
      </c>
      <c r="I284" s="179"/>
      <c r="J284" s="180">
        <f t="shared" si="70"/>
        <v>0</v>
      </c>
      <c r="K284" s="176" t="s">
        <v>1</v>
      </c>
      <c r="L284" s="181"/>
      <c r="M284" s="182" t="s">
        <v>1</v>
      </c>
      <c r="N284" s="183" t="s">
        <v>41</v>
      </c>
      <c r="O284" s="56"/>
      <c r="P284" s="150">
        <f t="shared" si="71"/>
        <v>0</v>
      </c>
      <c r="Q284" s="150">
        <v>0</v>
      </c>
      <c r="R284" s="150">
        <f t="shared" si="72"/>
        <v>0</v>
      </c>
      <c r="S284" s="150">
        <v>0</v>
      </c>
      <c r="T284" s="151">
        <f t="shared" si="73"/>
        <v>0</v>
      </c>
      <c r="U284" s="30"/>
      <c r="V284" s="30"/>
      <c r="W284" s="30"/>
      <c r="X284" s="30"/>
      <c r="Y284" s="30"/>
      <c r="Z284" s="30"/>
      <c r="AA284" s="30"/>
      <c r="AB284" s="30"/>
      <c r="AC284" s="30"/>
      <c r="AD284" s="30"/>
      <c r="AE284" s="30"/>
      <c r="AR284" s="152" t="s">
        <v>190</v>
      </c>
      <c r="AT284" s="152" t="s">
        <v>618</v>
      </c>
      <c r="AU284" s="152" t="s">
        <v>86</v>
      </c>
      <c r="AY284" s="15" t="s">
        <v>163</v>
      </c>
      <c r="BE284" s="153">
        <f t="shared" si="74"/>
        <v>0</v>
      </c>
      <c r="BF284" s="153">
        <f t="shared" si="75"/>
        <v>0</v>
      </c>
      <c r="BG284" s="153">
        <f t="shared" si="76"/>
        <v>0</v>
      </c>
      <c r="BH284" s="153">
        <f t="shared" si="77"/>
        <v>0</v>
      </c>
      <c r="BI284" s="153">
        <f t="shared" si="78"/>
        <v>0</v>
      </c>
      <c r="BJ284" s="15" t="s">
        <v>84</v>
      </c>
      <c r="BK284" s="153">
        <f t="shared" si="79"/>
        <v>0</v>
      </c>
      <c r="BL284" s="15" t="s">
        <v>162</v>
      </c>
      <c r="BM284" s="152" t="s">
        <v>2709</v>
      </c>
    </row>
    <row r="285" spans="1:65" s="2" customFormat="1" ht="16.5" customHeight="1">
      <c r="A285" s="30"/>
      <c r="B285" s="140"/>
      <c r="C285" s="174" t="s">
        <v>120</v>
      </c>
      <c r="D285" s="174" t="s">
        <v>618</v>
      </c>
      <c r="E285" s="175" t="s">
        <v>2710</v>
      </c>
      <c r="F285" s="176" t="s">
        <v>2711</v>
      </c>
      <c r="G285" s="177" t="s">
        <v>193</v>
      </c>
      <c r="H285" s="178">
        <v>21</v>
      </c>
      <c r="I285" s="179"/>
      <c r="J285" s="180">
        <f t="shared" si="70"/>
        <v>0</v>
      </c>
      <c r="K285" s="176" t="s">
        <v>1</v>
      </c>
      <c r="L285" s="181"/>
      <c r="M285" s="182" t="s">
        <v>1</v>
      </c>
      <c r="N285" s="183" t="s">
        <v>41</v>
      </c>
      <c r="O285" s="56"/>
      <c r="P285" s="150">
        <f t="shared" si="71"/>
        <v>0</v>
      </c>
      <c r="Q285" s="150">
        <v>0</v>
      </c>
      <c r="R285" s="150">
        <f t="shared" si="72"/>
        <v>0</v>
      </c>
      <c r="S285" s="150">
        <v>0</v>
      </c>
      <c r="T285" s="151">
        <f t="shared" si="73"/>
        <v>0</v>
      </c>
      <c r="U285" s="30"/>
      <c r="V285" s="30"/>
      <c r="W285" s="30"/>
      <c r="X285" s="30"/>
      <c r="Y285" s="30"/>
      <c r="Z285" s="30"/>
      <c r="AA285" s="30"/>
      <c r="AB285" s="30"/>
      <c r="AC285" s="30"/>
      <c r="AD285" s="30"/>
      <c r="AE285" s="30"/>
      <c r="AR285" s="152" t="s">
        <v>190</v>
      </c>
      <c r="AT285" s="152" t="s">
        <v>618</v>
      </c>
      <c r="AU285" s="152" t="s">
        <v>86</v>
      </c>
      <c r="AY285" s="15" t="s">
        <v>163</v>
      </c>
      <c r="BE285" s="153">
        <f t="shared" si="74"/>
        <v>0</v>
      </c>
      <c r="BF285" s="153">
        <f t="shared" si="75"/>
        <v>0</v>
      </c>
      <c r="BG285" s="153">
        <f t="shared" si="76"/>
        <v>0</v>
      </c>
      <c r="BH285" s="153">
        <f t="shared" si="77"/>
        <v>0</v>
      </c>
      <c r="BI285" s="153">
        <f t="shared" si="78"/>
        <v>0</v>
      </c>
      <c r="BJ285" s="15" t="s">
        <v>84</v>
      </c>
      <c r="BK285" s="153">
        <f t="shared" si="79"/>
        <v>0</v>
      </c>
      <c r="BL285" s="15" t="s">
        <v>162</v>
      </c>
      <c r="BM285" s="152" t="s">
        <v>2712</v>
      </c>
    </row>
    <row r="286" spans="1:65" s="2" customFormat="1" ht="16.5" customHeight="1">
      <c r="A286" s="30"/>
      <c r="B286" s="140"/>
      <c r="C286" s="174" t="s">
        <v>808</v>
      </c>
      <c r="D286" s="174" t="s">
        <v>618</v>
      </c>
      <c r="E286" s="175" t="s">
        <v>2713</v>
      </c>
      <c r="F286" s="176" t="s">
        <v>2714</v>
      </c>
      <c r="G286" s="177" t="s">
        <v>193</v>
      </c>
      <c r="H286" s="178">
        <v>2</v>
      </c>
      <c r="I286" s="179"/>
      <c r="J286" s="180">
        <f t="shared" si="70"/>
        <v>0</v>
      </c>
      <c r="K286" s="176" t="s">
        <v>1</v>
      </c>
      <c r="L286" s="181"/>
      <c r="M286" s="182" t="s">
        <v>1</v>
      </c>
      <c r="N286" s="183" t="s">
        <v>41</v>
      </c>
      <c r="O286" s="56"/>
      <c r="P286" s="150">
        <f t="shared" si="71"/>
        <v>0</v>
      </c>
      <c r="Q286" s="150">
        <v>0</v>
      </c>
      <c r="R286" s="150">
        <f t="shared" si="72"/>
        <v>0</v>
      </c>
      <c r="S286" s="150">
        <v>0</v>
      </c>
      <c r="T286" s="151">
        <f t="shared" si="73"/>
        <v>0</v>
      </c>
      <c r="U286" s="30"/>
      <c r="V286" s="30"/>
      <c r="W286" s="30"/>
      <c r="X286" s="30"/>
      <c r="Y286" s="30"/>
      <c r="Z286" s="30"/>
      <c r="AA286" s="30"/>
      <c r="AB286" s="30"/>
      <c r="AC286" s="30"/>
      <c r="AD286" s="30"/>
      <c r="AE286" s="30"/>
      <c r="AR286" s="152" t="s">
        <v>190</v>
      </c>
      <c r="AT286" s="152" t="s">
        <v>618</v>
      </c>
      <c r="AU286" s="152" t="s">
        <v>86</v>
      </c>
      <c r="AY286" s="15" t="s">
        <v>163</v>
      </c>
      <c r="BE286" s="153">
        <f t="shared" si="74"/>
        <v>0</v>
      </c>
      <c r="BF286" s="153">
        <f t="shared" si="75"/>
        <v>0</v>
      </c>
      <c r="BG286" s="153">
        <f t="shared" si="76"/>
        <v>0</v>
      </c>
      <c r="BH286" s="153">
        <f t="shared" si="77"/>
        <v>0</v>
      </c>
      <c r="BI286" s="153">
        <f t="shared" si="78"/>
        <v>0</v>
      </c>
      <c r="BJ286" s="15" t="s">
        <v>84</v>
      </c>
      <c r="BK286" s="153">
        <f t="shared" si="79"/>
        <v>0</v>
      </c>
      <c r="BL286" s="15" t="s">
        <v>162</v>
      </c>
      <c r="BM286" s="152" t="s">
        <v>2715</v>
      </c>
    </row>
    <row r="287" spans="1:65" s="2" customFormat="1" ht="16.5" customHeight="1">
      <c r="A287" s="30"/>
      <c r="B287" s="140"/>
      <c r="C287" s="174" t="s">
        <v>812</v>
      </c>
      <c r="D287" s="174" t="s">
        <v>618</v>
      </c>
      <c r="E287" s="175" t="s">
        <v>2716</v>
      </c>
      <c r="F287" s="176" t="s">
        <v>2717</v>
      </c>
      <c r="G287" s="177" t="s">
        <v>193</v>
      </c>
      <c r="H287" s="178">
        <v>4</v>
      </c>
      <c r="I287" s="179"/>
      <c r="J287" s="180">
        <f t="shared" si="70"/>
        <v>0</v>
      </c>
      <c r="K287" s="176" t="s">
        <v>1</v>
      </c>
      <c r="L287" s="181"/>
      <c r="M287" s="182" t="s">
        <v>1</v>
      </c>
      <c r="N287" s="183" t="s">
        <v>41</v>
      </c>
      <c r="O287" s="56"/>
      <c r="P287" s="150">
        <f t="shared" si="71"/>
        <v>0</v>
      </c>
      <c r="Q287" s="150">
        <v>0</v>
      </c>
      <c r="R287" s="150">
        <f t="shared" si="72"/>
        <v>0</v>
      </c>
      <c r="S287" s="150">
        <v>0</v>
      </c>
      <c r="T287" s="151">
        <f t="shared" si="73"/>
        <v>0</v>
      </c>
      <c r="U287" s="30"/>
      <c r="V287" s="30"/>
      <c r="W287" s="30"/>
      <c r="X287" s="30"/>
      <c r="Y287" s="30"/>
      <c r="Z287" s="30"/>
      <c r="AA287" s="30"/>
      <c r="AB287" s="30"/>
      <c r="AC287" s="30"/>
      <c r="AD287" s="30"/>
      <c r="AE287" s="30"/>
      <c r="AR287" s="152" t="s">
        <v>190</v>
      </c>
      <c r="AT287" s="152" t="s">
        <v>618</v>
      </c>
      <c r="AU287" s="152" t="s">
        <v>86</v>
      </c>
      <c r="AY287" s="15" t="s">
        <v>163</v>
      </c>
      <c r="BE287" s="153">
        <f t="shared" si="74"/>
        <v>0</v>
      </c>
      <c r="BF287" s="153">
        <f t="shared" si="75"/>
        <v>0</v>
      </c>
      <c r="BG287" s="153">
        <f t="shared" si="76"/>
        <v>0</v>
      </c>
      <c r="BH287" s="153">
        <f t="shared" si="77"/>
        <v>0</v>
      </c>
      <c r="BI287" s="153">
        <f t="shared" si="78"/>
        <v>0</v>
      </c>
      <c r="BJ287" s="15" t="s">
        <v>84</v>
      </c>
      <c r="BK287" s="153">
        <f t="shared" si="79"/>
        <v>0</v>
      </c>
      <c r="BL287" s="15" t="s">
        <v>162</v>
      </c>
      <c r="BM287" s="152" t="s">
        <v>2718</v>
      </c>
    </row>
    <row r="288" spans="1:65" s="2" customFormat="1" ht="16.5" customHeight="1">
      <c r="A288" s="30"/>
      <c r="B288" s="140"/>
      <c r="C288" s="174" t="s">
        <v>816</v>
      </c>
      <c r="D288" s="174" t="s">
        <v>618</v>
      </c>
      <c r="E288" s="175" t="s">
        <v>2719</v>
      </c>
      <c r="F288" s="176" t="s">
        <v>2720</v>
      </c>
      <c r="G288" s="177" t="s">
        <v>193</v>
      </c>
      <c r="H288" s="178">
        <v>3</v>
      </c>
      <c r="I288" s="179"/>
      <c r="J288" s="180">
        <f t="shared" si="70"/>
        <v>0</v>
      </c>
      <c r="K288" s="176" t="s">
        <v>1</v>
      </c>
      <c r="L288" s="181"/>
      <c r="M288" s="182" t="s">
        <v>1</v>
      </c>
      <c r="N288" s="183" t="s">
        <v>41</v>
      </c>
      <c r="O288" s="56"/>
      <c r="P288" s="150">
        <f t="shared" si="71"/>
        <v>0</v>
      </c>
      <c r="Q288" s="150">
        <v>0</v>
      </c>
      <c r="R288" s="150">
        <f t="shared" si="72"/>
        <v>0</v>
      </c>
      <c r="S288" s="150">
        <v>0</v>
      </c>
      <c r="T288" s="151">
        <f t="shared" si="73"/>
        <v>0</v>
      </c>
      <c r="U288" s="30"/>
      <c r="V288" s="30"/>
      <c r="W288" s="30"/>
      <c r="X288" s="30"/>
      <c r="Y288" s="30"/>
      <c r="Z288" s="30"/>
      <c r="AA288" s="30"/>
      <c r="AB288" s="30"/>
      <c r="AC288" s="30"/>
      <c r="AD288" s="30"/>
      <c r="AE288" s="30"/>
      <c r="AR288" s="152" t="s">
        <v>190</v>
      </c>
      <c r="AT288" s="152" t="s">
        <v>618</v>
      </c>
      <c r="AU288" s="152" t="s">
        <v>86</v>
      </c>
      <c r="AY288" s="15" t="s">
        <v>163</v>
      </c>
      <c r="BE288" s="153">
        <f t="shared" si="74"/>
        <v>0</v>
      </c>
      <c r="BF288" s="153">
        <f t="shared" si="75"/>
        <v>0</v>
      </c>
      <c r="BG288" s="153">
        <f t="shared" si="76"/>
        <v>0</v>
      </c>
      <c r="BH288" s="153">
        <f t="shared" si="77"/>
        <v>0</v>
      </c>
      <c r="BI288" s="153">
        <f t="shared" si="78"/>
        <v>0</v>
      </c>
      <c r="BJ288" s="15" t="s">
        <v>84</v>
      </c>
      <c r="BK288" s="153">
        <f t="shared" si="79"/>
        <v>0</v>
      </c>
      <c r="BL288" s="15" t="s">
        <v>162</v>
      </c>
      <c r="BM288" s="152" t="s">
        <v>2721</v>
      </c>
    </row>
    <row r="289" spans="1:65" s="2" customFormat="1" ht="16.5" customHeight="1">
      <c r="A289" s="30"/>
      <c r="B289" s="140"/>
      <c r="C289" s="174" t="s">
        <v>820</v>
      </c>
      <c r="D289" s="174" t="s">
        <v>618</v>
      </c>
      <c r="E289" s="175" t="s">
        <v>2722</v>
      </c>
      <c r="F289" s="176" t="s">
        <v>2723</v>
      </c>
      <c r="G289" s="177" t="s">
        <v>193</v>
      </c>
      <c r="H289" s="178">
        <v>4</v>
      </c>
      <c r="I289" s="179"/>
      <c r="J289" s="180">
        <f t="shared" si="70"/>
        <v>0</v>
      </c>
      <c r="K289" s="176" t="s">
        <v>1</v>
      </c>
      <c r="L289" s="181"/>
      <c r="M289" s="182" t="s">
        <v>1</v>
      </c>
      <c r="N289" s="183" t="s">
        <v>41</v>
      </c>
      <c r="O289" s="56"/>
      <c r="P289" s="150">
        <f t="shared" si="71"/>
        <v>0</v>
      </c>
      <c r="Q289" s="150">
        <v>0</v>
      </c>
      <c r="R289" s="150">
        <f t="shared" si="72"/>
        <v>0</v>
      </c>
      <c r="S289" s="150">
        <v>0</v>
      </c>
      <c r="T289" s="151">
        <f t="shared" si="73"/>
        <v>0</v>
      </c>
      <c r="U289" s="30"/>
      <c r="V289" s="30"/>
      <c r="W289" s="30"/>
      <c r="X289" s="30"/>
      <c r="Y289" s="30"/>
      <c r="Z289" s="30"/>
      <c r="AA289" s="30"/>
      <c r="AB289" s="30"/>
      <c r="AC289" s="30"/>
      <c r="AD289" s="30"/>
      <c r="AE289" s="30"/>
      <c r="AR289" s="152" t="s">
        <v>190</v>
      </c>
      <c r="AT289" s="152" t="s">
        <v>618</v>
      </c>
      <c r="AU289" s="152" t="s">
        <v>86</v>
      </c>
      <c r="AY289" s="15" t="s">
        <v>163</v>
      </c>
      <c r="BE289" s="153">
        <f t="shared" si="74"/>
        <v>0</v>
      </c>
      <c r="BF289" s="153">
        <f t="shared" si="75"/>
        <v>0</v>
      </c>
      <c r="BG289" s="153">
        <f t="shared" si="76"/>
        <v>0</v>
      </c>
      <c r="BH289" s="153">
        <f t="shared" si="77"/>
        <v>0</v>
      </c>
      <c r="BI289" s="153">
        <f t="shared" si="78"/>
        <v>0</v>
      </c>
      <c r="BJ289" s="15" t="s">
        <v>84</v>
      </c>
      <c r="BK289" s="153">
        <f t="shared" si="79"/>
        <v>0</v>
      </c>
      <c r="BL289" s="15" t="s">
        <v>162</v>
      </c>
      <c r="BM289" s="152" t="s">
        <v>2724</v>
      </c>
    </row>
    <row r="290" spans="1:65" s="2" customFormat="1" ht="16.5" customHeight="1">
      <c r="A290" s="30"/>
      <c r="B290" s="140"/>
      <c r="C290" s="174" t="s">
        <v>824</v>
      </c>
      <c r="D290" s="174" t="s">
        <v>618</v>
      </c>
      <c r="E290" s="175" t="s">
        <v>2725</v>
      </c>
      <c r="F290" s="176" t="s">
        <v>2726</v>
      </c>
      <c r="G290" s="177" t="s">
        <v>193</v>
      </c>
      <c r="H290" s="178">
        <v>2</v>
      </c>
      <c r="I290" s="179"/>
      <c r="J290" s="180">
        <f t="shared" si="70"/>
        <v>0</v>
      </c>
      <c r="K290" s="176" t="s">
        <v>1</v>
      </c>
      <c r="L290" s="181"/>
      <c r="M290" s="182" t="s">
        <v>1</v>
      </c>
      <c r="N290" s="183" t="s">
        <v>41</v>
      </c>
      <c r="O290" s="56"/>
      <c r="P290" s="150">
        <f t="shared" si="71"/>
        <v>0</v>
      </c>
      <c r="Q290" s="150">
        <v>0</v>
      </c>
      <c r="R290" s="150">
        <f t="shared" si="72"/>
        <v>0</v>
      </c>
      <c r="S290" s="150">
        <v>0</v>
      </c>
      <c r="T290" s="151">
        <f t="shared" si="73"/>
        <v>0</v>
      </c>
      <c r="U290" s="30"/>
      <c r="V290" s="30"/>
      <c r="W290" s="30"/>
      <c r="X290" s="30"/>
      <c r="Y290" s="30"/>
      <c r="Z290" s="30"/>
      <c r="AA290" s="30"/>
      <c r="AB290" s="30"/>
      <c r="AC290" s="30"/>
      <c r="AD290" s="30"/>
      <c r="AE290" s="30"/>
      <c r="AR290" s="152" t="s">
        <v>190</v>
      </c>
      <c r="AT290" s="152" t="s">
        <v>618</v>
      </c>
      <c r="AU290" s="152" t="s">
        <v>86</v>
      </c>
      <c r="AY290" s="15" t="s">
        <v>163</v>
      </c>
      <c r="BE290" s="153">
        <f t="shared" si="74"/>
        <v>0</v>
      </c>
      <c r="BF290" s="153">
        <f t="shared" si="75"/>
        <v>0</v>
      </c>
      <c r="BG290" s="153">
        <f t="shared" si="76"/>
        <v>0</v>
      </c>
      <c r="BH290" s="153">
        <f t="shared" si="77"/>
        <v>0</v>
      </c>
      <c r="BI290" s="153">
        <f t="shared" si="78"/>
        <v>0</v>
      </c>
      <c r="BJ290" s="15" t="s">
        <v>84</v>
      </c>
      <c r="BK290" s="153">
        <f t="shared" si="79"/>
        <v>0</v>
      </c>
      <c r="BL290" s="15" t="s">
        <v>162</v>
      </c>
      <c r="BM290" s="152" t="s">
        <v>2727</v>
      </c>
    </row>
    <row r="291" spans="1:65" s="2" customFormat="1" ht="16.5" customHeight="1">
      <c r="A291" s="30"/>
      <c r="B291" s="140"/>
      <c r="C291" s="174" t="s">
        <v>828</v>
      </c>
      <c r="D291" s="174" t="s">
        <v>618</v>
      </c>
      <c r="E291" s="175" t="s">
        <v>2728</v>
      </c>
      <c r="F291" s="176" t="s">
        <v>2729</v>
      </c>
      <c r="G291" s="177" t="s">
        <v>193</v>
      </c>
      <c r="H291" s="178">
        <v>14</v>
      </c>
      <c r="I291" s="179"/>
      <c r="J291" s="180">
        <f t="shared" si="70"/>
        <v>0</v>
      </c>
      <c r="K291" s="176" t="s">
        <v>1</v>
      </c>
      <c r="L291" s="181"/>
      <c r="M291" s="182" t="s">
        <v>1</v>
      </c>
      <c r="N291" s="183" t="s">
        <v>41</v>
      </c>
      <c r="O291" s="56"/>
      <c r="P291" s="150">
        <f t="shared" si="71"/>
        <v>0</v>
      </c>
      <c r="Q291" s="150">
        <v>0</v>
      </c>
      <c r="R291" s="150">
        <f t="shared" si="72"/>
        <v>0</v>
      </c>
      <c r="S291" s="150">
        <v>0</v>
      </c>
      <c r="T291" s="151">
        <f t="shared" si="73"/>
        <v>0</v>
      </c>
      <c r="U291" s="30"/>
      <c r="V291" s="30"/>
      <c r="W291" s="30"/>
      <c r="X291" s="30"/>
      <c r="Y291" s="30"/>
      <c r="Z291" s="30"/>
      <c r="AA291" s="30"/>
      <c r="AB291" s="30"/>
      <c r="AC291" s="30"/>
      <c r="AD291" s="30"/>
      <c r="AE291" s="30"/>
      <c r="AR291" s="152" t="s">
        <v>190</v>
      </c>
      <c r="AT291" s="152" t="s">
        <v>618</v>
      </c>
      <c r="AU291" s="152" t="s">
        <v>86</v>
      </c>
      <c r="AY291" s="15" t="s">
        <v>163</v>
      </c>
      <c r="BE291" s="153">
        <f t="shared" si="74"/>
        <v>0</v>
      </c>
      <c r="BF291" s="153">
        <f t="shared" si="75"/>
        <v>0</v>
      </c>
      <c r="BG291" s="153">
        <f t="shared" si="76"/>
        <v>0</v>
      </c>
      <c r="BH291" s="153">
        <f t="shared" si="77"/>
        <v>0</v>
      </c>
      <c r="BI291" s="153">
        <f t="shared" si="78"/>
        <v>0</v>
      </c>
      <c r="BJ291" s="15" t="s">
        <v>84</v>
      </c>
      <c r="BK291" s="153">
        <f t="shared" si="79"/>
        <v>0</v>
      </c>
      <c r="BL291" s="15" t="s">
        <v>162</v>
      </c>
      <c r="BM291" s="152" t="s">
        <v>2730</v>
      </c>
    </row>
    <row r="292" spans="1:65" s="11" customFormat="1" ht="22.9" customHeight="1">
      <c r="B292" s="129"/>
      <c r="D292" s="130" t="s">
        <v>75</v>
      </c>
      <c r="E292" s="163" t="s">
        <v>2731</v>
      </c>
      <c r="F292" s="163" t="s">
        <v>2732</v>
      </c>
      <c r="I292" s="132"/>
      <c r="J292" s="164">
        <f>BK292</f>
        <v>0</v>
      </c>
      <c r="L292" s="129"/>
      <c r="M292" s="134"/>
      <c r="N292" s="135"/>
      <c r="O292" s="135"/>
      <c r="P292" s="136">
        <f>P293</f>
        <v>0</v>
      </c>
      <c r="Q292" s="135"/>
      <c r="R292" s="136">
        <f>R293</f>
        <v>0</v>
      </c>
      <c r="S292" s="135"/>
      <c r="T292" s="137">
        <f>T293</f>
        <v>0</v>
      </c>
      <c r="AR292" s="130" t="s">
        <v>84</v>
      </c>
      <c r="AT292" s="138" t="s">
        <v>75</v>
      </c>
      <c r="AU292" s="138" t="s">
        <v>84</v>
      </c>
      <c r="AY292" s="130" t="s">
        <v>163</v>
      </c>
      <c r="BK292" s="139">
        <f>BK293</f>
        <v>0</v>
      </c>
    </row>
    <row r="293" spans="1:65" s="11" customFormat="1" ht="20.85" customHeight="1">
      <c r="B293" s="129"/>
      <c r="D293" s="130" t="s">
        <v>75</v>
      </c>
      <c r="E293" s="163" t="s">
        <v>2733</v>
      </c>
      <c r="F293" s="163" t="s">
        <v>2734</v>
      </c>
      <c r="I293" s="132"/>
      <c r="J293" s="164">
        <f>BK293</f>
        <v>0</v>
      </c>
      <c r="L293" s="129"/>
      <c r="M293" s="134"/>
      <c r="N293" s="135"/>
      <c r="O293" s="135"/>
      <c r="P293" s="136">
        <f>SUM(P294:P308)</f>
        <v>0</v>
      </c>
      <c r="Q293" s="135"/>
      <c r="R293" s="136">
        <f>SUM(R294:R308)</f>
        <v>0</v>
      </c>
      <c r="S293" s="135"/>
      <c r="T293" s="137">
        <f>SUM(T294:T308)</f>
        <v>0</v>
      </c>
      <c r="AR293" s="130" t="s">
        <v>84</v>
      </c>
      <c r="AT293" s="138" t="s">
        <v>75</v>
      </c>
      <c r="AU293" s="138" t="s">
        <v>86</v>
      </c>
      <c r="AY293" s="130" t="s">
        <v>163</v>
      </c>
      <c r="BK293" s="139">
        <f>SUM(BK294:BK308)</f>
        <v>0</v>
      </c>
    </row>
    <row r="294" spans="1:65" s="2" customFormat="1" ht="16.5" customHeight="1">
      <c r="A294" s="30"/>
      <c r="B294" s="140"/>
      <c r="C294" s="141" t="s">
        <v>832</v>
      </c>
      <c r="D294" s="141" t="s">
        <v>164</v>
      </c>
      <c r="E294" s="142" t="s">
        <v>2735</v>
      </c>
      <c r="F294" s="143" t="s">
        <v>2736</v>
      </c>
      <c r="G294" s="144" t="s">
        <v>2472</v>
      </c>
      <c r="H294" s="145">
        <v>1</v>
      </c>
      <c r="I294" s="146"/>
      <c r="J294" s="147">
        <f t="shared" ref="J294:J308" si="80">ROUND(I294*H294,2)</f>
        <v>0</v>
      </c>
      <c r="K294" s="143" t="s">
        <v>1</v>
      </c>
      <c r="L294" s="31"/>
      <c r="M294" s="148" t="s">
        <v>1</v>
      </c>
      <c r="N294" s="149" t="s">
        <v>41</v>
      </c>
      <c r="O294" s="56"/>
      <c r="P294" s="150">
        <f t="shared" ref="P294:P308" si="81">O294*H294</f>
        <v>0</v>
      </c>
      <c r="Q294" s="150">
        <v>0</v>
      </c>
      <c r="R294" s="150">
        <f t="shared" ref="R294:R308" si="82">Q294*H294</f>
        <v>0</v>
      </c>
      <c r="S294" s="150">
        <v>0</v>
      </c>
      <c r="T294" s="151">
        <f t="shared" ref="T294:T308" si="83">S294*H294</f>
        <v>0</v>
      </c>
      <c r="U294" s="30"/>
      <c r="V294" s="30"/>
      <c r="W294" s="30"/>
      <c r="X294" s="30"/>
      <c r="Y294" s="30"/>
      <c r="Z294" s="30"/>
      <c r="AA294" s="30"/>
      <c r="AB294" s="30"/>
      <c r="AC294" s="30"/>
      <c r="AD294" s="30"/>
      <c r="AE294" s="30"/>
      <c r="AR294" s="152" t="s">
        <v>162</v>
      </c>
      <c r="AT294" s="152" t="s">
        <v>164</v>
      </c>
      <c r="AU294" s="152" t="s">
        <v>135</v>
      </c>
      <c r="AY294" s="15" t="s">
        <v>163</v>
      </c>
      <c r="BE294" s="153">
        <f t="shared" ref="BE294:BE308" si="84">IF(N294="základní",J294,0)</f>
        <v>0</v>
      </c>
      <c r="BF294" s="153">
        <f t="shared" ref="BF294:BF308" si="85">IF(N294="snížená",J294,0)</f>
        <v>0</v>
      </c>
      <c r="BG294" s="153">
        <f t="shared" ref="BG294:BG308" si="86">IF(N294="zákl. přenesená",J294,0)</f>
        <v>0</v>
      </c>
      <c r="BH294" s="153">
        <f t="shared" ref="BH294:BH308" si="87">IF(N294="sníž. přenesená",J294,0)</f>
        <v>0</v>
      </c>
      <c r="BI294" s="153">
        <f t="shared" ref="BI294:BI308" si="88">IF(N294="nulová",J294,0)</f>
        <v>0</v>
      </c>
      <c r="BJ294" s="15" t="s">
        <v>84</v>
      </c>
      <c r="BK294" s="153">
        <f t="shared" ref="BK294:BK308" si="89">ROUND(I294*H294,2)</f>
        <v>0</v>
      </c>
      <c r="BL294" s="15" t="s">
        <v>162</v>
      </c>
      <c r="BM294" s="152" t="s">
        <v>2737</v>
      </c>
    </row>
    <row r="295" spans="1:65" s="2" customFormat="1" ht="16.5" customHeight="1">
      <c r="A295" s="30"/>
      <c r="B295" s="140"/>
      <c r="C295" s="141" t="s">
        <v>836</v>
      </c>
      <c r="D295" s="141" t="s">
        <v>164</v>
      </c>
      <c r="E295" s="142" t="s">
        <v>2738</v>
      </c>
      <c r="F295" s="143" t="s">
        <v>2734</v>
      </c>
      <c r="G295" s="144" t="s">
        <v>2472</v>
      </c>
      <c r="H295" s="145">
        <v>1</v>
      </c>
      <c r="I295" s="146"/>
      <c r="J295" s="147">
        <f t="shared" si="80"/>
        <v>0</v>
      </c>
      <c r="K295" s="143" t="s">
        <v>1</v>
      </c>
      <c r="L295" s="31"/>
      <c r="M295" s="148" t="s">
        <v>1</v>
      </c>
      <c r="N295" s="149" t="s">
        <v>41</v>
      </c>
      <c r="O295" s="56"/>
      <c r="P295" s="150">
        <f t="shared" si="81"/>
        <v>0</v>
      </c>
      <c r="Q295" s="150">
        <v>0</v>
      </c>
      <c r="R295" s="150">
        <f t="shared" si="82"/>
        <v>0</v>
      </c>
      <c r="S295" s="150">
        <v>0</v>
      </c>
      <c r="T295" s="151">
        <f t="shared" si="83"/>
        <v>0</v>
      </c>
      <c r="U295" s="30"/>
      <c r="V295" s="30"/>
      <c r="W295" s="30"/>
      <c r="X295" s="30"/>
      <c r="Y295" s="30"/>
      <c r="Z295" s="30"/>
      <c r="AA295" s="30"/>
      <c r="AB295" s="30"/>
      <c r="AC295" s="30"/>
      <c r="AD295" s="30"/>
      <c r="AE295" s="30"/>
      <c r="AR295" s="152" t="s">
        <v>162</v>
      </c>
      <c r="AT295" s="152" t="s">
        <v>164</v>
      </c>
      <c r="AU295" s="152" t="s">
        <v>135</v>
      </c>
      <c r="AY295" s="15" t="s">
        <v>163</v>
      </c>
      <c r="BE295" s="153">
        <f t="shared" si="84"/>
        <v>0</v>
      </c>
      <c r="BF295" s="153">
        <f t="shared" si="85"/>
        <v>0</v>
      </c>
      <c r="BG295" s="153">
        <f t="shared" si="86"/>
        <v>0</v>
      </c>
      <c r="BH295" s="153">
        <f t="shared" si="87"/>
        <v>0</v>
      </c>
      <c r="BI295" s="153">
        <f t="shared" si="88"/>
        <v>0</v>
      </c>
      <c r="BJ295" s="15" t="s">
        <v>84</v>
      </c>
      <c r="BK295" s="153">
        <f t="shared" si="89"/>
        <v>0</v>
      </c>
      <c r="BL295" s="15" t="s">
        <v>162</v>
      </c>
      <c r="BM295" s="152" t="s">
        <v>2739</v>
      </c>
    </row>
    <row r="296" spans="1:65" s="2" customFormat="1" ht="16.5" customHeight="1">
      <c r="A296" s="30"/>
      <c r="B296" s="140"/>
      <c r="C296" s="141" t="s">
        <v>840</v>
      </c>
      <c r="D296" s="141" t="s">
        <v>164</v>
      </c>
      <c r="E296" s="142" t="s">
        <v>2740</v>
      </c>
      <c r="F296" s="143" t="s">
        <v>2741</v>
      </c>
      <c r="G296" s="144" t="s">
        <v>2441</v>
      </c>
      <c r="H296" s="145">
        <v>136</v>
      </c>
      <c r="I296" s="146"/>
      <c r="J296" s="147">
        <f t="shared" si="80"/>
        <v>0</v>
      </c>
      <c r="K296" s="143" t="s">
        <v>1</v>
      </c>
      <c r="L296" s="31"/>
      <c r="M296" s="148" t="s">
        <v>1</v>
      </c>
      <c r="N296" s="149" t="s">
        <v>41</v>
      </c>
      <c r="O296" s="56"/>
      <c r="P296" s="150">
        <f t="shared" si="81"/>
        <v>0</v>
      </c>
      <c r="Q296" s="150">
        <v>0</v>
      </c>
      <c r="R296" s="150">
        <f t="shared" si="82"/>
        <v>0</v>
      </c>
      <c r="S296" s="150">
        <v>0</v>
      </c>
      <c r="T296" s="151">
        <f t="shared" si="83"/>
        <v>0</v>
      </c>
      <c r="U296" s="30"/>
      <c r="V296" s="30"/>
      <c r="W296" s="30"/>
      <c r="X296" s="30"/>
      <c r="Y296" s="30"/>
      <c r="Z296" s="30"/>
      <c r="AA296" s="30"/>
      <c r="AB296" s="30"/>
      <c r="AC296" s="30"/>
      <c r="AD296" s="30"/>
      <c r="AE296" s="30"/>
      <c r="AR296" s="152" t="s">
        <v>162</v>
      </c>
      <c r="AT296" s="152" t="s">
        <v>164</v>
      </c>
      <c r="AU296" s="152" t="s">
        <v>135</v>
      </c>
      <c r="AY296" s="15" t="s">
        <v>163</v>
      </c>
      <c r="BE296" s="153">
        <f t="shared" si="84"/>
        <v>0</v>
      </c>
      <c r="BF296" s="153">
        <f t="shared" si="85"/>
        <v>0</v>
      </c>
      <c r="BG296" s="153">
        <f t="shared" si="86"/>
        <v>0</v>
      </c>
      <c r="BH296" s="153">
        <f t="shared" si="87"/>
        <v>0</v>
      </c>
      <c r="BI296" s="153">
        <f t="shared" si="88"/>
        <v>0</v>
      </c>
      <c r="BJ296" s="15" t="s">
        <v>84</v>
      </c>
      <c r="BK296" s="153">
        <f t="shared" si="89"/>
        <v>0</v>
      </c>
      <c r="BL296" s="15" t="s">
        <v>162</v>
      </c>
      <c r="BM296" s="152" t="s">
        <v>2742</v>
      </c>
    </row>
    <row r="297" spans="1:65" s="2" customFormat="1" ht="16.5" customHeight="1">
      <c r="A297" s="30"/>
      <c r="B297" s="140"/>
      <c r="C297" s="141" t="s">
        <v>844</v>
      </c>
      <c r="D297" s="141" t="s">
        <v>164</v>
      </c>
      <c r="E297" s="142" t="s">
        <v>2743</v>
      </c>
      <c r="F297" s="143" t="s">
        <v>2744</v>
      </c>
      <c r="G297" s="144" t="s">
        <v>2472</v>
      </c>
      <c r="H297" s="145">
        <v>3</v>
      </c>
      <c r="I297" s="146"/>
      <c r="J297" s="147">
        <f t="shared" si="80"/>
        <v>0</v>
      </c>
      <c r="K297" s="143" t="s">
        <v>1</v>
      </c>
      <c r="L297" s="31"/>
      <c r="M297" s="148" t="s">
        <v>1</v>
      </c>
      <c r="N297" s="149" t="s">
        <v>41</v>
      </c>
      <c r="O297" s="56"/>
      <c r="P297" s="150">
        <f t="shared" si="81"/>
        <v>0</v>
      </c>
      <c r="Q297" s="150">
        <v>0</v>
      </c>
      <c r="R297" s="150">
        <f t="shared" si="82"/>
        <v>0</v>
      </c>
      <c r="S297" s="150">
        <v>0</v>
      </c>
      <c r="T297" s="151">
        <f t="shared" si="83"/>
        <v>0</v>
      </c>
      <c r="U297" s="30"/>
      <c r="V297" s="30"/>
      <c r="W297" s="30"/>
      <c r="X297" s="30"/>
      <c r="Y297" s="30"/>
      <c r="Z297" s="30"/>
      <c r="AA297" s="30"/>
      <c r="AB297" s="30"/>
      <c r="AC297" s="30"/>
      <c r="AD297" s="30"/>
      <c r="AE297" s="30"/>
      <c r="AR297" s="152" t="s">
        <v>162</v>
      </c>
      <c r="AT297" s="152" t="s">
        <v>164</v>
      </c>
      <c r="AU297" s="152" t="s">
        <v>135</v>
      </c>
      <c r="AY297" s="15" t="s">
        <v>163</v>
      </c>
      <c r="BE297" s="153">
        <f t="shared" si="84"/>
        <v>0</v>
      </c>
      <c r="BF297" s="153">
        <f t="shared" si="85"/>
        <v>0</v>
      </c>
      <c r="BG297" s="153">
        <f t="shared" si="86"/>
        <v>0</v>
      </c>
      <c r="BH297" s="153">
        <f t="shared" si="87"/>
        <v>0</v>
      </c>
      <c r="BI297" s="153">
        <f t="shared" si="88"/>
        <v>0</v>
      </c>
      <c r="BJ297" s="15" t="s">
        <v>84</v>
      </c>
      <c r="BK297" s="153">
        <f t="shared" si="89"/>
        <v>0</v>
      </c>
      <c r="BL297" s="15" t="s">
        <v>162</v>
      </c>
      <c r="BM297" s="152" t="s">
        <v>2745</v>
      </c>
    </row>
    <row r="298" spans="1:65" s="2" customFormat="1" ht="16.5" customHeight="1">
      <c r="A298" s="30"/>
      <c r="B298" s="140"/>
      <c r="C298" s="141" t="s">
        <v>848</v>
      </c>
      <c r="D298" s="141" t="s">
        <v>164</v>
      </c>
      <c r="E298" s="142" t="s">
        <v>2746</v>
      </c>
      <c r="F298" s="143" t="s">
        <v>2747</v>
      </c>
      <c r="G298" s="144" t="s">
        <v>2441</v>
      </c>
      <c r="H298" s="145">
        <v>1</v>
      </c>
      <c r="I298" s="146"/>
      <c r="J298" s="147">
        <f t="shared" si="80"/>
        <v>0</v>
      </c>
      <c r="K298" s="143" t="s">
        <v>1</v>
      </c>
      <c r="L298" s="31"/>
      <c r="M298" s="148" t="s">
        <v>1</v>
      </c>
      <c r="N298" s="149" t="s">
        <v>41</v>
      </c>
      <c r="O298" s="56"/>
      <c r="P298" s="150">
        <f t="shared" si="81"/>
        <v>0</v>
      </c>
      <c r="Q298" s="150">
        <v>0</v>
      </c>
      <c r="R298" s="150">
        <f t="shared" si="82"/>
        <v>0</v>
      </c>
      <c r="S298" s="150">
        <v>0</v>
      </c>
      <c r="T298" s="151">
        <f t="shared" si="83"/>
        <v>0</v>
      </c>
      <c r="U298" s="30"/>
      <c r="V298" s="30"/>
      <c r="W298" s="30"/>
      <c r="X298" s="30"/>
      <c r="Y298" s="30"/>
      <c r="Z298" s="30"/>
      <c r="AA298" s="30"/>
      <c r="AB298" s="30"/>
      <c r="AC298" s="30"/>
      <c r="AD298" s="30"/>
      <c r="AE298" s="30"/>
      <c r="AR298" s="152" t="s">
        <v>162</v>
      </c>
      <c r="AT298" s="152" t="s">
        <v>164</v>
      </c>
      <c r="AU298" s="152" t="s">
        <v>135</v>
      </c>
      <c r="AY298" s="15" t="s">
        <v>163</v>
      </c>
      <c r="BE298" s="153">
        <f t="shared" si="84"/>
        <v>0</v>
      </c>
      <c r="BF298" s="153">
        <f t="shared" si="85"/>
        <v>0</v>
      </c>
      <c r="BG298" s="153">
        <f t="shared" si="86"/>
        <v>0</v>
      </c>
      <c r="BH298" s="153">
        <f t="shared" si="87"/>
        <v>0</v>
      </c>
      <c r="BI298" s="153">
        <f t="shared" si="88"/>
        <v>0</v>
      </c>
      <c r="BJ298" s="15" t="s">
        <v>84</v>
      </c>
      <c r="BK298" s="153">
        <f t="shared" si="89"/>
        <v>0</v>
      </c>
      <c r="BL298" s="15" t="s">
        <v>162</v>
      </c>
      <c r="BM298" s="152" t="s">
        <v>2748</v>
      </c>
    </row>
    <row r="299" spans="1:65" s="2" customFormat="1" ht="16.5" customHeight="1">
      <c r="A299" s="30"/>
      <c r="B299" s="140"/>
      <c r="C299" s="141" t="s">
        <v>852</v>
      </c>
      <c r="D299" s="141" t="s">
        <v>164</v>
      </c>
      <c r="E299" s="142" t="s">
        <v>2749</v>
      </c>
      <c r="F299" s="143" t="s">
        <v>2750</v>
      </c>
      <c r="G299" s="144" t="s">
        <v>2751</v>
      </c>
      <c r="H299" s="145">
        <v>80</v>
      </c>
      <c r="I299" s="146"/>
      <c r="J299" s="147">
        <f t="shared" si="80"/>
        <v>0</v>
      </c>
      <c r="K299" s="143" t="s">
        <v>1</v>
      </c>
      <c r="L299" s="31"/>
      <c r="M299" s="148" t="s">
        <v>1</v>
      </c>
      <c r="N299" s="149" t="s">
        <v>41</v>
      </c>
      <c r="O299" s="56"/>
      <c r="P299" s="150">
        <f t="shared" si="81"/>
        <v>0</v>
      </c>
      <c r="Q299" s="150">
        <v>0</v>
      </c>
      <c r="R299" s="150">
        <f t="shared" si="82"/>
        <v>0</v>
      </c>
      <c r="S299" s="150">
        <v>0</v>
      </c>
      <c r="T299" s="151">
        <f t="shared" si="83"/>
        <v>0</v>
      </c>
      <c r="U299" s="30"/>
      <c r="V299" s="30"/>
      <c r="W299" s="30"/>
      <c r="X299" s="30"/>
      <c r="Y299" s="30"/>
      <c r="Z299" s="30"/>
      <c r="AA299" s="30"/>
      <c r="AB299" s="30"/>
      <c r="AC299" s="30"/>
      <c r="AD299" s="30"/>
      <c r="AE299" s="30"/>
      <c r="AR299" s="152" t="s">
        <v>162</v>
      </c>
      <c r="AT299" s="152" t="s">
        <v>164</v>
      </c>
      <c r="AU299" s="152" t="s">
        <v>135</v>
      </c>
      <c r="AY299" s="15" t="s">
        <v>163</v>
      </c>
      <c r="BE299" s="153">
        <f t="shared" si="84"/>
        <v>0</v>
      </c>
      <c r="BF299" s="153">
        <f t="shared" si="85"/>
        <v>0</v>
      </c>
      <c r="BG299" s="153">
        <f t="shared" si="86"/>
        <v>0</v>
      </c>
      <c r="BH299" s="153">
        <f t="shared" si="87"/>
        <v>0</v>
      </c>
      <c r="BI299" s="153">
        <f t="shared" si="88"/>
        <v>0</v>
      </c>
      <c r="BJ299" s="15" t="s">
        <v>84</v>
      </c>
      <c r="BK299" s="153">
        <f t="shared" si="89"/>
        <v>0</v>
      </c>
      <c r="BL299" s="15" t="s">
        <v>162</v>
      </c>
      <c r="BM299" s="152" t="s">
        <v>2752</v>
      </c>
    </row>
    <row r="300" spans="1:65" s="2" customFormat="1" ht="16.5" customHeight="1">
      <c r="A300" s="30"/>
      <c r="B300" s="140"/>
      <c r="C300" s="141" t="s">
        <v>856</v>
      </c>
      <c r="D300" s="141" t="s">
        <v>164</v>
      </c>
      <c r="E300" s="142" t="s">
        <v>2753</v>
      </c>
      <c r="F300" s="143" t="s">
        <v>2754</v>
      </c>
      <c r="G300" s="144" t="s">
        <v>2751</v>
      </c>
      <c r="H300" s="145">
        <v>40</v>
      </c>
      <c r="I300" s="146"/>
      <c r="J300" s="147">
        <f t="shared" si="80"/>
        <v>0</v>
      </c>
      <c r="K300" s="143" t="s">
        <v>1</v>
      </c>
      <c r="L300" s="31"/>
      <c r="M300" s="148" t="s">
        <v>1</v>
      </c>
      <c r="N300" s="149" t="s">
        <v>41</v>
      </c>
      <c r="O300" s="56"/>
      <c r="P300" s="150">
        <f t="shared" si="81"/>
        <v>0</v>
      </c>
      <c r="Q300" s="150">
        <v>0</v>
      </c>
      <c r="R300" s="150">
        <f t="shared" si="82"/>
        <v>0</v>
      </c>
      <c r="S300" s="150">
        <v>0</v>
      </c>
      <c r="T300" s="151">
        <f t="shared" si="83"/>
        <v>0</v>
      </c>
      <c r="U300" s="30"/>
      <c r="V300" s="30"/>
      <c r="W300" s="30"/>
      <c r="X300" s="30"/>
      <c r="Y300" s="30"/>
      <c r="Z300" s="30"/>
      <c r="AA300" s="30"/>
      <c r="AB300" s="30"/>
      <c r="AC300" s="30"/>
      <c r="AD300" s="30"/>
      <c r="AE300" s="30"/>
      <c r="AR300" s="152" t="s">
        <v>162</v>
      </c>
      <c r="AT300" s="152" t="s">
        <v>164</v>
      </c>
      <c r="AU300" s="152" t="s">
        <v>135</v>
      </c>
      <c r="AY300" s="15" t="s">
        <v>163</v>
      </c>
      <c r="BE300" s="153">
        <f t="shared" si="84"/>
        <v>0</v>
      </c>
      <c r="BF300" s="153">
        <f t="shared" si="85"/>
        <v>0</v>
      </c>
      <c r="BG300" s="153">
        <f t="shared" si="86"/>
        <v>0</v>
      </c>
      <c r="BH300" s="153">
        <f t="shared" si="87"/>
        <v>0</v>
      </c>
      <c r="BI300" s="153">
        <f t="shared" si="88"/>
        <v>0</v>
      </c>
      <c r="BJ300" s="15" t="s">
        <v>84</v>
      </c>
      <c r="BK300" s="153">
        <f t="shared" si="89"/>
        <v>0</v>
      </c>
      <c r="BL300" s="15" t="s">
        <v>162</v>
      </c>
      <c r="BM300" s="152" t="s">
        <v>2755</v>
      </c>
    </row>
    <row r="301" spans="1:65" s="2" customFormat="1" ht="16.5" customHeight="1">
      <c r="A301" s="30"/>
      <c r="B301" s="140"/>
      <c r="C301" s="141" t="s">
        <v>860</v>
      </c>
      <c r="D301" s="141" t="s">
        <v>164</v>
      </c>
      <c r="E301" s="142" t="s">
        <v>2756</v>
      </c>
      <c r="F301" s="143" t="s">
        <v>2757</v>
      </c>
      <c r="G301" s="144" t="s">
        <v>2751</v>
      </c>
      <c r="H301" s="145">
        <v>45</v>
      </c>
      <c r="I301" s="146"/>
      <c r="J301" s="147">
        <f t="shared" si="80"/>
        <v>0</v>
      </c>
      <c r="K301" s="143" t="s">
        <v>1</v>
      </c>
      <c r="L301" s="31"/>
      <c r="M301" s="148" t="s">
        <v>1</v>
      </c>
      <c r="N301" s="149" t="s">
        <v>41</v>
      </c>
      <c r="O301" s="56"/>
      <c r="P301" s="150">
        <f t="shared" si="81"/>
        <v>0</v>
      </c>
      <c r="Q301" s="150">
        <v>0</v>
      </c>
      <c r="R301" s="150">
        <f t="shared" si="82"/>
        <v>0</v>
      </c>
      <c r="S301" s="150">
        <v>0</v>
      </c>
      <c r="T301" s="151">
        <f t="shared" si="83"/>
        <v>0</v>
      </c>
      <c r="U301" s="30"/>
      <c r="V301" s="30"/>
      <c r="W301" s="30"/>
      <c r="X301" s="30"/>
      <c r="Y301" s="30"/>
      <c r="Z301" s="30"/>
      <c r="AA301" s="30"/>
      <c r="AB301" s="30"/>
      <c r="AC301" s="30"/>
      <c r="AD301" s="30"/>
      <c r="AE301" s="30"/>
      <c r="AR301" s="152" t="s">
        <v>162</v>
      </c>
      <c r="AT301" s="152" t="s">
        <v>164</v>
      </c>
      <c r="AU301" s="152" t="s">
        <v>135</v>
      </c>
      <c r="AY301" s="15" t="s">
        <v>163</v>
      </c>
      <c r="BE301" s="153">
        <f t="shared" si="84"/>
        <v>0</v>
      </c>
      <c r="BF301" s="153">
        <f t="shared" si="85"/>
        <v>0</v>
      </c>
      <c r="BG301" s="153">
        <f t="shared" si="86"/>
        <v>0</v>
      </c>
      <c r="BH301" s="153">
        <f t="shared" si="87"/>
        <v>0</v>
      </c>
      <c r="BI301" s="153">
        <f t="shared" si="88"/>
        <v>0</v>
      </c>
      <c r="BJ301" s="15" t="s">
        <v>84</v>
      </c>
      <c r="BK301" s="153">
        <f t="shared" si="89"/>
        <v>0</v>
      </c>
      <c r="BL301" s="15" t="s">
        <v>162</v>
      </c>
      <c r="BM301" s="152" t="s">
        <v>2758</v>
      </c>
    </row>
    <row r="302" spans="1:65" s="2" customFormat="1" ht="16.5" customHeight="1">
      <c r="A302" s="30"/>
      <c r="B302" s="140"/>
      <c r="C302" s="141" t="s">
        <v>864</v>
      </c>
      <c r="D302" s="141" t="s">
        <v>164</v>
      </c>
      <c r="E302" s="142" t="s">
        <v>2759</v>
      </c>
      <c r="F302" s="143" t="s">
        <v>2760</v>
      </c>
      <c r="G302" s="144" t="s">
        <v>2472</v>
      </c>
      <c r="H302" s="145">
        <v>1</v>
      </c>
      <c r="I302" s="146"/>
      <c r="J302" s="147">
        <f t="shared" si="80"/>
        <v>0</v>
      </c>
      <c r="K302" s="143" t="s">
        <v>1</v>
      </c>
      <c r="L302" s="31"/>
      <c r="M302" s="148" t="s">
        <v>1</v>
      </c>
      <c r="N302" s="149" t="s">
        <v>41</v>
      </c>
      <c r="O302" s="56"/>
      <c r="P302" s="150">
        <f t="shared" si="81"/>
        <v>0</v>
      </c>
      <c r="Q302" s="150">
        <v>0</v>
      </c>
      <c r="R302" s="150">
        <f t="shared" si="82"/>
        <v>0</v>
      </c>
      <c r="S302" s="150">
        <v>0</v>
      </c>
      <c r="T302" s="151">
        <f t="shared" si="83"/>
        <v>0</v>
      </c>
      <c r="U302" s="30"/>
      <c r="V302" s="30"/>
      <c r="W302" s="30"/>
      <c r="X302" s="30"/>
      <c r="Y302" s="30"/>
      <c r="Z302" s="30"/>
      <c r="AA302" s="30"/>
      <c r="AB302" s="30"/>
      <c r="AC302" s="30"/>
      <c r="AD302" s="30"/>
      <c r="AE302" s="30"/>
      <c r="AR302" s="152" t="s">
        <v>162</v>
      </c>
      <c r="AT302" s="152" t="s">
        <v>164</v>
      </c>
      <c r="AU302" s="152" t="s">
        <v>135</v>
      </c>
      <c r="AY302" s="15" t="s">
        <v>163</v>
      </c>
      <c r="BE302" s="153">
        <f t="shared" si="84"/>
        <v>0</v>
      </c>
      <c r="BF302" s="153">
        <f t="shared" si="85"/>
        <v>0</v>
      </c>
      <c r="BG302" s="153">
        <f t="shared" si="86"/>
        <v>0</v>
      </c>
      <c r="BH302" s="153">
        <f t="shared" si="87"/>
        <v>0</v>
      </c>
      <c r="BI302" s="153">
        <f t="shared" si="88"/>
        <v>0</v>
      </c>
      <c r="BJ302" s="15" t="s">
        <v>84</v>
      </c>
      <c r="BK302" s="153">
        <f t="shared" si="89"/>
        <v>0</v>
      </c>
      <c r="BL302" s="15" t="s">
        <v>162</v>
      </c>
      <c r="BM302" s="152" t="s">
        <v>2761</v>
      </c>
    </row>
    <row r="303" spans="1:65" s="2" customFormat="1" ht="16.5" customHeight="1">
      <c r="A303" s="30"/>
      <c r="B303" s="140"/>
      <c r="C303" s="141" t="s">
        <v>868</v>
      </c>
      <c r="D303" s="141" t="s">
        <v>164</v>
      </c>
      <c r="E303" s="142" t="s">
        <v>2762</v>
      </c>
      <c r="F303" s="143" t="s">
        <v>2763</v>
      </c>
      <c r="G303" s="144" t="s">
        <v>2472</v>
      </c>
      <c r="H303" s="145">
        <v>1</v>
      </c>
      <c r="I303" s="146"/>
      <c r="J303" s="147">
        <f t="shared" si="80"/>
        <v>0</v>
      </c>
      <c r="K303" s="143" t="s">
        <v>1</v>
      </c>
      <c r="L303" s="31"/>
      <c r="M303" s="148" t="s">
        <v>1</v>
      </c>
      <c r="N303" s="149" t="s">
        <v>41</v>
      </c>
      <c r="O303" s="56"/>
      <c r="P303" s="150">
        <f t="shared" si="81"/>
        <v>0</v>
      </c>
      <c r="Q303" s="150">
        <v>0</v>
      </c>
      <c r="R303" s="150">
        <f t="shared" si="82"/>
        <v>0</v>
      </c>
      <c r="S303" s="150">
        <v>0</v>
      </c>
      <c r="T303" s="151">
        <f t="shared" si="83"/>
        <v>0</v>
      </c>
      <c r="U303" s="30"/>
      <c r="V303" s="30"/>
      <c r="W303" s="30"/>
      <c r="X303" s="30"/>
      <c r="Y303" s="30"/>
      <c r="Z303" s="30"/>
      <c r="AA303" s="30"/>
      <c r="AB303" s="30"/>
      <c r="AC303" s="30"/>
      <c r="AD303" s="30"/>
      <c r="AE303" s="30"/>
      <c r="AR303" s="152" t="s">
        <v>162</v>
      </c>
      <c r="AT303" s="152" t="s">
        <v>164</v>
      </c>
      <c r="AU303" s="152" t="s">
        <v>135</v>
      </c>
      <c r="AY303" s="15" t="s">
        <v>163</v>
      </c>
      <c r="BE303" s="153">
        <f t="shared" si="84"/>
        <v>0</v>
      </c>
      <c r="BF303" s="153">
        <f t="shared" si="85"/>
        <v>0</v>
      </c>
      <c r="BG303" s="153">
        <f t="shared" si="86"/>
        <v>0</v>
      </c>
      <c r="BH303" s="153">
        <f t="shared" si="87"/>
        <v>0</v>
      </c>
      <c r="BI303" s="153">
        <f t="shared" si="88"/>
        <v>0</v>
      </c>
      <c r="BJ303" s="15" t="s">
        <v>84</v>
      </c>
      <c r="BK303" s="153">
        <f t="shared" si="89"/>
        <v>0</v>
      </c>
      <c r="BL303" s="15" t="s">
        <v>162</v>
      </c>
      <c r="BM303" s="152" t="s">
        <v>2764</v>
      </c>
    </row>
    <row r="304" spans="1:65" s="2" customFormat="1" ht="16.5" customHeight="1">
      <c r="A304" s="30"/>
      <c r="B304" s="140"/>
      <c r="C304" s="141" t="s">
        <v>872</v>
      </c>
      <c r="D304" s="141" t="s">
        <v>164</v>
      </c>
      <c r="E304" s="142" t="s">
        <v>2765</v>
      </c>
      <c r="F304" s="143" t="s">
        <v>2394</v>
      </c>
      <c r="G304" s="144" t="s">
        <v>2472</v>
      </c>
      <c r="H304" s="145">
        <v>1</v>
      </c>
      <c r="I304" s="146"/>
      <c r="J304" s="147">
        <f t="shared" si="80"/>
        <v>0</v>
      </c>
      <c r="K304" s="143" t="s">
        <v>1</v>
      </c>
      <c r="L304" s="31"/>
      <c r="M304" s="148" t="s">
        <v>1</v>
      </c>
      <c r="N304" s="149" t="s">
        <v>41</v>
      </c>
      <c r="O304" s="56"/>
      <c r="P304" s="150">
        <f t="shared" si="81"/>
        <v>0</v>
      </c>
      <c r="Q304" s="150">
        <v>0</v>
      </c>
      <c r="R304" s="150">
        <f t="shared" si="82"/>
        <v>0</v>
      </c>
      <c r="S304" s="150">
        <v>0</v>
      </c>
      <c r="T304" s="151">
        <f t="shared" si="83"/>
        <v>0</v>
      </c>
      <c r="U304" s="30"/>
      <c r="V304" s="30"/>
      <c r="W304" s="30"/>
      <c r="X304" s="30"/>
      <c r="Y304" s="30"/>
      <c r="Z304" s="30"/>
      <c r="AA304" s="30"/>
      <c r="AB304" s="30"/>
      <c r="AC304" s="30"/>
      <c r="AD304" s="30"/>
      <c r="AE304" s="30"/>
      <c r="AR304" s="152" t="s">
        <v>162</v>
      </c>
      <c r="AT304" s="152" t="s">
        <v>164</v>
      </c>
      <c r="AU304" s="152" t="s">
        <v>135</v>
      </c>
      <c r="AY304" s="15" t="s">
        <v>163</v>
      </c>
      <c r="BE304" s="153">
        <f t="shared" si="84"/>
        <v>0</v>
      </c>
      <c r="BF304" s="153">
        <f t="shared" si="85"/>
        <v>0</v>
      </c>
      <c r="BG304" s="153">
        <f t="shared" si="86"/>
        <v>0</v>
      </c>
      <c r="BH304" s="153">
        <f t="shared" si="87"/>
        <v>0</v>
      </c>
      <c r="BI304" s="153">
        <f t="shared" si="88"/>
        <v>0</v>
      </c>
      <c r="BJ304" s="15" t="s">
        <v>84</v>
      </c>
      <c r="BK304" s="153">
        <f t="shared" si="89"/>
        <v>0</v>
      </c>
      <c r="BL304" s="15" t="s">
        <v>162</v>
      </c>
      <c r="BM304" s="152" t="s">
        <v>2766</v>
      </c>
    </row>
    <row r="305" spans="1:65" s="2" customFormat="1" ht="24.2" customHeight="1">
      <c r="A305" s="30"/>
      <c r="B305" s="140"/>
      <c r="C305" s="141" t="s">
        <v>878</v>
      </c>
      <c r="D305" s="141" t="s">
        <v>164</v>
      </c>
      <c r="E305" s="142" t="s">
        <v>2767</v>
      </c>
      <c r="F305" s="143" t="s">
        <v>2768</v>
      </c>
      <c r="G305" s="144" t="s">
        <v>2472</v>
      </c>
      <c r="H305" s="145">
        <v>1</v>
      </c>
      <c r="I305" s="146"/>
      <c r="J305" s="147">
        <f t="shared" si="80"/>
        <v>0</v>
      </c>
      <c r="K305" s="143" t="s">
        <v>1</v>
      </c>
      <c r="L305" s="31"/>
      <c r="M305" s="148" t="s">
        <v>1</v>
      </c>
      <c r="N305" s="149" t="s">
        <v>41</v>
      </c>
      <c r="O305" s="56"/>
      <c r="P305" s="150">
        <f t="shared" si="81"/>
        <v>0</v>
      </c>
      <c r="Q305" s="150">
        <v>0</v>
      </c>
      <c r="R305" s="150">
        <f t="shared" si="82"/>
        <v>0</v>
      </c>
      <c r="S305" s="150">
        <v>0</v>
      </c>
      <c r="T305" s="151">
        <f t="shared" si="83"/>
        <v>0</v>
      </c>
      <c r="U305" s="30"/>
      <c r="V305" s="30"/>
      <c r="W305" s="30"/>
      <c r="X305" s="30"/>
      <c r="Y305" s="30"/>
      <c r="Z305" s="30"/>
      <c r="AA305" s="30"/>
      <c r="AB305" s="30"/>
      <c r="AC305" s="30"/>
      <c r="AD305" s="30"/>
      <c r="AE305" s="30"/>
      <c r="AR305" s="152" t="s">
        <v>162</v>
      </c>
      <c r="AT305" s="152" t="s">
        <v>164</v>
      </c>
      <c r="AU305" s="152" t="s">
        <v>135</v>
      </c>
      <c r="AY305" s="15" t="s">
        <v>163</v>
      </c>
      <c r="BE305" s="153">
        <f t="shared" si="84"/>
        <v>0</v>
      </c>
      <c r="BF305" s="153">
        <f t="shared" si="85"/>
        <v>0</v>
      </c>
      <c r="BG305" s="153">
        <f t="shared" si="86"/>
        <v>0</v>
      </c>
      <c r="BH305" s="153">
        <f t="shared" si="87"/>
        <v>0</v>
      </c>
      <c r="BI305" s="153">
        <f t="shared" si="88"/>
        <v>0</v>
      </c>
      <c r="BJ305" s="15" t="s">
        <v>84</v>
      </c>
      <c r="BK305" s="153">
        <f t="shared" si="89"/>
        <v>0</v>
      </c>
      <c r="BL305" s="15" t="s">
        <v>162</v>
      </c>
      <c r="BM305" s="152" t="s">
        <v>2769</v>
      </c>
    </row>
    <row r="306" spans="1:65" s="2" customFormat="1" ht="16.5" customHeight="1">
      <c r="A306" s="30"/>
      <c r="B306" s="140"/>
      <c r="C306" s="141" t="s">
        <v>882</v>
      </c>
      <c r="D306" s="141" t="s">
        <v>164</v>
      </c>
      <c r="E306" s="142" t="s">
        <v>2770</v>
      </c>
      <c r="F306" s="143" t="s">
        <v>2771</v>
      </c>
      <c r="G306" s="144" t="s">
        <v>2472</v>
      </c>
      <c r="H306" s="145">
        <v>1</v>
      </c>
      <c r="I306" s="146"/>
      <c r="J306" s="147">
        <f t="shared" si="80"/>
        <v>0</v>
      </c>
      <c r="K306" s="143" t="s">
        <v>1</v>
      </c>
      <c r="L306" s="31"/>
      <c r="M306" s="148" t="s">
        <v>1</v>
      </c>
      <c r="N306" s="149" t="s">
        <v>41</v>
      </c>
      <c r="O306" s="56"/>
      <c r="P306" s="150">
        <f t="shared" si="81"/>
        <v>0</v>
      </c>
      <c r="Q306" s="150">
        <v>0</v>
      </c>
      <c r="R306" s="150">
        <f t="shared" si="82"/>
        <v>0</v>
      </c>
      <c r="S306" s="150">
        <v>0</v>
      </c>
      <c r="T306" s="151">
        <f t="shared" si="83"/>
        <v>0</v>
      </c>
      <c r="U306" s="30"/>
      <c r="V306" s="30"/>
      <c r="W306" s="30"/>
      <c r="X306" s="30"/>
      <c r="Y306" s="30"/>
      <c r="Z306" s="30"/>
      <c r="AA306" s="30"/>
      <c r="AB306" s="30"/>
      <c r="AC306" s="30"/>
      <c r="AD306" s="30"/>
      <c r="AE306" s="30"/>
      <c r="AR306" s="152" t="s">
        <v>162</v>
      </c>
      <c r="AT306" s="152" t="s">
        <v>164</v>
      </c>
      <c r="AU306" s="152" t="s">
        <v>135</v>
      </c>
      <c r="AY306" s="15" t="s">
        <v>163</v>
      </c>
      <c r="BE306" s="153">
        <f t="shared" si="84"/>
        <v>0</v>
      </c>
      <c r="BF306" s="153">
        <f t="shared" si="85"/>
        <v>0</v>
      </c>
      <c r="BG306" s="153">
        <f t="shared" si="86"/>
        <v>0</v>
      </c>
      <c r="BH306" s="153">
        <f t="shared" si="87"/>
        <v>0</v>
      </c>
      <c r="BI306" s="153">
        <f t="shared" si="88"/>
        <v>0</v>
      </c>
      <c r="BJ306" s="15" t="s">
        <v>84</v>
      </c>
      <c r="BK306" s="153">
        <f t="shared" si="89"/>
        <v>0</v>
      </c>
      <c r="BL306" s="15" t="s">
        <v>162</v>
      </c>
      <c r="BM306" s="152" t="s">
        <v>2772</v>
      </c>
    </row>
    <row r="307" spans="1:65" s="2" customFormat="1" ht="16.5" customHeight="1">
      <c r="A307" s="30"/>
      <c r="B307" s="140"/>
      <c r="C307" s="141" t="s">
        <v>886</v>
      </c>
      <c r="D307" s="141" t="s">
        <v>164</v>
      </c>
      <c r="E307" s="142" t="s">
        <v>2773</v>
      </c>
      <c r="F307" s="143" t="s">
        <v>2774</v>
      </c>
      <c r="G307" s="144" t="s">
        <v>2472</v>
      </c>
      <c r="H307" s="145">
        <v>1</v>
      </c>
      <c r="I307" s="146"/>
      <c r="J307" s="147">
        <f t="shared" si="80"/>
        <v>0</v>
      </c>
      <c r="K307" s="143" t="s">
        <v>1</v>
      </c>
      <c r="L307" s="31"/>
      <c r="M307" s="148" t="s">
        <v>1</v>
      </c>
      <c r="N307" s="149" t="s">
        <v>41</v>
      </c>
      <c r="O307" s="56"/>
      <c r="P307" s="150">
        <f t="shared" si="81"/>
        <v>0</v>
      </c>
      <c r="Q307" s="150">
        <v>0</v>
      </c>
      <c r="R307" s="150">
        <f t="shared" si="82"/>
        <v>0</v>
      </c>
      <c r="S307" s="150">
        <v>0</v>
      </c>
      <c r="T307" s="151">
        <f t="shared" si="83"/>
        <v>0</v>
      </c>
      <c r="U307" s="30"/>
      <c r="V307" s="30"/>
      <c r="W307" s="30"/>
      <c r="X307" s="30"/>
      <c r="Y307" s="30"/>
      <c r="Z307" s="30"/>
      <c r="AA307" s="30"/>
      <c r="AB307" s="30"/>
      <c r="AC307" s="30"/>
      <c r="AD307" s="30"/>
      <c r="AE307" s="30"/>
      <c r="AR307" s="152" t="s">
        <v>162</v>
      </c>
      <c r="AT307" s="152" t="s">
        <v>164</v>
      </c>
      <c r="AU307" s="152" t="s">
        <v>135</v>
      </c>
      <c r="AY307" s="15" t="s">
        <v>163</v>
      </c>
      <c r="BE307" s="153">
        <f t="shared" si="84"/>
        <v>0</v>
      </c>
      <c r="BF307" s="153">
        <f t="shared" si="85"/>
        <v>0</v>
      </c>
      <c r="BG307" s="153">
        <f t="shared" si="86"/>
        <v>0</v>
      </c>
      <c r="BH307" s="153">
        <f t="shared" si="87"/>
        <v>0</v>
      </c>
      <c r="BI307" s="153">
        <f t="shared" si="88"/>
        <v>0</v>
      </c>
      <c r="BJ307" s="15" t="s">
        <v>84</v>
      </c>
      <c r="BK307" s="153">
        <f t="shared" si="89"/>
        <v>0</v>
      </c>
      <c r="BL307" s="15" t="s">
        <v>162</v>
      </c>
      <c r="BM307" s="152" t="s">
        <v>2775</v>
      </c>
    </row>
    <row r="308" spans="1:65" s="2" customFormat="1" ht="16.5" customHeight="1">
      <c r="A308" s="30"/>
      <c r="B308" s="140"/>
      <c r="C308" s="141" t="s">
        <v>890</v>
      </c>
      <c r="D308" s="141" t="s">
        <v>164</v>
      </c>
      <c r="E308" s="142" t="s">
        <v>2776</v>
      </c>
      <c r="F308" s="143" t="s">
        <v>2777</v>
      </c>
      <c r="G308" s="144" t="s">
        <v>2472</v>
      </c>
      <c r="H308" s="145">
        <v>1</v>
      </c>
      <c r="I308" s="146"/>
      <c r="J308" s="147">
        <f t="shared" si="80"/>
        <v>0</v>
      </c>
      <c r="K308" s="143" t="s">
        <v>1</v>
      </c>
      <c r="L308" s="31"/>
      <c r="M308" s="148" t="s">
        <v>1</v>
      </c>
      <c r="N308" s="149" t="s">
        <v>41</v>
      </c>
      <c r="O308" s="56"/>
      <c r="P308" s="150">
        <f t="shared" si="81"/>
        <v>0</v>
      </c>
      <c r="Q308" s="150">
        <v>0</v>
      </c>
      <c r="R308" s="150">
        <f t="shared" si="82"/>
        <v>0</v>
      </c>
      <c r="S308" s="150">
        <v>0</v>
      </c>
      <c r="T308" s="151">
        <f t="shared" si="83"/>
        <v>0</v>
      </c>
      <c r="U308" s="30"/>
      <c r="V308" s="30"/>
      <c r="W308" s="30"/>
      <c r="X308" s="30"/>
      <c r="Y308" s="30"/>
      <c r="Z308" s="30"/>
      <c r="AA308" s="30"/>
      <c r="AB308" s="30"/>
      <c r="AC308" s="30"/>
      <c r="AD308" s="30"/>
      <c r="AE308" s="30"/>
      <c r="AR308" s="152" t="s">
        <v>162</v>
      </c>
      <c r="AT308" s="152" t="s">
        <v>164</v>
      </c>
      <c r="AU308" s="152" t="s">
        <v>135</v>
      </c>
      <c r="AY308" s="15" t="s">
        <v>163</v>
      </c>
      <c r="BE308" s="153">
        <f t="shared" si="84"/>
        <v>0</v>
      </c>
      <c r="BF308" s="153">
        <f t="shared" si="85"/>
        <v>0</v>
      </c>
      <c r="BG308" s="153">
        <f t="shared" si="86"/>
        <v>0</v>
      </c>
      <c r="BH308" s="153">
        <f t="shared" si="87"/>
        <v>0</v>
      </c>
      <c r="BI308" s="153">
        <f t="shared" si="88"/>
        <v>0</v>
      </c>
      <c r="BJ308" s="15" t="s">
        <v>84</v>
      </c>
      <c r="BK308" s="153">
        <f t="shared" si="89"/>
        <v>0</v>
      </c>
      <c r="BL308" s="15" t="s">
        <v>162</v>
      </c>
      <c r="BM308" s="152" t="s">
        <v>2778</v>
      </c>
    </row>
    <row r="309" spans="1:65" s="11" customFormat="1" ht="25.9" customHeight="1">
      <c r="B309" s="129"/>
      <c r="D309" s="130" t="s">
        <v>75</v>
      </c>
      <c r="E309" s="131" t="s">
        <v>2779</v>
      </c>
      <c r="F309" s="131" t="s">
        <v>2780</v>
      </c>
      <c r="I309" s="132"/>
      <c r="J309" s="133">
        <f>BK309</f>
        <v>0</v>
      </c>
      <c r="L309" s="129"/>
      <c r="M309" s="134"/>
      <c r="N309" s="135"/>
      <c r="O309" s="135"/>
      <c r="P309" s="136">
        <f>P310+P337+P346+P367</f>
        <v>0</v>
      </c>
      <c r="Q309" s="135"/>
      <c r="R309" s="136">
        <f>R310+R337+R346+R367</f>
        <v>0</v>
      </c>
      <c r="S309" s="135"/>
      <c r="T309" s="137">
        <f>T310+T337+T346+T367</f>
        <v>0</v>
      </c>
      <c r="AR309" s="130" t="s">
        <v>84</v>
      </c>
      <c r="AT309" s="138" t="s">
        <v>75</v>
      </c>
      <c r="AU309" s="138" t="s">
        <v>76</v>
      </c>
      <c r="AY309" s="130" t="s">
        <v>163</v>
      </c>
      <c r="BK309" s="139">
        <f>BK310+BK337+BK346+BK367</f>
        <v>0</v>
      </c>
    </row>
    <row r="310" spans="1:65" s="11" customFormat="1" ht="22.9" customHeight="1">
      <c r="B310" s="129"/>
      <c r="D310" s="130" t="s">
        <v>75</v>
      </c>
      <c r="E310" s="163" t="s">
        <v>2781</v>
      </c>
      <c r="F310" s="163" t="s">
        <v>2782</v>
      </c>
      <c r="I310" s="132"/>
      <c r="J310" s="164">
        <f>BK310</f>
        <v>0</v>
      </c>
      <c r="L310" s="129"/>
      <c r="M310" s="134"/>
      <c r="N310" s="135"/>
      <c r="O310" s="135"/>
      <c r="P310" s="136">
        <f>P311+P321+P323+P326+P331+P334</f>
        <v>0</v>
      </c>
      <c r="Q310" s="135"/>
      <c r="R310" s="136">
        <f>R311+R321+R323+R326+R331+R334</f>
        <v>0</v>
      </c>
      <c r="S310" s="135"/>
      <c r="T310" s="137">
        <f>T311+T321+T323+T326+T331+T334</f>
        <v>0</v>
      </c>
      <c r="AR310" s="130" t="s">
        <v>84</v>
      </c>
      <c r="AT310" s="138" t="s">
        <v>75</v>
      </c>
      <c r="AU310" s="138" t="s">
        <v>84</v>
      </c>
      <c r="AY310" s="130" t="s">
        <v>163</v>
      </c>
      <c r="BK310" s="139">
        <f>BK311+BK321+BK323+BK326+BK331+BK334</f>
        <v>0</v>
      </c>
    </row>
    <row r="311" spans="1:65" s="11" customFormat="1" ht="20.85" customHeight="1">
      <c r="B311" s="129"/>
      <c r="D311" s="130" t="s">
        <v>75</v>
      </c>
      <c r="E311" s="163" t="s">
        <v>2783</v>
      </c>
      <c r="F311" s="163" t="s">
        <v>2784</v>
      </c>
      <c r="I311" s="132"/>
      <c r="J311" s="164">
        <f>BK311</f>
        <v>0</v>
      </c>
      <c r="L311" s="129"/>
      <c r="M311" s="134"/>
      <c r="N311" s="135"/>
      <c r="O311" s="135"/>
      <c r="P311" s="136">
        <f>SUM(P312:P320)</f>
        <v>0</v>
      </c>
      <c r="Q311" s="135"/>
      <c r="R311" s="136">
        <f>SUM(R312:R320)</f>
        <v>0</v>
      </c>
      <c r="S311" s="135"/>
      <c r="T311" s="137">
        <f>SUM(T312:T320)</f>
        <v>0</v>
      </c>
      <c r="AR311" s="130" t="s">
        <v>84</v>
      </c>
      <c r="AT311" s="138" t="s">
        <v>75</v>
      </c>
      <c r="AU311" s="138" t="s">
        <v>86</v>
      </c>
      <c r="AY311" s="130" t="s">
        <v>163</v>
      </c>
      <c r="BK311" s="139">
        <f>SUM(BK312:BK320)</f>
        <v>0</v>
      </c>
    </row>
    <row r="312" spans="1:65" s="2" customFormat="1" ht="33" customHeight="1">
      <c r="A312" s="30"/>
      <c r="B312" s="140"/>
      <c r="C312" s="174" t="s">
        <v>894</v>
      </c>
      <c r="D312" s="174" t="s">
        <v>618</v>
      </c>
      <c r="E312" s="175" t="s">
        <v>2785</v>
      </c>
      <c r="F312" s="176" t="s">
        <v>2786</v>
      </c>
      <c r="G312" s="177" t="s">
        <v>2441</v>
      </c>
      <c r="H312" s="178">
        <v>1</v>
      </c>
      <c r="I312" s="179"/>
      <c r="J312" s="180">
        <f t="shared" ref="J312:J320" si="90">ROUND(I312*H312,2)</f>
        <v>0</v>
      </c>
      <c r="K312" s="176" t="s">
        <v>1</v>
      </c>
      <c r="L312" s="181"/>
      <c r="M312" s="182" t="s">
        <v>1</v>
      </c>
      <c r="N312" s="183" t="s">
        <v>41</v>
      </c>
      <c r="O312" s="56"/>
      <c r="P312" s="150">
        <f t="shared" ref="P312:P320" si="91">O312*H312</f>
        <v>0</v>
      </c>
      <c r="Q312" s="150">
        <v>0</v>
      </c>
      <c r="R312" s="150">
        <f t="shared" ref="R312:R320" si="92">Q312*H312</f>
        <v>0</v>
      </c>
      <c r="S312" s="150">
        <v>0</v>
      </c>
      <c r="T312" s="151">
        <f t="shared" ref="T312:T320" si="93">S312*H312</f>
        <v>0</v>
      </c>
      <c r="U312" s="30"/>
      <c r="V312" s="30"/>
      <c r="W312" s="30"/>
      <c r="X312" s="30"/>
      <c r="Y312" s="30"/>
      <c r="Z312" s="30"/>
      <c r="AA312" s="30"/>
      <c r="AB312" s="30"/>
      <c r="AC312" s="30"/>
      <c r="AD312" s="30"/>
      <c r="AE312" s="30"/>
      <c r="AR312" s="152" t="s">
        <v>190</v>
      </c>
      <c r="AT312" s="152" t="s">
        <v>618</v>
      </c>
      <c r="AU312" s="152" t="s">
        <v>135</v>
      </c>
      <c r="AY312" s="15" t="s">
        <v>163</v>
      </c>
      <c r="BE312" s="153">
        <f t="shared" ref="BE312:BE320" si="94">IF(N312="základní",J312,0)</f>
        <v>0</v>
      </c>
      <c r="BF312" s="153">
        <f t="shared" ref="BF312:BF320" si="95">IF(N312="snížená",J312,0)</f>
        <v>0</v>
      </c>
      <c r="BG312" s="153">
        <f t="shared" ref="BG312:BG320" si="96">IF(N312="zákl. přenesená",J312,0)</f>
        <v>0</v>
      </c>
      <c r="BH312" s="153">
        <f t="shared" ref="BH312:BH320" si="97">IF(N312="sníž. přenesená",J312,0)</f>
        <v>0</v>
      </c>
      <c r="BI312" s="153">
        <f t="shared" ref="BI312:BI320" si="98">IF(N312="nulová",J312,0)</f>
        <v>0</v>
      </c>
      <c r="BJ312" s="15" t="s">
        <v>84</v>
      </c>
      <c r="BK312" s="153">
        <f t="shared" ref="BK312:BK320" si="99">ROUND(I312*H312,2)</f>
        <v>0</v>
      </c>
      <c r="BL312" s="15" t="s">
        <v>162</v>
      </c>
      <c r="BM312" s="152" t="s">
        <v>2787</v>
      </c>
    </row>
    <row r="313" spans="1:65" s="2" customFormat="1" ht="37.9" customHeight="1">
      <c r="A313" s="30"/>
      <c r="B313" s="140"/>
      <c r="C313" s="174" t="s">
        <v>898</v>
      </c>
      <c r="D313" s="174" t="s">
        <v>618</v>
      </c>
      <c r="E313" s="175" t="s">
        <v>2788</v>
      </c>
      <c r="F313" s="176" t="s">
        <v>2789</v>
      </c>
      <c r="G313" s="177" t="s">
        <v>2441</v>
      </c>
      <c r="H313" s="178">
        <v>1</v>
      </c>
      <c r="I313" s="179"/>
      <c r="J313" s="180">
        <f t="shared" si="90"/>
        <v>0</v>
      </c>
      <c r="K313" s="176" t="s">
        <v>1</v>
      </c>
      <c r="L313" s="181"/>
      <c r="M313" s="182" t="s">
        <v>1</v>
      </c>
      <c r="N313" s="183" t="s">
        <v>41</v>
      </c>
      <c r="O313" s="56"/>
      <c r="P313" s="150">
        <f t="shared" si="91"/>
        <v>0</v>
      </c>
      <c r="Q313" s="150">
        <v>0</v>
      </c>
      <c r="R313" s="150">
        <f t="shared" si="92"/>
        <v>0</v>
      </c>
      <c r="S313" s="150">
        <v>0</v>
      </c>
      <c r="T313" s="151">
        <f t="shared" si="93"/>
        <v>0</v>
      </c>
      <c r="U313" s="30"/>
      <c r="V313" s="30"/>
      <c r="W313" s="30"/>
      <c r="X313" s="30"/>
      <c r="Y313" s="30"/>
      <c r="Z313" s="30"/>
      <c r="AA313" s="30"/>
      <c r="AB313" s="30"/>
      <c r="AC313" s="30"/>
      <c r="AD313" s="30"/>
      <c r="AE313" s="30"/>
      <c r="AR313" s="152" t="s">
        <v>190</v>
      </c>
      <c r="AT313" s="152" t="s">
        <v>618</v>
      </c>
      <c r="AU313" s="152" t="s">
        <v>135</v>
      </c>
      <c r="AY313" s="15" t="s">
        <v>163</v>
      </c>
      <c r="BE313" s="153">
        <f t="shared" si="94"/>
        <v>0</v>
      </c>
      <c r="BF313" s="153">
        <f t="shared" si="95"/>
        <v>0</v>
      </c>
      <c r="BG313" s="153">
        <f t="shared" si="96"/>
        <v>0</v>
      </c>
      <c r="BH313" s="153">
        <f t="shared" si="97"/>
        <v>0</v>
      </c>
      <c r="BI313" s="153">
        <f t="shared" si="98"/>
        <v>0</v>
      </c>
      <c r="BJ313" s="15" t="s">
        <v>84</v>
      </c>
      <c r="BK313" s="153">
        <f t="shared" si="99"/>
        <v>0</v>
      </c>
      <c r="BL313" s="15" t="s">
        <v>162</v>
      </c>
      <c r="BM313" s="152" t="s">
        <v>2790</v>
      </c>
    </row>
    <row r="314" spans="1:65" s="2" customFormat="1" ht="24.2" customHeight="1">
      <c r="A314" s="30"/>
      <c r="B314" s="140"/>
      <c r="C314" s="174" t="s">
        <v>902</v>
      </c>
      <c r="D314" s="174" t="s">
        <v>618</v>
      </c>
      <c r="E314" s="175" t="s">
        <v>2791</v>
      </c>
      <c r="F314" s="176" t="s">
        <v>2792</v>
      </c>
      <c r="G314" s="177" t="s">
        <v>2441</v>
      </c>
      <c r="H314" s="178">
        <v>2</v>
      </c>
      <c r="I314" s="179"/>
      <c r="J314" s="180">
        <f t="shared" si="90"/>
        <v>0</v>
      </c>
      <c r="K314" s="176" t="s">
        <v>1</v>
      </c>
      <c r="L314" s="181"/>
      <c r="M314" s="182" t="s">
        <v>1</v>
      </c>
      <c r="N314" s="183" t="s">
        <v>41</v>
      </c>
      <c r="O314" s="56"/>
      <c r="P314" s="150">
        <f t="shared" si="91"/>
        <v>0</v>
      </c>
      <c r="Q314" s="150">
        <v>0</v>
      </c>
      <c r="R314" s="150">
        <f t="shared" si="92"/>
        <v>0</v>
      </c>
      <c r="S314" s="150">
        <v>0</v>
      </c>
      <c r="T314" s="151">
        <f t="shared" si="93"/>
        <v>0</v>
      </c>
      <c r="U314" s="30"/>
      <c r="V314" s="30"/>
      <c r="W314" s="30"/>
      <c r="X314" s="30"/>
      <c r="Y314" s="30"/>
      <c r="Z314" s="30"/>
      <c r="AA314" s="30"/>
      <c r="AB314" s="30"/>
      <c r="AC314" s="30"/>
      <c r="AD314" s="30"/>
      <c r="AE314" s="30"/>
      <c r="AR314" s="152" t="s">
        <v>190</v>
      </c>
      <c r="AT314" s="152" t="s">
        <v>618</v>
      </c>
      <c r="AU314" s="152" t="s">
        <v>135</v>
      </c>
      <c r="AY314" s="15" t="s">
        <v>163</v>
      </c>
      <c r="BE314" s="153">
        <f t="shared" si="94"/>
        <v>0</v>
      </c>
      <c r="BF314" s="153">
        <f t="shared" si="95"/>
        <v>0</v>
      </c>
      <c r="BG314" s="153">
        <f t="shared" si="96"/>
        <v>0</v>
      </c>
      <c r="BH314" s="153">
        <f t="shared" si="97"/>
        <v>0</v>
      </c>
      <c r="BI314" s="153">
        <f t="shared" si="98"/>
        <v>0</v>
      </c>
      <c r="BJ314" s="15" t="s">
        <v>84</v>
      </c>
      <c r="BK314" s="153">
        <f t="shared" si="99"/>
        <v>0</v>
      </c>
      <c r="BL314" s="15" t="s">
        <v>162</v>
      </c>
      <c r="BM314" s="152" t="s">
        <v>2793</v>
      </c>
    </row>
    <row r="315" spans="1:65" s="2" customFormat="1" ht="21.75" customHeight="1">
      <c r="A315" s="30"/>
      <c r="B315" s="140"/>
      <c r="C315" s="174" t="s">
        <v>906</v>
      </c>
      <c r="D315" s="174" t="s">
        <v>618</v>
      </c>
      <c r="E315" s="175" t="s">
        <v>2794</v>
      </c>
      <c r="F315" s="176" t="s">
        <v>2795</v>
      </c>
      <c r="G315" s="177" t="s">
        <v>2441</v>
      </c>
      <c r="H315" s="178">
        <v>2</v>
      </c>
      <c r="I315" s="179"/>
      <c r="J315" s="180">
        <f t="shared" si="90"/>
        <v>0</v>
      </c>
      <c r="K315" s="176" t="s">
        <v>1</v>
      </c>
      <c r="L315" s="181"/>
      <c r="M315" s="182" t="s">
        <v>1</v>
      </c>
      <c r="N315" s="183" t="s">
        <v>41</v>
      </c>
      <c r="O315" s="56"/>
      <c r="P315" s="150">
        <f t="shared" si="91"/>
        <v>0</v>
      </c>
      <c r="Q315" s="150">
        <v>0</v>
      </c>
      <c r="R315" s="150">
        <f t="shared" si="92"/>
        <v>0</v>
      </c>
      <c r="S315" s="150">
        <v>0</v>
      </c>
      <c r="T315" s="151">
        <f t="shared" si="93"/>
        <v>0</v>
      </c>
      <c r="U315" s="30"/>
      <c r="V315" s="30"/>
      <c r="W315" s="30"/>
      <c r="X315" s="30"/>
      <c r="Y315" s="30"/>
      <c r="Z315" s="30"/>
      <c r="AA315" s="30"/>
      <c r="AB315" s="30"/>
      <c r="AC315" s="30"/>
      <c r="AD315" s="30"/>
      <c r="AE315" s="30"/>
      <c r="AR315" s="152" t="s">
        <v>190</v>
      </c>
      <c r="AT315" s="152" t="s">
        <v>618</v>
      </c>
      <c r="AU315" s="152" t="s">
        <v>135</v>
      </c>
      <c r="AY315" s="15" t="s">
        <v>163</v>
      </c>
      <c r="BE315" s="153">
        <f t="shared" si="94"/>
        <v>0</v>
      </c>
      <c r="BF315" s="153">
        <f t="shared" si="95"/>
        <v>0</v>
      </c>
      <c r="BG315" s="153">
        <f t="shared" si="96"/>
        <v>0</v>
      </c>
      <c r="BH315" s="153">
        <f t="shared" si="97"/>
        <v>0</v>
      </c>
      <c r="BI315" s="153">
        <f t="shared" si="98"/>
        <v>0</v>
      </c>
      <c r="BJ315" s="15" t="s">
        <v>84</v>
      </c>
      <c r="BK315" s="153">
        <f t="shared" si="99"/>
        <v>0</v>
      </c>
      <c r="BL315" s="15" t="s">
        <v>162</v>
      </c>
      <c r="BM315" s="152" t="s">
        <v>2796</v>
      </c>
    </row>
    <row r="316" spans="1:65" s="2" customFormat="1" ht="21.75" customHeight="1">
      <c r="A316" s="30"/>
      <c r="B316" s="140"/>
      <c r="C316" s="174" t="s">
        <v>910</v>
      </c>
      <c r="D316" s="174" t="s">
        <v>618</v>
      </c>
      <c r="E316" s="175" t="s">
        <v>2797</v>
      </c>
      <c r="F316" s="176" t="s">
        <v>2798</v>
      </c>
      <c r="G316" s="177" t="s">
        <v>2441</v>
      </c>
      <c r="H316" s="178">
        <v>1</v>
      </c>
      <c r="I316" s="179"/>
      <c r="J316" s="180">
        <f t="shared" si="90"/>
        <v>0</v>
      </c>
      <c r="K316" s="176" t="s">
        <v>1</v>
      </c>
      <c r="L316" s="181"/>
      <c r="M316" s="182" t="s">
        <v>1</v>
      </c>
      <c r="N316" s="183" t="s">
        <v>41</v>
      </c>
      <c r="O316" s="56"/>
      <c r="P316" s="150">
        <f t="shared" si="91"/>
        <v>0</v>
      </c>
      <c r="Q316" s="150">
        <v>0</v>
      </c>
      <c r="R316" s="150">
        <f t="shared" si="92"/>
        <v>0</v>
      </c>
      <c r="S316" s="150">
        <v>0</v>
      </c>
      <c r="T316" s="151">
        <f t="shared" si="93"/>
        <v>0</v>
      </c>
      <c r="U316" s="30"/>
      <c r="V316" s="30"/>
      <c r="W316" s="30"/>
      <c r="X316" s="30"/>
      <c r="Y316" s="30"/>
      <c r="Z316" s="30"/>
      <c r="AA316" s="30"/>
      <c r="AB316" s="30"/>
      <c r="AC316" s="30"/>
      <c r="AD316" s="30"/>
      <c r="AE316" s="30"/>
      <c r="AR316" s="152" t="s">
        <v>190</v>
      </c>
      <c r="AT316" s="152" t="s">
        <v>618</v>
      </c>
      <c r="AU316" s="152" t="s">
        <v>135</v>
      </c>
      <c r="AY316" s="15" t="s">
        <v>163</v>
      </c>
      <c r="BE316" s="153">
        <f t="shared" si="94"/>
        <v>0</v>
      </c>
      <c r="BF316" s="153">
        <f t="shared" si="95"/>
        <v>0</v>
      </c>
      <c r="BG316" s="153">
        <f t="shared" si="96"/>
        <v>0</v>
      </c>
      <c r="BH316" s="153">
        <f t="shared" si="97"/>
        <v>0</v>
      </c>
      <c r="BI316" s="153">
        <f t="shared" si="98"/>
        <v>0</v>
      </c>
      <c r="BJ316" s="15" t="s">
        <v>84</v>
      </c>
      <c r="BK316" s="153">
        <f t="shared" si="99"/>
        <v>0</v>
      </c>
      <c r="BL316" s="15" t="s">
        <v>162</v>
      </c>
      <c r="BM316" s="152" t="s">
        <v>2799</v>
      </c>
    </row>
    <row r="317" spans="1:65" s="2" customFormat="1" ht="16.5" customHeight="1">
      <c r="A317" s="30"/>
      <c r="B317" s="140"/>
      <c r="C317" s="174" t="s">
        <v>916</v>
      </c>
      <c r="D317" s="174" t="s">
        <v>618</v>
      </c>
      <c r="E317" s="175" t="s">
        <v>2800</v>
      </c>
      <c r="F317" s="176" t="s">
        <v>2801</v>
      </c>
      <c r="G317" s="177" t="s">
        <v>2441</v>
      </c>
      <c r="H317" s="178">
        <v>50</v>
      </c>
      <c r="I317" s="179"/>
      <c r="J317" s="180">
        <f t="shared" si="90"/>
        <v>0</v>
      </c>
      <c r="K317" s="176" t="s">
        <v>1</v>
      </c>
      <c r="L317" s="181"/>
      <c r="M317" s="182" t="s">
        <v>1</v>
      </c>
      <c r="N317" s="183" t="s">
        <v>41</v>
      </c>
      <c r="O317" s="56"/>
      <c r="P317" s="150">
        <f t="shared" si="91"/>
        <v>0</v>
      </c>
      <c r="Q317" s="150">
        <v>0</v>
      </c>
      <c r="R317" s="150">
        <f t="shared" si="92"/>
        <v>0</v>
      </c>
      <c r="S317" s="150">
        <v>0</v>
      </c>
      <c r="T317" s="151">
        <f t="shared" si="93"/>
        <v>0</v>
      </c>
      <c r="U317" s="30"/>
      <c r="V317" s="30"/>
      <c r="W317" s="30"/>
      <c r="X317" s="30"/>
      <c r="Y317" s="30"/>
      <c r="Z317" s="30"/>
      <c r="AA317" s="30"/>
      <c r="AB317" s="30"/>
      <c r="AC317" s="30"/>
      <c r="AD317" s="30"/>
      <c r="AE317" s="30"/>
      <c r="AR317" s="152" t="s">
        <v>190</v>
      </c>
      <c r="AT317" s="152" t="s">
        <v>618</v>
      </c>
      <c r="AU317" s="152" t="s">
        <v>135</v>
      </c>
      <c r="AY317" s="15" t="s">
        <v>163</v>
      </c>
      <c r="BE317" s="153">
        <f t="shared" si="94"/>
        <v>0</v>
      </c>
      <c r="BF317" s="153">
        <f t="shared" si="95"/>
        <v>0</v>
      </c>
      <c r="BG317" s="153">
        <f t="shared" si="96"/>
        <v>0</v>
      </c>
      <c r="BH317" s="153">
        <f t="shared" si="97"/>
        <v>0</v>
      </c>
      <c r="BI317" s="153">
        <f t="shared" si="98"/>
        <v>0</v>
      </c>
      <c r="BJ317" s="15" t="s">
        <v>84</v>
      </c>
      <c r="BK317" s="153">
        <f t="shared" si="99"/>
        <v>0</v>
      </c>
      <c r="BL317" s="15" t="s">
        <v>162</v>
      </c>
      <c r="BM317" s="152" t="s">
        <v>2802</v>
      </c>
    </row>
    <row r="318" spans="1:65" s="2" customFormat="1" ht="16.5" customHeight="1">
      <c r="A318" s="30"/>
      <c r="B318" s="140"/>
      <c r="C318" s="174" t="s">
        <v>923</v>
      </c>
      <c r="D318" s="174" t="s">
        <v>618</v>
      </c>
      <c r="E318" s="175" t="s">
        <v>2803</v>
      </c>
      <c r="F318" s="176" t="s">
        <v>2524</v>
      </c>
      <c r="G318" s="177" t="s">
        <v>2441</v>
      </c>
      <c r="H318" s="178">
        <v>1</v>
      </c>
      <c r="I318" s="179"/>
      <c r="J318" s="180">
        <f t="shared" si="90"/>
        <v>0</v>
      </c>
      <c r="K318" s="176" t="s">
        <v>1</v>
      </c>
      <c r="L318" s="181"/>
      <c r="M318" s="182" t="s">
        <v>1</v>
      </c>
      <c r="N318" s="183" t="s">
        <v>41</v>
      </c>
      <c r="O318" s="56"/>
      <c r="P318" s="150">
        <f t="shared" si="91"/>
        <v>0</v>
      </c>
      <c r="Q318" s="150">
        <v>0</v>
      </c>
      <c r="R318" s="150">
        <f t="shared" si="92"/>
        <v>0</v>
      </c>
      <c r="S318" s="150">
        <v>0</v>
      </c>
      <c r="T318" s="151">
        <f t="shared" si="93"/>
        <v>0</v>
      </c>
      <c r="U318" s="30"/>
      <c r="V318" s="30"/>
      <c r="W318" s="30"/>
      <c r="X318" s="30"/>
      <c r="Y318" s="30"/>
      <c r="Z318" s="30"/>
      <c r="AA318" s="30"/>
      <c r="AB318" s="30"/>
      <c r="AC318" s="30"/>
      <c r="AD318" s="30"/>
      <c r="AE318" s="30"/>
      <c r="AR318" s="152" t="s">
        <v>190</v>
      </c>
      <c r="AT318" s="152" t="s">
        <v>618</v>
      </c>
      <c r="AU318" s="152" t="s">
        <v>135</v>
      </c>
      <c r="AY318" s="15" t="s">
        <v>163</v>
      </c>
      <c r="BE318" s="153">
        <f t="shared" si="94"/>
        <v>0</v>
      </c>
      <c r="BF318" s="153">
        <f t="shared" si="95"/>
        <v>0</v>
      </c>
      <c r="BG318" s="153">
        <f t="shared" si="96"/>
        <v>0</v>
      </c>
      <c r="BH318" s="153">
        <f t="shared" si="97"/>
        <v>0</v>
      </c>
      <c r="BI318" s="153">
        <f t="shared" si="98"/>
        <v>0</v>
      </c>
      <c r="BJ318" s="15" t="s">
        <v>84</v>
      </c>
      <c r="BK318" s="153">
        <f t="shared" si="99"/>
        <v>0</v>
      </c>
      <c r="BL318" s="15" t="s">
        <v>162</v>
      </c>
      <c r="BM318" s="152" t="s">
        <v>2804</v>
      </c>
    </row>
    <row r="319" spans="1:65" s="2" customFormat="1" ht="66.75" customHeight="1">
      <c r="A319" s="30"/>
      <c r="B319" s="140"/>
      <c r="C319" s="174" t="s">
        <v>928</v>
      </c>
      <c r="D319" s="174" t="s">
        <v>618</v>
      </c>
      <c r="E319" s="175" t="s">
        <v>2805</v>
      </c>
      <c r="F319" s="176" t="s">
        <v>2806</v>
      </c>
      <c r="G319" s="177" t="s">
        <v>2441</v>
      </c>
      <c r="H319" s="178">
        <v>2</v>
      </c>
      <c r="I319" s="179"/>
      <c r="J319" s="180">
        <f t="shared" si="90"/>
        <v>0</v>
      </c>
      <c r="K319" s="176" t="s">
        <v>1</v>
      </c>
      <c r="L319" s="181"/>
      <c r="M319" s="182" t="s">
        <v>1</v>
      </c>
      <c r="N319" s="183" t="s">
        <v>41</v>
      </c>
      <c r="O319" s="56"/>
      <c r="P319" s="150">
        <f t="shared" si="91"/>
        <v>0</v>
      </c>
      <c r="Q319" s="150">
        <v>0</v>
      </c>
      <c r="R319" s="150">
        <f t="shared" si="92"/>
        <v>0</v>
      </c>
      <c r="S319" s="150">
        <v>0</v>
      </c>
      <c r="T319" s="151">
        <f t="shared" si="93"/>
        <v>0</v>
      </c>
      <c r="U319" s="30"/>
      <c r="V319" s="30"/>
      <c r="W319" s="30"/>
      <c r="X319" s="30"/>
      <c r="Y319" s="30"/>
      <c r="Z319" s="30"/>
      <c r="AA319" s="30"/>
      <c r="AB319" s="30"/>
      <c r="AC319" s="30"/>
      <c r="AD319" s="30"/>
      <c r="AE319" s="30"/>
      <c r="AR319" s="152" t="s">
        <v>190</v>
      </c>
      <c r="AT319" s="152" t="s">
        <v>618</v>
      </c>
      <c r="AU319" s="152" t="s">
        <v>135</v>
      </c>
      <c r="AY319" s="15" t="s">
        <v>163</v>
      </c>
      <c r="BE319" s="153">
        <f t="shared" si="94"/>
        <v>0</v>
      </c>
      <c r="BF319" s="153">
        <f t="shared" si="95"/>
        <v>0</v>
      </c>
      <c r="BG319" s="153">
        <f t="shared" si="96"/>
        <v>0</v>
      </c>
      <c r="BH319" s="153">
        <f t="shared" si="97"/>
        <v>0</v>
      </c>
      <c r="BI319" s="153">
        <f t="shared" si="98"/>
        <v>0</v>
      </c>
      <c r="BJ319" s="15" t="s">
        <v>84</v>
      </c>
      <c r="BK319" s="153">
        <f t="shared" si="99"/>
        <v>0</v>
      </c>
      <c r="BL319" s="15" t="s">
        <v>162</v>
      </c>
      <c r="BM319" s="152" t="s">
        <v>2807</v>
      </c>
    </row>
    <row r="320" spans="1:65" s="2" customFormat="1" ht="24.2" customHeight="1">
      <c r="A320" s="30"/>
      <c r="B320" s="140"/>
      <c r="C320" s="174" t="s">
        <v>932</v>
      </c>
      <c r="D320" s="174" t="s">
        <v>618</v>
      </c>
      <c r="E320" s="175" t="s">
        <v>2808</v>
      </c>
      <c r="F320" s="176" t="s">
        <v>2809</v>
      </c>
      <c r="G320" s="177" t="s">
        <v>2441</v>
      </c>
      <c r="H320" s="178">
        <v>1</v>
      </c>
      <c r="I320" s="179"/>
      <c r="J320" s="180">
        <f t="shared" si="90"/>
        <v>0</v>
      </c>
      <c r="K320" s="176" t="s">
        <v>1</v>
      </c>
      <c r="L320" s="181"/>
      <c r="M320" s="182" t="s">
        <v>1</v>
      </c>
      <c r="N320" s="183" t="s">
        <v>41</v>
      </c>
      <c r="O320" s="56"/>
      <c r="P320" s="150">
        <f t="shared" si="91"/>
        <v>0</v>
      </c>
      <c r="Q320" s="150">
        <v>0</v>
      </c>
      <c r="R320" s="150">
        <f t="shared" si="92"/>
        <v>0</v>
      </c>
      <c r="S320" s="150">
        <v>0</v>
      </c>
      <c r="T320" s="151">
        <f t="shared" si="93"/>
        <v>0</v>
      </c>
      <c r="U320" s="30"/>
      <c r="V320" s="30"/>
      <c r="W320" s="30"/>
      <c r="X320" s="30"/>
      <c r="Y320" s="30"/>
      <c r="Z320" s="30"/>
      <c r="AA320" s="30"/>
      <c r="AB320" s="30"/>
      <c r="AC320" s="30"/>
      <c r="AD320" s="30"/>
      <c r="AE320" s="30"/>
      <c r="AR320" s="152" t="s">
        <v>190</v>
      </c>
      <c r="AT320" s="152" t="s">
        <v>618</v>
      </c>
      <c r="AU320" s="152" t="s">
        <v>135</v>
      </c>
      <c r="AY320" s="15" t="s">
        <v>163</v>
      </c>
      <c r="BE320" s="153">
        <f t="shared" si="94"/>
        <v>0</v>
      </c>
      <c r="BF320" s="153">
        <f t="shared" si="95"/>
        <v>0</v>
      </c>
      <c r="BG320" s="153">
        <f t="shared" si="96"/>
        <v>0</v>
      </c>
      <c r="BH320" s="153">
        <f t="shared" si="97"/>
        <v>0</v>
      </c>
      <c r="BI320" s="153">
        <f t="shared" si="98"/>
        <v>0</v>
      </c>
      <c r="BJ320" s="15" t="s">
        <v>84</v>
      </c>
      <c r="BK320" s="153">
        <f t="shared" si="99"/>
        <v>0</v>
      </c>
      <c r="BL320" s="15" t="s">
        <v>162</v>
      </c>
      <c r="BM320" s="152" t="s">
        <v>2810</v>
      </c>
    </row>
    <row r="321" spans="1:65" s="11" customFormat="1" ht="20.85" customHeight="1">
      <c r="B321" s="129"/>
      <c r="D321" s="130" t="s">
        <v>75</v>
      </c>
      <c r="E321" s="163" t="s">
        <v>2811</v>
      </c>
      <c r="F321" s="163" t="s">
        <v>2812</v>
      </c>
      <c r="I321" s="132"/>
      <c r="J321" s="164">
        <f>BK321</f>
        <v>0</v>
      </c>
      <c r="L321" s="129"/>
      <c r="M321" s="134"/>
      <c r="N321" s="135"/>
      <c r="O321" s="135"/>
      <c r="P321" s="136">
        <f>P322</f>
        <v>0</v>
      </c>
      <c r="Q321" s="135"/>
      <c r="R321" s="136">
        <f>R322</f>
        <v>0</v>
      </c>
      <c r="S321" s="135"/>
      <c r="T321" s="137">
        <f>T322</f>
        <v>0</v>
      </c>
      <c r="AR321" s="130" t="s">
        <v>84</v>
      </c>
      <c r="AT321" s="138" t="s">
        <v>75</v>
      </c>
      <c r="AU321" s="138" t="s">
        <v>86</v>
      </c>
      <c r="AY321" s="130" t="s">
        <v>163</v>
      </c>
      <c r="BK321" s="139">
        <f>BK322</f>
        <v>0</v>
      </c>
    </row>
    <row r="322" spans="1:65" s="2" customFormat="1" ht="24.2" customHeight="1">
      <c r="A322" s="30"/>
      <c r="B322" s="140"/>
      <c r="C322" s="174" t="s">
        <v>937</v>
      </c>
      <c r="D322" s="174" t="s">
        <v>618</v>
      </c>
      <c r="E322" s="175" t="s">
        <v>2813</v>
      </c>
      <c r="F322" s="176" t="s">
        <v>2814</v>
      </c>
      <c r="G322" s="177" t="s">
        <v>2441</v>
      </c>
      <c r="H322" s="178">
        <v>4</v>
      </c>
      <c r="I322" s="179"/>
      <c r="J322" s="180">
        <f>ROUND(I322*H322,2)</f>
        <v>0</v>
      </c>
      <c r="K322" s="176" t="s">
        <v>1</v>
      </c>
      <c r="L322" s="181"/>
      <c r="M322" s="182" t="s">
        <v>1</v>
      </c>
      <c r="N322" s="183" t="s">
        <v>41</v>
      </c>
      <c r="O322" s="56"/>
      <c r="P322" s="150">
        <f>O322*H322</f>
        <v>0</v>
      </c>
      <c r="Q322" s="150">
        <v>0</v>
      </c>
      <c r="R322" s="150">
        <f>Q322*H322</f>
        <v>0</v>
      </c>
      <c r="S322" s="150">
        <v>0</v>
      </c>
      <c r="T322" s="151">
        <f>S322*H322</f>
        <v>0</v>
      </c>
      <c r="U322" s="30"/>
      <c r="V322" s="30"/>
      <c r="W322" s="30"/>
      <c r="X322" s="30"/>
      <c r="Y322" s="30"/>
      <c r="Z322" s="30"/>
      <c r="AA322" s="30"/>
      <c r="AB322" s="30"/>
      <c r="AC322" s="30"/>
      <c r="AD322" s="30"/>
      <c r="AE322" s="30"/>
      <c r="AR322" s="152" t="s">
        <v>190</v>
      </c>
      <c r="AT322" s="152" t="s">
        <v>618</v>
      </c>
      <c r="AU322" s="152" t="s">
        <v>135</v>
      </c>
      <c r="AY322" s="15" t="s">
        <v>163</v>
      </c>
      <c r="BE322" s="153">
        <f>IF(N322="základní",J322,0)</f>
        <v>0</v>
      </c>
      <c r="BF322" s="153">
        <f>IF(N322="snížená",J322,0)</f>
        <v>0</v>
      </c>
      <c r="BG322" s="153">
        <f>IF(N322="zákl. přenesená",J322,0)</f>
        <v>0</v>
      </c>
      <c r="BH322" s="153">
        <f>IF(N322="sníž. přenesená",J322,0)</f>
        <v>0</v>
      </c>
      <c r="BI322" s="153">
        <f>IF(N322="nulová",J322,0)</f>
        <v>0</v>
      </c>
      <c r="BJ322" s="15" t="s">
        <v>84</v>
      </c>
      <c r="BK322" s="153">
        <f>ROUND(I322*H322,2)</f>
        <v>0</v>
      </c>
      <c r="BL322" s="15" t="s">
        <v>162</v>
      </c>
      <c r="BM322" s="152" t="s">
        <v>2815</v>
      </c>
    </row>
    <row r="323" spans="1:65" s="11" customFormat="1" ht="20.85" customHeight="1">
      <c r="B323" s="129"/>
      <c r="D323" s="130" t="s">
        <v>75</v>
      </c>
      <c r="E323" s="163" t="s">
        <v>2816</v>
      </c>
      <c r="F323" s="163" t="s">
        <v>2817</v>
      </c>
      <c r="I323" s="132"/>
      <c r="J323" s="164">
        <f>BK323</f>
        <v>0</v>
      </c>
      <c r="L323" s="129"/>
      <c r="M323" s="134"/>
      <c r="N323" s="135"/>
      <c r="O323" s="135"/>
      <c r="P323" s="136">
        <f>SUM(P324:P325)</f>
        <v>0</v>
      </c>
      <c r="Q323" s="135"/>
      <c r="R323" s="136">
        <f>SUM(R324:R325)</f>
        <v>0</v>
      </c>
      <c r="S323" s="135"/>
      <c r="T323" s="137">
        <f>SUM(T324:T325)</f>
        <v>0</v>
      </c>
      <c r="AR323" s="130" t="s">
        <v>84</v>
      </c>
      <c r="AT323" s="138" t="s">
        <v>75</v>
      </c>
      <c r="AU323" s="138" t="s">
        <v>86</v>
      </c>
      <c r="AY323" s="130" t="s">
        <v>163</v>
      </c>
      <c r="BK323" s="139">
        <f>SUM(BK324:BK325)</f>
        <v>0</v>
      </c>
    </row>
    <row r="324" spans="1:65" s="2" customFormat="1" ht="16.5" customHeight="1">
      <c r="A324" s="30"/>
      <c r="B324" s="140"/>
      <c r="C324" s="174" t="s">
        <v>941</v>
      </c>
      <c r="D324" s="174" t="s">
        <v>618</v>
      </c>
      <c r="E324" s="175" t="s">
        <v>2818</v>
      </c>
      <c r="F324" s="176" t="s">
        <v>2819</v>
      </c>
      <c r="G324" s="177" t="s">
        <v>2441</v>
      </c>
      <c r="H324" s="178">
        <v>8</v>
      </c>
      <c r="I324" s="179"/>
      <c r="J324" s="180">
        <f>ROUND(I324*H324,2)</f>
        <v>0</v>
      </c>
      <c r="K324" s="176" t="s">
        <v>1</v>
      </c>
      <c r="L324" s="181"/>
      <c r="M324" s="182" t="s">
        <v>1</v>
      </c>
      <c r="N324" s="183" t="s">
        <v>41</v>
      </c>
      <c r="O324" s="56"/>
      <c r="P324" s="150">
        <f>O324*H324</f>
        <v>0</v>
      </c>
      <c r="Q324" s="150">
        <v>0</v>
      </c>
      <c r="R324" s="150">
        <f>Q324*H324</f>
        <v>0</v>
      </c>
      <c r="S324" s="150">
        <v>0</v>
      </c>
      <c r="T324" s="151">
        <f>S324*H324</f>
        <v>0</v>
      </c>
      <c r="U324" s="30"/>
      <c r="V324" s="30"/>
      <c r="W324" s="30"/>
      <c r="X324" s="30"/>
      <c r="Y324" s="30"/>
      <c r="Z324" s="30"/>
      <c r="AA324" s="30"/>
      <c r="AB324" s="30"/>
      <c r="AC324" s="30"/>
      <c r="AD324" s="30"/>
      <c r="AE324" s="30"/>
      <c r="AR324" s="152" t="s">
        <v>190</v>
      </c>
      <c r="AT324" s="152" t="s">
        <v>618</v>
      </c>
      <c r="AU324" s="152" t="s">
        <v>135</v>
      </c>
      <c r="AY324" s="15" t="s">
        <v>163</v>
      </c>
      <c r="BE324" s="153">
        <f>IF(N324="základní",J324,0)</f>
        <v>0</v>
      </c>
      <c r="BF324" s="153">
        <f>IF(N324="snížená",J324,0)</f>
        <v>0</v>
      </c>
      <c r="BG324" s="153">
        <f>IF(N324="zákl. přenesená",J324,0)</f>
        <v>0</v>
      </c>
      <c r="BH324" s="153">
        <f>IF(N324="sníž. přenesená",J324,0)</f>
        <v>0</v>
      </c>
      <c r="BI324" s="153">
        <f>IF(N324="nulová",J324,0)</f>
        <v>0</v>
      </c>
      <c r="BJ324" s="15" t="s">
        <v>84</v>
      </c>
      <c r="BK324" s="153">
        <f>ROUND(I324*H324,2)</f>
        <v>0</v>
      </c>
      <c r="BL324" s="15" t="s">
        <v>162</v>
      </c>
      <c r="BM324" s="152" t="s">
        <v>2820</v>
      </c>
    </row>
    <row r="325" spans="1:65" s="2" customFormat="1" ht="16.5" customHeight="1">
      <c r="A325" s="30"/>
      <c r="B325" s="140"/>
      <c r="C325" s="174" t="s">
        <v>945</v>
      </c>
      <c r="D325" s="174" t="s">
        <v>618</v>
      </c>
      <c r="E325" s="175" t="s">
        <v>2821</v>
      </c>
      <c r="F325" s="176" t="s">
        <v>2822</v>
      </c>
      <c r="G325" s="177" t="s">
        <v>2441</v>
      </c>
      <c r="H325" s="178">
        <v>5</v>
      </c>
      <c r="I325" s="179"/>
      <c r="J325" s="180">
        <f>ROUND(I325*H325,2)</f>
        <v>0</v>
      </c>
      <c r="K325" s="176" t="s">
        <v>1</v>
      </c>
      <c r="L325" s="181"/>
      <c r="M325" s="182" t="s">
        <v>1</v>
      </c>
      <c r="N325" s="183" t="s">
        <v>41</v>
      </c>
      <c r="O325" s="56"/>
      <c r="P325" s="150">
        <f>O325*H325</f>
        <v>0</v>
      </c>
      <c r="Q325" s="150">
        <v>0</v>
      </c>
      <c r="R325" s="150">
        <f>Q325*H325</f>
        <v>0</v>
      </c>
      <c r="S325" s="150">
        <v>0</v>
      </c>
      <c r="T325" s="151">
        <f>S325*H325</f>
        <v>0</v>
      </c>
      <c r="U325" s="30"/>
      <c r="V325" s="30"/>
      <c r="W325" s="30"/>
      <c r="X325" s="30"/>
      <c r="Y325" s="30"/>
      <c r="Z325" s="30"/>
      <c r="AA325" s="30"/>
      <c r="AB325" s="30"/>
      <c r="AC325" s="30"/>
      <c r="AD325" s="30"/>
      <c r="AE325" s="30"/>
      <c r="AR325" s="152" t="s">
        <v>190</v>
      </c>
      <c r="AT325" s="152" t="s">
        <v>618</v>
      </c>
      <c r="AU325" s="152" t="s">
        <v>135</v>
      </c>
      <c r="AY325" s="15" t="s">
        <v>163</v>
      </c>
      <c r="BE325" s="153">
        <f>IF(N325="základní",J325,0)</f>
        <v>0</v>
      </c>
      <c r="BF325" s="153">
        <f>IF(N325="snížená",J325,0)</f>
        <v>0</v>
      </c>
      <c r="BG325" s="153">
        <f>IF(N325="zákl. přenesená",J325,0)</f>
        <v>0</v>
      </c>
      <c r="BH325" s="153">
        <f>IF(N325="sníž. přenesená",J325,0)</f>
        <v>0</v>
      </c>
      <c r="BI325" s="153">
        <f>IF(N325="nulová",J325,0)</f>
        <v>0</v>
      </c>
      <c r="BJ325" s="15" t="s">
        <v>84</v>
      </c>
      <c r="BK325" s="153">
        <f>ROUND(I325*H325,2)</f>
        <v>0</v>
      </c>
      <c r="BL325" s="15" t="s">
        <v>162</v>
      </c>
      <c r="BM325" s="152" t="s">
        <v>2823</v>
      </c>
    </row>
    <row r="326" spans="1:65" s="11" customFormat="1" ht="20.85" customHeight="1">
      <c r="B326" s="129"/>
      <c r="D326" s="130" t="s">
        <v>75</v>
      </c>
      <c r="E326" s="163" t="s">
        <v>2824</v>
      </c>
      <c r="F326" s="163" t="s">
        <v>2825</v>
      </c>
      <c r="I326" s="132"/>
      <c r="J326" s="164">
        <f>BK326</f>
        <v>0</v>
      </c>
      <c r="L326" s="129"/>
      <c r="M326" s="134"/>
      <c r="N326" s="135"/>
      <c r="O326" s="135"/>
      <c r="P326" s="136">
        <f>SUM(P327:P330)</f>
        <v>0</v>
      </c>
      <c r="Q326" s="135"/>
      <c r="R326" s="136">
        <f>SUM(R327:R330)</f>
        <v>0</v>
      </c>
      <c r="S326" s="135"/>
      <c r="T326" s="137">
        <f>SUM(T327:T330)</f>
        <v>0</v>
      </c>
      <c r="AR326" s="130" t="s">
        <v>84</v>
      </c>
      <c r="AT326" s="138" t="s">
        <v>75</v>
      </c>
      <c r="AU326" s="138" t="s">
        <v>86</v>
      </c>
      <c r="AY326" s="130" t="s">
        <v>163</v>
      </c>
      <c r="BK326" s="139">
        <f>SUM(BK327:BK330)</f>
        <v>0</v>
      </c>
    </row>
    <row r="327" spans="1:65" s="2" customFormat="1" ht="24.2" customHeight="1">
      <c r="A327" s="30"/>
      <c r="B327" s="140"/>
      <c r="C327" s="174" t="s">
        <v>950</v>
      </c>
      <c r="D327" s="174" t="s">
        <v>618</v>
      </c>
      <c r="E327" s="175" t="s">
        <v>2487</v>
      </c>
      <c r="F327" s="176" t="s">
        <v>2488</v>
      </c>
      <c r="G327" s="177" t="s">
        <v>329</v>
      </c>
      <c r="H327" s="178">
        <v>650</v>
      </c>
      <c r="I327" s="179"/>
      <c r="J327" s="180">
        <f>ROUND(I327*H327,2)</f>
        <v>0</v>
      </c>
      <c r="K327" s="176" t="s">
        <v>1</v>
      </c>
      <c r="L327" s="181"/>
      <c r="M327" s="182" t="s">
        <v>1</v>
      </c>
      <c r="N327" s="183" t="s">
        <v>41</v>
      </c>
      <c r="O327" s="56"/>
      <c r="P327" s="150">
        <f>O327*H327</f>
        <v>0</v>
      </c>
      <c r="Q327" s="150">
        <v>0</v>
      </c>
      <c r="R327" s="150">
        <f>Q327*H327</f>
        <v>0</v>
      </c>
      <c r="S327" s="150">
        <v>0</v>
      </c>
      <c r="T327" s="151">
        <f>S327*H327</f>
        <v>0</v>
      </c>
      <c r="U327" s="30"/>
      <c r="V327" s="30"/>
      <c r="W327" s="30"/>
      <c r="X327" s="30"/>
      <c r="Y327" s="30"/>
      <c r="Z327" s="30"/>
      <c r="AA327" s="30"/>
      <c r="AB327" s="30"/>
      <c r="AC327" s="30"/>
      <c r="AD327" s="30"/>
      <c r="AE327" s="30"/>
      <c r="AR327" s="152" t="s">
        <v>190</v>
      </c>
      <c r="AT327" s="152" t="s">
        <v>618</v>
      </c>
      <c r="AU327" s="152" t="s">
        <v>135</v>
      </c>
      <c r="AY327" s="15" t="s">
        <v>163</v>
      </c>
      <c r="BE327" s="153">
        <f>IF(N327="základní",J327,0)</f>
        <v>0</v>
      </c>
      <c r="BF327" s="153">
        <f>IF(N327="snížená",J327,0)</f>
        <v>0</v>
      </c>
      <c r="BG327" s="153">
        <f>IF(N327="zákl. přenesená",J327,0)</f>
        <v>0</v>
      </c>
      <c r="BH327" s="153">
        <f>IF(N327="sníž. přenesená",J327,0)</f>
        <v>0</v>
      </c>
      <c r="BI327" s="153">
        <f>IF(N327="nulová",J327,0)</f>
        <v>0</v>
      </c>
      <c r="BJ327" s="15" t="s">
        <v>84</v>
      </c>
      <c r="BK327" s="153">
        <f>ROUND(I327*H327,2)</f>
        <v>0</v>
      </c>
      <c r="BL327" s="15" t="s">
        <v>162</v>
      </c>
      <c r="BM327" s="152" t="s">
        <v>2826</v>
      </c>
    </row>
    <row r="328" spans="1:65" s="2" customFormat="1" ht="24.2" customHeight="1">
      <c r="A328" s="30"/>
      <c r="B328" s="140"/>
      <c r="C328" s="174" t="s">
        <v>954</v>
      </c>
      <c r="D328" s="174" t="s">
        <v>618</v>
      </c>
      <c r="E328" s="175" t="s">
        <v>2489</v>
      </c>
      <c r="F328" s="176" t="s">
        <v>2490</v>
      </c>
      <c r="G328" s="177" t="s">
        <v>329</v>
      </c>
      <c r="H328" s="178">
        <v>250</v>
      </c>
      <c r="I328" s="179"/>
      <c r="J328" s="180">
        <f>ROUND(I328*H328,2)</f>
        <v>0</v>
      </c>
      <c r="K328" s="176" t="s">
        <v>1</v>
      </c>
      <c r="L328" s="181"/>
      <c r="M328" s="182" t="s">
        <v>1</v>
      </c>
      <c r="N328" s="183" t="s">
        <v>41</v>
      </c>
      <c r="O328" s="56"/>
      <c r="P328" s="150">
        <f>O328*H328</f>
        <v>0</v>
      </c>
      <c r="Q328" s="150">
        <v>0</v>
      </c>
      <c r="R328" s="150">
        <f>Q328*H328</f>
        <v>0</v>
      </c>
      <c r="S328" s="150">
        <v>0</v>
      </c>
      <c r="T328" s="151">
        <f>S328*H328</f>
        <v>0</v>
      </c>
      <c r="U328" s="30"/>
      <c r="V328" s="30"/>
      <c r="W328" s="30"/>
      <c r="X328" s="30"/>
      <c r="Y328" s="30"/>
      <c r="Z328" s="30"/>
      <c r="AA328" s="30"/>
      <c r="AB328" s="30"/>
      <c r="AC328" s="30"/>
      <c r="AD328" s="30"/>
      <c r="AE328" s="30"/>
      <c r="AR328" s="152" t="s">
        <v>190</v>
      </c>
      <c r="AT328" s="152" t="s">
        <v>618</v>
      </c>
      <c r="AU328" s="152" t="s">
        <v>135</v>
      </c>
      <c r="AY328" s="15" t="s">
        <v>163</v>
      </c>
      <c r="BE328" s="153">
        <f>IF(N328="základní",J328,0)</f>
        <v>0</v>
      </c>
      <c r="BF328" s="153">
        <f>IF(N328="snížená",J328,0)</f>
        <v>0</v>
      </c>
      <c r="BG328" s="153">
        <f>IF(N328="zákl. přenesená",J328,0)</f>
        <v>0</v>
      </c>
      <c r="BH328" s="153">
        <f>IF(N328="sníž. přenesená",J328,0)</f>
        <v>0</v>
      </c>
      <c r="BI328" s="153">
        <f>IF(N328="nulová",J328,0)</f>
        <v>0</v>
      </c>
      <c r="BJ328" s="15" t="s">
        <v>84</v>
      </c>
      <c r="BK328" s="153">
        <f>ROUND(I328*H328,2)</f>
        <v>0</v>
      </c>
      <c r="BL328" s="15" t="s">
        <v>162</v>
      </c>
      <c r="BM328" s="152" t="s">
        <v>2827</v>
      </c>
    </row>
    <row r="329" spans="1:65" s="2" customFormat="1" ht="24.2" customHeight="1">
      <c r="A329" s="30"/>
      <c r="B329" s="140"/>
      <c r="C329" s="174" t="s">
        <v>960</v>
      </c>
      <c r="D329" s="174" t="s">
        <v>618</v>
      </c>
      <c r="E329" s="175" t="s">
        <v>2828</v>
      </c>
      <c r="F329" s="176" t="s">
        <v>2495</v>
      </c>
      <c r="G329" s="177" t="s">
        <v>329</v>
      </c>
      <c r="H329" s="178">
        <v>5</v>
      </c>
      <c r="I329" s="179"/>
      <c r="J329" s="180">
        <f>ROUND(I329*H329,2)</f>
        <v>0</v>
      </c>
      <c r="K329" s="176" t="s">
        <v>1</v>
      </c>
      <c r="L329" s="181"/>
      <c r="M329" s="182" t="s">
        <v>1</v>
      </c>
      <c r="N329" s="183" t="s">
        <v>41</v>
      </c>
      <c r="O329" s="56"/>
      <c r="P329" s="150">
        <f>O329*H329</f>
        <v>0</v>
      </c>
      <c r="Q329" s="150">
        <v>0</v>
      </c>
      <c r="R329" s="150">
        <f>Q329*H329</f>
        <v>0</v>
      </c>
      <c r="S329" s="150">
        <v>0</v>
      </c>
      <c r="T329" s="151">
        <f>S329*H329</f>
        <v>0</v>
      </c>
      <c r="U329" s="30"/>
      <c r="V329" s="30"/>
      <c r="W329" s="30"/>
      <c r="X329" s="30"/>
      <c r="Y329" s="30"/>
      <c r="Z329" s="30"/>
      <c r="AA329" s="30"/>
      <c r="AB329" s="30"/>
      <c r="AC329" s="30"/>
      <c r="AD329" s="30"/>
      <c r="AE329" s="30"/>
      <c r="AR329" s="152" t="s">
        <v>190</v>
      </c>
      <c r="AT329" s="152" t="s">
        <v>618</v>
      </c>
      <c r="AU329" s="152" t="s">
        <v>135</v>
      </c>
      <c r="AY329" s="15" t="s">
        <v>163</v>
      </c>
      <c r="BE329" s="153">
        <f>IF(N329="základní",J329,0)</f>
        <v>0</v>
      </c>
      <c r="BF329" s="153">
        <f>IF(N329="snížená",J329,0)</f>
        <v>0</v>
      </c>
      <c r="BG329" s="153">
        <f>IF(N329="zákl. přenesená",J329,0)</f>
        <v>0</v>
      </c>
      <c r="BH329" s="153">
        <f>IF(N329="sníž. přenesená",J329,0)</f>
        <v>0</v>
      </c>
      <c r="BI329" s="153">
        <f>IF(N329="nulová",J329,0)</f>
        <v>0</v>
      </c>
      <c r="BJ329" s="15" t="s">
        <v>84</v>
      </c>
      <c r="BK329" s="153">
        <f>ROUND(I329*H329,2)</f>
        <v>0</v>
      </c>
      <c r="BL329" s="15" t="s">
        <v>162</v>
      </c>
      <c r="BM329" s="152" t="s">
        <v>2829</v>
      </c>
    </row>
    <row r="330" spans="1:65" s="2" customFormat="1" ht="24.2" customHeight="1">
      <c r="A330" s="30"/>
      <c r="B330" s="140"/>
      <c r="C330" s="174" t="s">
        <v>965</v>
      </c>
      <c r="D330" s="174" t="s">
        <v>618</v>
      </c>
      <c r="E330" s="175" t="s">
        <v>2830</v>
      </c>
      <c r="F330" s="176" t="s">
        <v>2831</v>
      </c>
      <c r="G330" s="177" t="s">
        <v>329</v>
      </c>
      <c r="H330" s="178">
        <v>50</v>
      </c>
      <c r="I330" s="179"/>
      <c r="J330" s="180">
        <f>ROUND(I330*H330,2)</f>
        <v>0</v>
      </c>
      <c r="K330" s="176" t="s">
        <v>1</v>
      </c>
      <c r="L330" s="181"/>
      <c r="M330" s="182" t="s">
        <v>1</v>
      </c>
      <c r="N330" s="183" t="s">
        <v>41</v>
      </c>
      <c r="O330" s="56"/>
      <c r="P330" s="150">
        <f>O330*H330</f>
        <v>0</v>
      </c>
      <c r="Q330" s="150">
        <v>0</v>
      </c>
      <c r="R330" s="150">
        <f>Q330*H330</f>
        <v>0</v>
      </c>
      <c r="S330" s="150">
        <v>0</v>
      </c>
      <c r="T330" s="151">
        <f>S330*H330</f>
        <v>0</v>
      </c>
      <c r="U330" s="30"/>
      <c r="V330" s="30"/>
      <c r="W330" s="30"/>
      <c r="X330" s="30"/>
      <c r="Y330" s="30"/>
      <c r="Z330" s="30"/>
      <c r="AA330" s="30"/>
      <c r="AB330" s="30"/>
      <c r="AC330" s="30"/>
      <c r="AD330" s="30"/>
      <c r="AE330" s="30"/>
      <c r="AR330" s="152" t="s">
        <v>190</v>
      </c>
      <c r="AT330" s="152" t="s">
        <v>618</v>
      </c>
      <c r="AU330" s="152" t="s">
        <v>135</v>
      </c>
      <c r="AY330" s="15" t="s">
        <v>163</v>
      </c>
      <c r="BE330" s="153">
        <f>IF(N330="základní",J330,0)</f>
        <v>0</v>
      </c>
      <c r="BF330" s="153">
        <f>IF(N330="snížená",J330,0)</f>
        <v>0</v>
      </c>
      <c r="BG330" s="153">
        <f>IF(N330="zákl. přenesená",J330,0)</f>
        <v>0</v>
      </c>
      <c r="BH330" s="153">
        <f>IF(N330="sníž. přenesená",J330,0)</f>
        <v>0</v>
      </c>
      <c r="BI330" s="153">
        <f>IF(N330="nulová",J330,0)</f>
        <v>0</v>
      </c>
      <c r="BJ330" s="15" t="s">
        <v>84</v>
      </c>
      <c r="BK330" s="153">
        <f>ROUND(I330*H330,2)</f>
        <v>0</v>
      </c>
      <c r="BL330" s="15" t="s">
        <v>162</v>
      </c>
      <c r="BM330" s="152" t="s">
        <v>2832</v>
      </c>
    </row>
    <row r="331" spans="1:65" s="11" customFormat="1" ht="20.85" customHeight="1">
      <c r="B331" s="129"/>
      <c r="D331" s="130" t="s">
        <v>75</v>
      </c>
      <c r="E331" s="163" t="s">
        <v>2833</v>
      </c>
      <c r="F331" s="163" t="s">
        <v>2834</v>
      </c>
      <c r="I331" s="132"/>
      <c r="J331" s="164">
        <f>BK331</f>
        <v>0</v>
      </c>
      <c r="L331" s="129"/>
      <c r="M331" s="134"/>
      <c r="N331" s="135"/>
      <c r="O331" s="135"/>
      <c r="P331" s="136">
        <f>SUM(P332:P333)</f>
        <v>0</v>
      </c>
      <c r="Q331" s="135"/>
      <c r="R331" s="136">
        <f>SUM(R332:R333)</f>
        <v>0</v>
      </c>
      <c r="S331" s="135"/>
      <c r="T331" s="137">
        <f>SUM(T332:T333)</f>
        <v>0</v>
      </c>
      <c r="AR331" s="130" t="s">
        <v>84</v>
      </c>
      <c r="AT331" s="138" t="s">
        <v>75</v>
      </c>
      <c r="AU331" s="138" t="s">
        <v>86</v>
      </c>
      <c r="AY331" s="130" t="s">
        <v>163</v>
      </c>
      <c r="BK331" s="139">
        <f>SUM(BK332:BK333)</f>
        <v>0</v>
      </c>
    </row>
    <row r="332" spans="1:65" s="2" customFormat="1" ht="16.5" customHeight="1">
      <c r="A332" s="30"/>
      <c r="B332" s="140"/>
      <c r="C332" s="174" t="s">
        <v>971</v>
      </c>
      <c r="D332" s="174" t="s">
        <v>618</v>
      </c>
      <c r="E332" s="175" t="s">
        <v>2835</v>
      </c>
      <c r="F332" s="176" t="s">
        <v>2836</v>
      </c>
      <c r="G332" s="177" t="s">
        <v>329</v>
      </c>
      <c r="H332" s="178">
        <v>1850</v>
      </c>
      <c r="I332" s="179"/>
      <c r="J332" s="180">
        <f>ROUND(I332*H332,2)</f>
        <v>0</v>
      </c>
      <c r="K332" s="176" t="s">
        <v>1</v>
      </c>
      <c r="L332" s="181"/>
      <c r="M332" s="182" t="s">
        <v>1</v>
      </c>
      <c r="N332" s="183" t="s">
        <v>41</v>
      </c>
      <c r="O332" s="56"/>
      <c r="P332" s="150">
        <f>O332*H332</f>
        <v>0</v>
      </c>
      <c r="Q332" s="150">
        <v>0</v>
      </c>
      <c r="R332" s="150">
        <f>Q332*H332</f>
        <v>0</v>
      </c>
      <c r="S332" s="150">
        <v>0</v>
      </c>
      <c r="T332" s="151">
        <f>S332*H332</f>
        <v>0</v>
      </c>
      <c r="U332" s="30"/>
      <c r="V332" s="30"/>
      <c r="W332" s="30"/>
      <c r="X332" s="30"/>
      <c r="Y332" s="30"/>
      <c r="Z332" s="30"/>
      <c r="AA332" s="30"/>
      <c r="AB332" s="30"/>
      <c r="AC332" s="30"/>
      <c r="AD332" s="30"/>
      <c r="AE332" s="30"/>
      <c r="AR332" s="152" t="s">
        <v>190</v>
      </c>
      <c r="AT332" s="152" t="s">
        <v>618</v>
      </c>
      <c r="AU332" s="152" t="s">
        <v>135</v>
      </c>
      <c r="AY332" s="15" t="s">
        <v>163</v>
      </c>
      <c r="BE332" s="153">
        <f>IF(N332="základní",J332,0)</f>
        <v>0</v>
      </c>
      <c r="BF332" s="153">
        <f>IF(N332="snížená",J332,0)</f>
        <v>0</v>
      </c>
      <c r="BG332" s="153">
        <f>IF(N332="zákl. přenesená",J332,0)</f>
        <v>0</v>
      </c>
      <c r="BH332" s="153">
        <f>IF(N332="sníž. přenesená",J332,0)</f>
        <v>0</v>
      </c>
      <c r="BI332" s="153">
        <f>IF(N332="nulová",J332,0)</f>
        <v>0</v>
      </c>
      <c r="BJ332" s="15" t="s">
        <v>84</v>
      </c>
      <c r="BK332" s="153">
        <f>ROUND(I332*H332,2)</f>
        <v>0</v>
      </c>
      <c r="BL332" s="15" t="s">
        <v>162</v>
      </c>
      <c r="BM332" s="152" t="s">
        <v>2837</v>
      </c>
    </row>
    <row r="333" spans="1:65" s="2" customFormat="1" ht="16.5" customHeight="1">
      <c r="A333" s="30"/>
      <c r="B333" s="140"/>
      <c r="C333" s="174" t="s">
        <v>975</v>
      </c>
      <c r="D333" s="174" t="s">
        <v>618</v>
      </c>
      <c r="E333" s="175" t="s">
        <v>2838</v>
      </c>
      <c r="F333" s="176" t="s">
        <v>2839</v>
      </c>
      <c r="G333" s="177" t="s">
        <v>329</v>
      </c>
      <c r="H333" s="178">
        <v>85</v>
      </c>
      <c r="I333" s="179"/>
      <c r="J333" s="180">
        <f>ROUND(I333*H333,2)</f>
        <v>0</v>
      </c>
      <c r="K333" s="176" t="s">
        <v>1</v>
      </c>
      <c r="L333" s="181"/>
      <c r="M333" s="182" t="s">
        <v>1</v>
      </c>
      <c r="N333" s="183" t="s">
        <v>41</v>
      </c>
      <c r="O333" s="56"/>
      <c r="P333" s="150">
        <f>O333*H333</f>
        <v>0</v>
      </c>
      <c r="Q333" s="150">
        <v>0</v>
      </c>
      <c r="R333" s="150">
        <f>Q333*H333</f>
        <v>0</v>
      </c>
      <c r="S333" s="150">
        <v>0</v>
      </c>
      <c r="T333" s="151">
        <f>S333*H333</f>
        <v>0</v>
      </c>
      <c r="U333" s="30"/>
      <c r="V333" s="30"/>
      <c r="W333" s="30"/>
      <c r="X333" s="30"/>
      <c r="Y333" s="30"/>
      <c r="Z333" s="30"/>
      <c r="AA333" s="30"/>
      <c r="AB333" s="30"/>
      <c r="AC333" s="30"/>
      <c r="AD333" s="30"/>
      <c r="AE333" s="30"/>
      <c r="AR333" s="152" t="s">
        <v>190</v>
      </c>
      <c r="AT333" s="152" t="s">
        <v>618</v>
      </c>
      <c r="AU333" s="152" t="s">
        <v>135</v>
      </c>
      <c r="AY333" s="15" t="s">
        <v>163</v>
      </c>
      <c r="BE333" s="153">
        <f>IF(N333="základní",J333,0)</f>
        <v>0</v>
      </c>
      <c r="BF333" s="153">
        <f>IF(N333="snížená",J333,0)</f>
        <v>0</v>
      </c>
      <c r="BG333" s="153">
        <f>IF(N333="zákl. přenesená",J333,0)</f>
        <v>0</v>
      </c>
      <c r="BH333" s="153">
        <f>IF(N333="sníž. přenesená",J333,0)</f>
        <v>0</v>
      </c>
      <c r="BI333" s="153">
        <f>IF(N333="nulová",J333,0)</f>
        <v>0</v>
      </c>
      <c r="BJ333" s="15" t="s">
        <v>84</v>
      </c>
      <c r="BK333" s="153">
        <f>ROUND(I333*H333,2)</f>
        <v>0</v>
      </c>
      <c r="BL333" s="15" t="s">
        <v>162</v>
      </c>
      <c r="BM333" s="152" t="s">
        <v>2840</v>
      </c>
    </row>
    <row r="334" spans="1:65" s="11" customFormat="1" ht="20.85" customHeight="1">
      <c r="B334" s="129"/>
      <c r="D334" s="130" t="s">
        <v>75</v>
      </c>
      <c r="E334" s="163" t="s">
        <v>2733</v>
      </c>
      <c r="F334" s="163" t="s">
        <v>2734</v>
      </c>
      <c r="I334" s="132"/>
      <c r="J334" s="164">
        <f>BK334</f>
        <v>0</v>
      </c>
      <c r="L334" s="129"/>
      <c r="M334" s="134"/>
      <c r="N334" s="135"/>
      <c r="O334" s="135"/>
      <c r="P334" s="136">
        <f>SUM(P335:P336)</f>
        <v>0</v>
      </c>
      <c r="Q334" s="135"/>
      <c r="R334" s="136">
        <f>SUM(R335:R336)</f>
        <v>0</v>
      </c>
      <c r="S334" s="135"/>
      <c r="T334" s="137">
        <f>SUM(T335:T336)</f>
        <v>0</v>
      </c>
      <c r="AR334" s="130" t="s">
        <v>84</v>
      </c>
      <c r="AT334" s="138" t="s">
        <v>75</v>
      </c>
      <c r="AU334" s="138" t="s">
        <v>86</v>
      </c>
      <c r="AY334" s="130" t="s">
        <v>163</v>
      </c>
      <c r="BK334" s="139">
        <f>SUM(BK335:BK336)</f>
        <v>0</v>
      </c>
    </row>
    <row r="335" spans="1:65" s="2" customFormat="1" ht="24.2" customHeight="1">
      <c r="A335" s="30"/>
      <c r="B335" s="140"/>
      <c r="C335" s="141" t="s">
        <v>981</v>
      </c>
      <c r="D335" s="141" t="s">
        <v>164</v>
      </c>
      <c r="E335" s="142" t="s">
        <v>2841</v>
      </c>
      <c r="F335" s="143" t="s">
        <v>2842</v>
      </c>
      <c r="G335" s="144" t="s">
        <v>2751</v>
      </c>
      <c r="H335" s="145">
        <v>160</v>
      </c>
      <c r="I335" s="146"/>
      <c r="J335" s="147">
        <f>ROUND(I335*H335,2)</f>
        <v>0</v>
      </c>
      <c r="K335" s="143" t="s">
        <v>1</v>
      </c>
      <c r="L335" s="31"/>
      <c r="M335" s="148" t="s">
        <v>1</v>
      </c>
      <c r="N335" s="149" t="s">
        <v>41</v>
      </c>
      <c r="O335" s="56"/>
      <c r="P335" s="150">
        <f>O335*H335</f>
        <v>0</v>
      </c>
      <c r="Q335" s="150">
        <v>0</v>
      </c>
      <c r="R335" s="150">
        <f>Q335*H335</f>
        <v>0</v>
      </c>
      <c r="S335" s="150">
        <v>0</v>
      </c>
      <c r="T335" s="151">
        <f>S335*H335</f>
        <v>0</v>
      </c>
      <c r="U335" s="30"/>
      <c r="V335" s="30"/>
      <c r="W335" s="30"/>
      <c r="X335" s="30"/>
      <c r="Y335" s="30"/>
      <c r="Z335" s="30"/>
      <c r="AA335" s="30"/>
      <c r="AB335" s="30"/>
      <c r="AC335" s="30"/>
      <c r="AD335" s="30"/>
      <c r="AE335" s="30"/>
      <c r="AR335" s="152" t="s">
        <v>162</v>
      </c>
      <c r="AT335" s="152" t="s">
        <v>164</v>
      </c>
      <c r="AU335" s="152" t="s">
        <v>135</v>
      </c>
      <c r="AY335" s="15" t="s">
        <v>163</v>
      </c>
      <c r="BE335" s="153">
        <f>IF(N335="základní",J335,0)</f>
        <v>0</v>
      </c>
      <c r="BF335" s="153">
        <f>IF(N335="snížená",J335,0)</f>
        <v>0</v>
      </c>
      <c r="BG335" s="153">
        <f>IF(N335="zákl. přenesená",J335,0)</f>
        <v>0</v>
      </c>
      <c r="BH335" s="153">
        <f>IF(N335="sníž. přenesená",J335,0)</f>
        <v>0</v>
      </c>
      <c r="BI335" s="153">
        <f>IF(N335="nulová",J335,0)</f>
        <v>0</v>
      </c>
      <c r="BJ335" s="15" t="s">
        <v>84</v>
      </c>
      <c r="BK335" s="153">
        <f>ROUND(I335*H335,2)</f>
        <v>0</v>
      </c>
      <c r="BL335" s="15" t="s">
        <v>162</v>
      </c>
      <c r="BM335" s="152" t="s">
        <v>2843</v>
      </c>
    </row>
    <row r="336" spans="1:65" s="2" customFormat="1" ht="66.75" customHeight="1">
      <c r="A336" s="30"/>
      <c r="B336" s="140"/>
      <c r="C336" s="141" t="s">
        <v>985</v>
      </c>
      <c r="D336" s="141" t="s">
        <v>164</v>
      </c>
      <c r="E336" s="142" t="s">
        <v>2844</v>
      </c>
      <c r="F336" s="143" t="s">
        <v>2845</v>
      </c>
      <c r="G336" s="144" t="s">
        <v>2751</v>
      </c>
      <c r="H336" s="145">
        <v>16</v>
      </c>
      <c r="I336" s="146"/>
      <c r="J336" s="147">
        <f>ROUND(I336*H336,2)</f>
        <v>0</v>
      </c>
      <c r="K336" s="143" t="s">
        <v>1</v>
      </c>
      <c r="L336" s="31"/>
      <c r="M336" s="148" t="s">
        <v>1</v>
      </c>
      <c r="N336" s="149" t="s">
        <v>41</v>
      </c>
      <c r="O336" s="56"/>
      <c r="P336" s="150">
        <f>O336*H336</f>
        <v>0</v>
      </c>
      <c r="Q336" s="150">
        <v>0</v>
      </c>
      <c r="R336" s="150">
        <f>Q336*H336</f>
        <v>0</v>
      </c>
      <c r="S336" s="150">
        <v>0</v>
      </c>
      <c r="T336" s="151">
        <f>S336*H336</f>
        <v>0</v>
      </c>
      <c r="U336" s="30"/>
      <c r="V336" s="30"/>
      <c r="W336" s="30"/>
      <c r="X336" s="30"/>
      <c r="Y336" s="30"/>
      <c r="Z336" s="30"/>
      <c r="AA336" s="30"/>
      <c r="AB336" s="30"/>
      <c r="AC336" s="30"/>
      <c r="AD336" s="30"/>
      <c r="AE336" s="30"/>
      <c r="AR336" s="152" t="s">
        <v>162</v>
      </c>
      <c r="AT336" s="152" t="s">
        <v>164</v>
      </c>
      <c r="AU336" s="152" t="s">
        <v>135</v>
      </c>
      <c r="AY336" s="15" t="s">
        <v>163</v>
      </c>
      <c r="BE336" s="153">
        <f>IF(N336="základní",J336,0)</f>
        <v>0</v>
      </c>
      <c r="BF336" s="153">
        <f>IF(N336="snížená",J336,0)</f>
        <v>0</v>
      </c>
      <c r="BG336" s="153">
        <f>IF(N336="zákl. přenesená",J336,0)</f>
        <v>0</v>
      </c>
      <c r="BH336" s="153">
        <f>IF(N336="sníž. přenesená",J336,0)</f>
        <v>0</v>
      </c>
      <c r="BI336" s="153">
        <f>IF(N336="nulová",J336,0)</f>
        <v>0</v>
      </c>
      <c r="BJ336" s="15" t="s">
        <v>84</v>
      </c>
      <c r="BK336" s="153">
        <f>ROUND(I336*H336,2)</f>
        <v>0</v>
      </c>
      <c r="BL336" s="15" t="s">
        <v>162</v>
      </c>
      <c r="BM336" s="152" t="s">
        <v>2846</v>
      </c>
    </row>
    <row r="337" spans="1:65" s="11" customFormat="1" ht="22.9" customHeight="1">
      <c r="B337" s="129"/>
      <c r="D337" s="130" t="s">
        <v>75</v>
      </c>
      <c r="E337" s="163" t="s">
        <v>2847</v>
      </c>
      <c r="F337" s="163" t="s">
        <v>2848</v>
      </c>
      <c r="I337" s="132"/>
      <c r="J337" s="164">
        <f>BK337</f>
        <v>0</v>
      </c>
      <c r="L337" s="129"/>
      <c r="M337" s="134"/>
      <c r="N337" s="135"/>
      <c r="O337" s="135"/>
      <c r="P337" s="136">
        <f>SUM(P338:P345)</f>
        <v>0</v>
      </c>
      <c r="Q337" s="135"/>
      <c r="R337" s="136">
        <f>SUM(R338:R345)</f>
        <v>0</v>
      </c>
      <c r="S337" s="135"/>
      <c r="T337" s="137">
        <f>SUM(T338:T345)</f>
        <v>0</v>
      </c>
      <c r="AR337" s="130" t="s">
        <v>84</v>
      </c>
      <c r="AT337" s="138" t="s">
        <v>75</v>
      </c>
      <c r="AU337" s="138" t="s">
        <v>84</v>
      </c>
      <c r="AY337" s="130" t="s">
        <v>163</v>
      </c>
      <c r="BK337" s="139">
        <f>SUM(BK338:BK345)</f>
        <v>0</v>
      </c>
    </row>
    <row r="338" spans="1:65" s="2" customFormat="1" ht="55.5" customHeight="1">
      <c r="A338" s="30"/>
      <c r="B338" s="140"/>
      <c r="C338" s="174" t="s">
        <v>990</v>
      </c>
      <c r="D338" s="174" t="s">
        <v>618</v>
      </c>
      <c r="E338" s="175" t="s">
        <v>2849</v>
      </c>
      <c r="F338" s="176" t="s">
        <v>2850</v>
      </c>
      <c r="G338" s="177" t="s">
        <v>2472</v>
      </c>
      <c r="H338" s="178">
        <v>1</v>
      </c>
      <c r="I338" s="179"/>
      <c r="J338" s="180">
        <f t="shared" ref="J338:J345" si="100">ROUND(I338*H338,2)</f>
        <v>0</v>
      </c>
      <c r="K338" s="176" t="s">
        <v>1</v>
      </c>
      <c r="L338" s="181"/>
      <c r="M338" s="182" t="s">
        <v>1</v>
      </c>
      <c r="N338" s="183" t="s">
        <v>41</v>
      </c>
      <c r="O338" s="56"/>
      <c r="P338" s="150">
        <f t="shared" ref="P338:P345" si="101">O338*H338</f>
        <v>0</v>
      </c>
      <c r="Q338" s="150">
        <v>0</v>
      </c>
      <c r="R338" s="150">
        <f t="shared" ref="R338:R345" si="102">Q338*H338</f>
        <v>0</v>
      </c>
      <c r="S338" s="150">
        <v>0</v>
      </c>
      <c r="T338" s="151">
        <f t="shared" ref="T338:T345" si="103">S338*H338</f>
        <v>0</v>
      </c>
      <c r="U338" s="30"/>
      <c r="V338" s="30"/>
      <c r="W338" s="30"/>
      <c r="X338" s="30"/>
      <c r="Y338" s="30"/>
      <c r="Z338" s="30"/>
      <c r="AA338" s="30"/>
      <c r="AB338" s="30"/>
      <c r="AC338" s="30"/>
      <c r="AD338" s="30"/>
      <c r="AE338" s="30"/>
      <c r="AR338" s="152" t="s">
        <v>190</v>
      </c>
      <c r="AT338" s="152" t="s">
        <v>618</v>
      </c>
      <c r="AU338" s="152" t="s">
        <v>86</v>
      </c>
      <c r="AY338" s="15" t="s">
        <v>163</v>
      </c>
      <c r="BE338" s="153">
        <f t="shared" ref="BE338:BE345" si="104">IF(N338="základní",J338,0)</f>
        <v>0</v>
      </c>
      <c r="BF338" s="153">
        <f t="shared" ref="BF338:BF345" si="105">IF(N338="snížená",J338,0)</f>
        <v>0</v>
      </c>
      <c r="BG338" s="153">
        <f t="shared" ref="BG338:BG345" si="106">IF(N338="zákl. přenesená",J338,0)</f>
        <v>0</v>
      </c>
      <c r="BH338" s="153">
        <f t="shared" ref="BH338:BH345" si="107">IF(N338="sníž. přenesená",J338,0)</f>
        <v>0</v>
      </c>
      <c r="BI338" s="153">
        <f t="shared" ref="BI338:BI345" si="108">IF(N338="nulová",J338,0)</f>
        <v>0</v>
      </c>
      <c r="BJ338" s="15" t="s">
        <v>84</v>
      </c>
      <c r="BK338" s="153">
        <f t="shared" ref="BK338:BK345" si="109">ROUND(I338*H338,2)</f>
        <v>0</v>
      </c>
      <c r="BL338" s="15" t="s">
        <v>162</v>
      </c>
      <c r="BM338" s="152" t="s">
        <v>2851</v>
      </c>
    </row>
    <row r="339" spans="1:65" s="2" customFormat="1" ht="21.75" customHeight="1">
      <c r="A339" s="30"/>
      <c r="B339" s="140"/>
      <c r="C339" s="174" t="s">
        <v>996</v>
      </c>
      <c r="D339" s="174" t="s">
        <v>618</v>
      </c>
      <c r="E339" s="175" t="s">
        <v>2852</v>
      </c>
      <c r="F339" s="176" t="s">
        <v>2853</v>
      </c>
      <c r="G339" s="177" t="s">
        <v>2441</v>
      </c>
      <c r="H339" s="178">
        <v>2</v>
      </c>
      <c r="I339" s="179"/>
      <c r="J339" s="180">
        <f t="shared" si="100"/>
        <v>0</v>
      </c>
      <c r="K339" s="176" t="s">
        <v>1</v>
      </c>
      <c r="L339" s="181"/>
      <c r="M339" s="182" t="s">
        <v>1</v>
      </c>
      <c r="N339" s="183" t="s">
        <v>41</v>
      </c>
      <c r="O339" s="56"/>
      <c r="P339" s="150">
        <f t="shared" si="101"/>
        <v>0</v>
      </c>
      <c r="Q339" s="150">
        <v>0</v>
      </c>
      <c r="R339" s="150">
        <f t="shared" si="102"/>
        <v>0</v>
      </c>
      <c r="S339" s="150">
        <v>0</v>
      </c>
      <c r="T339" s="151">
        <f t="shared" si="103"/>
        <v>0</v>
      </c>
      <c r="U339" s="30"/>
      <c r="V339" s="30"/>
      <c r="W339" s="30"/>
      <c r="X339" s="30"/>
      <c r="Y339" s="30"/>
      <c r="Z339" s="30"/>
      <c r="AA339" s="30"/>
      <c r="AB339" s="30"/>
      <c r="AC339" s="30"/>
      <c r="AD339" s="30"/>
      <c r="AE339" s="30"/>
      <c r="AR339" s="152" t="s">
        <v>190</v>
      </c>
      <c r="AT339" s="152" t="s">
        <v>618</v>
      </c>
      <c r="AU339" s="152" t="s">
        <v>86</v>
      </c>
      <c r="AY339" s="15" t="s">
        <v>163</v>
      </c>
      <c r="BE339" s="153">
        <f t="shared" si="104"/>
        <v>0</v>
      </c>
      <c r="BF339" s="153">
        <f t="shared" si="105"/>
        <v>0</v>
      </c>
      <c r="BG339" s="153">
        <f t="shared" si="106"/>
        <v>0</v>
      </c>
      <c r="BH339" s="153">
        <f t="shared" si="107"/>
        <v>0</v>
      </c>
      <c r="BI339" s="153">
        <f t="shared" si="108"/>
        <v>0</v>
      </c>
      <c r="BJ339" s="15" t="s">
        <v>84</v>
      </c>
      <c r="BK339" s="153">
        <f t="shared" si="109"/>
        <v>0</v>
      </c>
      <c r="BL339" s="15" t="s">
        <v>162</v>
      </c>
      <c r="BM339" s="152" t="s">
        <v>2854</v>
      </c>
    </row>
    <row r="340" spans="1:65" s="2" customFormat="1" ht="16.5" customHeight="1">
      <c r="A340" s="30"/>
      <c r="B340" s="140"/>
      <c r="C340" s="174" t="s">
        <v>1002</v>
      </c>
      <c r="D340" s="174" t="s">
        <v>618</v>
      </c>
      <c r="E340" s="175" t="s">
        <v>2855</v>
      </c>
      <c r="F340" s="176" t="s">
        <v>2856</v>
      </c>
      <c r="G340" s="177" t="s">
        <v>329</v>
      </c>
      <c r="H340" s="178">
        <v>80</v>
      </c>
      <c r="I340" s="179"/>
      <c r="J340" s="180">
        <f t="shared" si="100"/>
        <v>0</v>
      </c>
      <c r="K340" s="176" t="s">
        <v>1</v>
      </c>
      <c r="L340" s="181"/>
      <c r="M340" s="182" t="s">
        <v>1</v>
      </c>
      <c r="N340" s="183" t="s">
        <v>41</v>
      </c>
      <c r="O340" s="56"/>
      <c r="P340" s="150">
        <f t="shared" si="101"/>
        <v>0</v>
      </c>
      <c r="Q340" s="150">
        <v>0</v>
      </c>
      <c r="R340" s="150">
        <f t="shared" si="102"/>
        <v>0</v>
      </c>
      <c r="S340" s="150">
        <v>0</v>
      </c>
      <c r="T340" s="151">
        <f t="shared" si="103"/>
        <v>0</v>
      </c>
      <c r="U340" s="30"/>
      <c r="V340" s="30"/>
      <c r="W340" s="30"/>
      <c r="X340" s="30"/>
      <c r="Y340" s="30"/>
      <c r="Z340" s="30"/>
      <c r="AA340" s="30"/>
      <c r="AB340" s="30"/>
      <c r="AC340" s="30"/>
      <c r="AD340" s="30"/>
      <c r="AE340" s="30"/>
      <c r="AR340" s="152" t="s">
        <v>190</v>
      </c>
      <c r="AT340" s="152" t="s">
        <v>618</v>
      </c>
      <c r="AU340" s="152" t="s">
        <v>86</v>
      </c>
      <c r="AY340" s="15" t="s">
        <v>163</v>
      </c>
      <c r="BE340" s="153">
        <f t="shared" si="104"/>
        <v>0</v>
      </c>
      <c r="BF340" s="153">
        <f t="shared" si="105"/>
        <v>0</v>
      </c>
      <c r="BG340" s="153">
        <f t="shared" si="106"/>
        <v>0</v>
      </c>
      <c r="BH340" s="153">
        <f t="shared" si="107"/>
        <v>0</v>
      </c>
      <c r="BI340" s="153">
        <f t="shared" si="108"/>
        <v>0</v>
      </c>
      <c r="BJ340" s="15" t="s">
        <v>84</v>
      </c>
      <c r="BK340" s="153">
        <f t="shared" si="109"/>
        <v>0</v>
      </c>
      <c r="BL340" s="15" t="s">
        <v>162</v>
      </c>
      <c r="BM340" s="152" t="s">
        <v>2857</v>
      </c>
    </row>
    <row r="341" spans="1:65" s="2" customFormat="1" ht="24.2" customHeight="1">
      <c r="A341" s="30"/>
      <c r="B341" s="140"/>
      <c r="C341" s="174" t="s">
        <v>1006</v>
      </c>
      <c r="D341" s="174" t="s">
        <v>618</v>
      </c>
      <c r="E341" s="175" t="s">
        <v>2858</v>
      </c>
      <c r="F341" s="176" t="s">
        <v>2488</v>
      </c>
      <c r="G341" s="177" t="s">
        <v>329</v>
      </c>
      <c r="H341" s="178">
        <v>110</v>
      </c>
      <c r="I341" s="179"/>
      <c r="J341" s="180">
        <f t="shared" si="100"/>
        <v>0</v>
      </c>
      <c r="K341" s="176" t="s">
        <v>1</v>
      </c>
      <c r="L341" s="181"/>
      <c r="M341" s="182" t="s">
        <v>1</v>
      </c>
      <c r="N341" s="183" t="s">
        <v>41</v>
      </c>
      <c r="O341" s="56"/>
      <c r="P341" s="150">
        <f t="shared" si="101"/>
        <v>0</v>
      </c>
      <c r="Q341" s="150">
        <v>0</v>
      </c>
      <c r="R341" s="150">
        <f t="shared" si="102"/>
        <v>0</v>
      </c>
      <c r="S341" s="150">
        <v>0</v>
      </c>
      <c r="T341" s="151">
        <f t="shared" si="103"/>
        <v>0</v>
      </c>
      <c r="U341" s="30"/>
      <c r="V341" s="30"/>
      <c r="W341" s="30"/>
      <c r="X341" s="30"/>
      <c r="Y341" s="30"/>
      <c r="Z341" s="30"/>
      <c r="AA341" s="30"/>
      <c r="AB341" s="30"/>
      <c r="AC341" s="30"/>
      <c r="AD341" s="30"/>
      <c r="AE341" s="30"/>
      <c r="AR341" s="152" t="s">
        <v>190</v>
      </c>
      <c r="AT341" s="152" t="s">
        <v>618</v>
      </c>
      <c r="AU341" s="152" t="s">
        <v>86</v>
      </c>
      <c r="AY341" s="15" t="s">
        <v>163</v>
      </c>
      <c r="BE341" s="153">
        <f t="shared" si="104"/>
        <v>0</v>
      </c>
      <c r="BF341" s="153">
        <f t="shared" si="105"/>
        <v>0</v>
      </c>
      <c r="BG341" s="153">
        <f t="shared" si="106"/>
        <v>0</v>
      </c>
      <c r="BH341" s="153">
        <f t="shared" si="107"/>
        <v>0</v>
      </c>
      <c r="BI341" s="153">
        <f t="shared" si="108"/>
        <v>0</v>
      </c>
      <c r="BJ341" s="15" t="s">
        <v>84</v>
      </c>
      <c r="BK341" s="153">
        <f t="shared" si="109"/>
        <v>0</v>
      </c>
      <c r="BL341" s="15" t="s">
        <v>162</v>
      </c>
      <c r="BM341" s="152" t="s">
        <v>2859</v>
      </c>
    </row>
    <row r="342" spans="1:65" s="2" customFormat="1" ht="21.75" customHeight="1">
      <c r="A342" s="30"/>
      <c r="B342" s="140"/>
      <c r="C342" s="174" t="s">
        <v>1010</v>
      </c>
      <c r="D342" s="174" t="s">
        <v>618</v>
      </c>
      <c r="E342" s="175" t="s">
        <v>2479</v>
      </c>
      <c r="F342" s="176" t="s">
        <v>2480</v>
      </c>
      <c r="G342" s="177" t="s">
        <v>329</v>
      </c>
      <c r="H342" s="178">
        <v>75</v>
      </c>
      <c r="I342" s="179"/>
      <c r="J342" s="180">
        <f t="shared" si="100"/>
        <v>0</v>
      </c>
      <c r="K342" s="176" t="s">
        <v>1</v>
      </c>
      <c r="L342" s="181"/>
      <c r="M342" s="182" t="s">
        <v>1</v>
      </c>
      <c r="N342" s="183" t="s">
        <v>41</v>
      </c>
      <c r="O342" s="56"/>
      <c r="P342" s="150">
        <f t="shared" si="101"/>
        <v>0</v>
      </c>
      <c r="Q342" s="150">
        <v>0</v>
      </c>
      <c r="R342" s="150">
        <f t="shared" si="102"/>
        <v>0</v>
      </c>
      <c r="S342" s="150">
        <v>0</v>
      </c>
      <c r="T342" s="151">
        <f t="shared" si="103"/>
        <v>0</v>
      </c>
      <c r="U342" s="30"/>
      <c r="V342" s="30"/>
      <c r="W342" s="30"/>
      <c r="X342" s="30"/>
      <c r="Y342" s="30"/>
      <c r="Z342" s="30"/>
      <c r="AA342" s="30"/>
      <c r="AB342" s="30"/>
      <c r="AC342" s="30"/>
      <c r="AD342" s="30"/>
      <c r="AE342" s="30"/>
      <c r="AR342" s="152" t="s">
        <v>190</v>
      </c>
      <c r="AT342" s="152" t="s">
        <v>618</v>
      </c>
      <c r="AU342" s="152" t="s">
        <v>86</v>
      </c>
      <c r="AY342" s="15" t="s">
        <v>163</v>
      </c>
      <c r="BE342" s="153">
        <f t="shared" si="104"/>
        <v>0</v>
      </c>
      <c r="BF342" s="153">
        <f t="shared" si="105"/>
        <v>0</v>
      </c>
      <c r="BG342" s="153">
        <f t="shared" si="106"/>
        <v>0</v>
      </c>
      <c r="BH342" s="153">
        <f t="shared" si="107"/>
        <v>0</v>
      </c>
      <c r="BI342" s="153">
        <f t="shared" si="108"/>
        <v>0</v>
      </c>
      <c r="BJ342" s="15" t="s">
        <v>84</v>
      </c>
      <c r="BK342" s="153">
        <f t="shared" si="109"/>
        <v>0</v>
      </c>
      <c r="BL342" s="15" t="s">
        <v>162</v>
      </c>
      <c r="BM342" s="152" t="s">
        <v>2860</v>
      </c>
    </row>
    <row r="343" spans="1:65" s="2" customFormat="1" ht="16.5" customHeight="1">
      <c r="A343" s="30"/>
      <c r="B343" s="140"/>
      <c r="C343" s="174" t="s">
        <v>1016</v>
      </c>
      <c r="D343" s="174" t="s">
        <v>618</v>
      </c>
      <c r="E343" s="175" t="s">
        <v>2861</v>
      </c>
      <c r="F343" s="176" t="s">
        <v>2862</v>
      </c>
      <c r="G343" s="177" t="s">
        <v>2441</v>
      </c>
      <c r="H343" s="178">
        <v>2</v>
      </c>
      <c r="I343" s="179"/>
      <c r="J343" s="180">
        <f t="shared" si="100"/>
        <v>0</v>
      </c>
      <c r="K343" s="176" t="s">
        <v>1</v>
      </c>
      <c r="L343" s="181"/>
      <c r="M343" s="182" t="s">
        <v>1</v>
      </c>
      <c r="N343" s="183" t="s">
        <v>41</v>
      </c>
      <c r="O343" s="56"/>
      <c r="P343" s="150">
        <f t="shared" si="101"/>
        <v>0</v>
      </c>
      <c r="Q343" s="150">
        <v>0</v>
      </c>
      <c r="R343" s="150">
        <f t="shared" si="102"/>
        <v>0</v>
      </c>
      <c r="S343" s="150">
        <v>0</v>
      </c>
      <c r="T343" s="151">
        <f t="shared" si="103"/>
        <v>0</v>
      </c>
      <c r="U343" s="30"/>
      <c r="V343" s="30"/>
      <c r="W343" s="30"/>
      <c r="X343" s="30"/>
      <c r="Y343" s="30"/>
      <c r="Z343" s="30"/>
      <c r="AA343" s="30"/>
      <c r="AB343" s="30"/>
      <c r="AC343" s="30"/>
      <c r="AD343" s="30"/>
      <c r="AE343" s="30"/>
      <c r="AR343" s="152" t="s">
        <v>190</v>
      </c>
      <c r="AT343" s="152" t="s">
        <v>618</v>
      </c>
      <c r="AU343" s="152" t="s">
        <v>86</v>
      </c>
      <c r="AY343" s="15" t="s">
        <v>163</v>
      </c>
      <c r="BE343" s="153">
        <f t="shared" si="104"/>
        <v>0</v>
      </c>
      <c r="BF343" s="153">
        <f t="shared" si="105"/>
        <v>0</v>
      </c>
      <c r="BG343" s="153">
        <f t="shared" si="106"/>
        <v>0</v>
      </c>
      <c r="BH343" s="153">
        <f t="shared" si="107"/>
        <v>0</v>
      </c>
      <c r="BI343" s="153">
        <f t="shared" si="108"/>
        <v>0</v>
      </c>
      <c r="BJ343" s="15" t="s">
        <v>84</v>
      </c>
      <c r="BK343" s="153">
        <f t="shared" si="109"/>
        <v>0</v>
      </c>
      <c r="BL343" s="15" t="s">
        <v>162</v>
      </c>
      <c r="BM343" s="152" t="s">
        <v>2863</v>
      </c>
    </row>
    <row r="344" spans="1:65" s="2" customFormat="1" ht="16.5" customHeight="1">
      <c r="A344" s="30"/>
      <c r="B344" s="140"/>
      <c r="C344" s="141" t="s">
        <v>1027</v>
      </c>
      <c r="D344" s="141" t="s">
        <v>164</v>
      </c>
      <c r="E344" s="142" t="s">
        <v>2864</v>
      </c>
      <c r="F344" s="143" t="s">
        <v>2524</v>
      </c>
      <c r="G344" s="144" t="s">
        <v>2472</v>
      </c>
      <c r="H344" s="145">
        <v>1</v>
      </c>
      <c r="I344" s="146"/>
      <c r="J344" s="147">
        <f t="shared" si="100"/>
        <v>0</v>
      </c>
      <c r="K344" s="143" t="s">
        <v>1</v>
      </c>
      <c r="L344" s="31"/>
      <c r="M344" s="148" t="s">
        <v>1</v>
      </c>
      <c r="N344" s="149" t="s">
        <v>41</v>
      </c>
      <c r="O344" s="56"/>
      <c r="P344" s="150">
        <f t="shared" si="101"/>
        <v>0</v>
      </c>
      <c r="Q344" s="150">
        <v>0</v>
      </c>
      <c r="R344" s="150">
        <f t="shared" si="102"/>
        <v>0</v>
      </c>
      <c r="S344" s="150">
        <v>0</v>
      </c>
      <c r="T344" s="151">
        <f t="shared" si="103"/>
        <v>0</v>
      </c>
      <c r="U344" s="30"/>
      <c r="V344" s="30"/>
      <c r="W344" s="30"/>
      <c r="X344" s="30"/>
      <c r="Y344" s="30"/>
      <c r="Z344" s="30"/>
      <c r="AA344" s="30"/>
      <c r="AB344" s="30"/>
      <c r="AC344" s="30"/>
      <c r="AD344" s="30"/>
      <c r="AE344" s="30"/>
      <c r="AR344" s="152" t="s">
        <v>162</v>
      </c>
      <c r="AT344" s="152" t="s">
        <v>164</v>
      </c>
      <c r="AU344" s="152" t="s">
        <v>86</v>
      </c>
      <c r="AY344" s="15" t="s">
        <v>163</v>
      </c>
      <c r="BE344" s="153">
        <f t="shared" si="104"/>
        <v>0</v>
      </c>
      <c r="BF344" s="153">
        <f t="shared" si="105"/>
        <v>0</v>
      </c>
      <c r="BG344" s="153">
        <f t="shared" si="106"/>
        <v>0</v>
      </c>
      <c r="BH344" s="153">
        <f t="shared" si="107"/>
        <v>0</v>
      </c>
      <c r="BI344" s="153">
        <f t="shared" si="108"/>
        <v>0</v>
      </c>
      <c r="BJ344" s="15" t="s">
        <v>84</v>
      </c>
      <c r="BK344" s="153">
        <f t="shared" si="109"/>
        <v>0</v>
      </c>
      <c r="BL344" s="15" t="s">
        <v>162</v>
      </c>
      <c r="BM344" s="152" t="s">
        <v>2865</v>
      </c>
    </row>
    <row r="345" spans="1:65" s="2" customFormat="1" ht="16.5" customHeight="1">
      <c r="A345" s="30"/>
      <c r="B345" s="140"/>
      <c r="C345" s="141" t="s">
        <v>1031</v>
      </c>
      <c r="D345" s="141" t="s">
        <v>164</v>
      </c>
      <c r="E345" s="142" t="s">
        <v>2866</v>
      </c>
      <c r="F345" s="143" t="s">
        <v>2867</v>
      </c>
      <c r="G345" s="144" t="s">
        <v>2472</v>
      </c>
      <c r="H345" s="145">
        <v>1</v>
      </c>
      <c r="I345" s="146"/>
      <c r="J345" s="147">
        <f t="shared" si="100"/>
        <v>0</v>
      </c>
      <c r="K345" s="143" t="s">
        <v>1</v>
      </c>
      <c r="L345" s="31"/>
      <c r="M345" s="148" t="s">
        <v>1</v>
      </c>
      <c r="N345" s="149" t="s">
        <v>41</v>
      </c>
      <c r="O345" s="56"/>
      <c r="P345" s="150">
        <f t="shared" si="101"/>
        <v>0</v>
      </c>
      <c r="Q345" s="150">
        <v>0</v>
      </c>
      <c r="R345" s="150">
        <f t="shared" si="102"/>
        <v>0</v>
      </c>
      <c r="S345" s="150">
        <v>0</v>
      </c>
      <c r="T345" s="151">
        <f t="shared" si="103"/>
        <v>0</v>
      </c>
      <c r="U345" s="30"/>
      <c r="V345" s="30"/>
      <c r="W345" s="30"/>
      <c r="X345" s="30"/>
      <c r="Y345" s="30"/>
      <c r="Z345" s="30"/>
      <c r="AA345" s="30"/>
      <c r="AB345" s="30"/>
      <c r="AC345" s="30"/>
      <c r="AD345" s="30"/>
      <c r="AE345" s="30"/>
      <c r="AR345" s="152" t="s">
        <v>162</v>
      </c>
      <c r="AT345" s="152" t="s">
        <v>164</v>
      </c>
      <c r="AU345" s="152" t="s">
        <v>86</v>
      </c>
      <c r="AY345" s="15" t="s">
        <v>163</v>
      </c>
      <c r="BE345" s="153">
        <f t="shared" si="104"/>
        <v>0</v>
      </c>
      <c r="BF345" s="153">
        <f t="shared" si="105"/>
        <v>0</v>
      </c>
      <c r="BG345" s="153">
        <f t="shared" si="106"/>
        <v>0</v>
      </c>
      <c r="BH345" s="153">
        <f t="shared" si="107"/>
        <v>0</v>
      </c>
      <c r="BI345" s="153">
        <f t="shared" si="108"/>
        <v>0</v>
      </c>
      <c r="BJ345" s="15" t="s">
        <v>84</v>
      </c>
      <c r="BK345" s="153">
        <f t="shared" si="109"/>
        <v>0</v>
      </c>
      <c r="BL345" s="15" t="s">
        <v>162</v>
      </c>
      <c r="BM345" s="152" t="s">
        <v>2868</v>
      </c>
    </row>
    <row r="346" spans="1:65" s="11" customFormat="1" ht="22.9" customHeight="1">
      <c r="B346" s="129"/>
      <c r="D346" s="130" t="s">
        <v>75</v>
      </c>
      <c r="E346" s="163" t="s">
        <v>2869</v>
      </c>
      <c r="F346" s="163" t="s">
        <v>2870</v>
      </c>
      <c r="I346" s="132"/>
      <c r="J346" s="164">
        <f>BK346</f>
        <v>0</v>
      </c>
      <c r="L346" s="129"/>
      <c r="M346" s="134"/>
      <c r="N346" s="135"/>
      <c r="O346" s="135"/>
      <c r="P346" s="136">
        <f>SUM(P347:P366)</f>
        <v>0</v>
      </c>
      <c r="Q346" s="135"/>
      <c r="R346" s="136">
        <f>SUM(R347:R366)</f>
        <v>0</v>
      </c>
      <c r="S346" s="135"/>
      <c r="T346" s="137">
        <f>SUM(T347:T366)</f>
        <v>0</v>
      </c>
      <c r="AR346" s="130" t="s">
        <v>84</v>
      </c>
      <c r="AT346" s="138" t="s">
        <v>75</v>
      </c>
      <c r="AU346" s="138" t="s">
        <v>84</v>
      </c>
      <c r="AY346" s="130" t="s">
        <v>163</v>
      </c>
      <c r="BK346" s="139">
        <f>SUM(BK347:BK366)</f>
        <v>0</v>
      </c>
    </row>
    <row r="347" spans="1:65" s="2" customFormat="1" ht="76.349999999999994" customHeight="1">
      <c r="A347" s="30"/>
      <c r="B347" s="140"/>
      <c r="C347" s="174" t="s">
        <v>1035</v>
      </c>
      <c r="D347" s="174" t="s">
        <v>618</v>
      </c>
      <c r="E347" s="175" t="s">
        <v>2871</v>
      </c>
      <c r="F347" s="176" t="s">
        <v>2872</v>
      </c>
      <c r="G347" s="177" t="s">
        <v>2441</v>
      </c>
      <c r="H347" s="178">
        <v>1</v>
      </c>
      <c r="I347" s="179"/>
      <c r="J347" s="180">
        <f t="shared" ref="J347:J366" si="110">ROUND(I347*H347,2)</f>
        <v>0</v>
      </c>
      <c r="K347" s="176" t="s">
        <v>1</v>
      </c>
      <c r="L347" s="181"/>
      <c r="M347" s="182" t="s">
        <v>1</v>
      </c>
      <c r="N347" s="183" t="s">
        <v>41</v>
      </c>
      <c r="O347" s="56"/>
      <c r="P347" s="150">
        <f t="shared" ref="P347:P366" si="111">O347*H347</f>
        <v>0</v>
      </c>
      <c r="Q347" s="150">
        <v>0</v>
      </c>
      <c r="R347" s="150">
        <f t="shared" ref="R347:R366" si="112">Q347*H347</f>
        <v>0</v>
      </c>
      <c r="S347" s="150">
        <v>0</v>
      </c>
      <c r="T347" s="151">
        <f t="shared" ref="T347:T366" si="113">S347*H347</f>
        <v>0</v>
      </c>
      <c r="U347" s="30"/>
      <c r="V347" s="30"/>
      <c r="W347" s="30"/>
      <c r="X347" s="30"/>
      <c r="Y347" s="30"/>
      <c r="Z347" s="30"/>
      <c r="AA347" s="30"/>
      <c r="AB347" s="30"/>
      <c r="AC347" s="30"/>
      <c r="AD347" s="30"/>
      <c r="AE347" s="30"/>
      <c r="AR347" s="152" t="s">
        <v>190</v>
      </c>
      <c r="AT347" s="152" t="s">
        <v>618</v>
      </c>
      <c r="AU347" s="152" t="s">
        <v>86</v>
      </c>
      <c r="AY347" s="15" t="s">
        <v>163</v>
      </c>
      <c r="BE347" s="153">
        <f t="shared" ref="BE347:BE366" si="114">IF(N347="základní",J347,0)</f>
        <v>0</v>
      </c>
      <c r="BF347" s="153">
        <f t="shared" ref="BF347:BF366" si="115">IF(N347="snížená",J347,0)</f>
        <v>0</v>
      </c>
      <c r="BG347" s="153">
        <f t="shared" ref="BG347:BG366" si="116">IF(N347="zákl. přenesená",J347,0)</f>
        <v>0</v>
      </c>
      <c r="BH347" s="153">
        <f t="shared" ref="BH347:BH366" si="117">IF(N347="sníž. přenesená",J347,0)</f>
        <v>0</v>
      </c>
      <c r="BI347" s="153">
        <f t="shared" ref="BI347:BI366" si="118">IF(N347="nulová",J347,0)</f>
        <v>0</v>
      </c>
      <c r="BJ347" s="15" t="s">
        <v>84</v>
      </c>
      <c r="BK347" s="153">
        <f t="shared" ref="BK347:BK366" si="119">ROUND(I347*H347,2)</f>
        <v>0</v>
      </c>
      <c r="BL347" s="15" t="s">
        <v>162</v>
      </c>
      <c r="BM347" s="152" t="s">
        <v>2873</v>
      </c>
    </row>
    <row r="348" spans="1:65" s="2" customFormat="1" ht="37.9" customHeight="1">
      <c r="A348" s="30"/>
      <c r="B348" s="140"/>
      <c r="C348" s="174" t="s">
        <v>1040</v>
      </c>
      <c r="D348" s="174" t="s">
        <v>618</v>
      </c>
      <c r="E348" s="175" t="s">
        <v>2874</v>
      </c>
      <c r="F348" s="176" t="s">
        <v>2875</v>
      </c>
      <c r="G348" s="177" t="s">
        <v>2441</v>
      </c>
      <c r="H348" s="178">
        <v>9</v>
      </c>
      <c r="I348" s="179"/>
      <c r="J348" s="180">
        <f t="shared" si="110"/>
        <v>0</v>
      </c>
      <c r="K348" s="176" t="s">
        <v>1</v>
      </c>
      <c r="L348" s="181"/>
      <c r="M348" s="182" t="s">
        <v>1</v>
      </c>
      <c r="N348" s="183" t="s">
        <v>41</v>
      </c>
      <c r="O348" s="56"/>
      <c r="P348" s="150">
        <f t="shared" si="111"/>
        <v>0</v>
      </c>
      <c r="Q348" s="150">
        <v>0</v>
      </c>
      <c r="R348" s="150">
        <f t="shared" si="112"/>
        <v>0</v>
      </c>
      <c r="S348" s="150">
        <v>0</v>
      </c>
      <c r="T348" s="151">
        <f t="shared" si="113"/>
        <v>0</v>
      </c>
      <c r="U348" s="30"/>
      <c r="V348" s="30"/>
      <c r="W348" s="30"/>
      <c r="X348" s="30"/>
      <c r="Y348" s="30"/>
      <c r="Z348" s="30"/>
      <c r="AA348" s="30"/>
      <c r="AB348" s="30"/>
      <c r="AC348" s="30"/>
      <c r="AD348" s="30"/>
      <c r="AE348" s="30"/>
      <c r="AR348" s="152" t="s">
        <v>190</v>
      </c>
      <c r="AT348" s="152" t="s">
        <v>618</v>
      </c>
      <c r="AU348" s="152" t="s">
        <v>86</v>
      </c>
      <c r="AY348" s="15" t="s">
        <v>163</v>
      </c>
      <c r="BE348" s="153">
        <f t="shared" si="114"/>
        <v>0</v>
      </c>
      <c r="BF348" s="153">
        <f t="shared" si="115"/>
        <v>0</v>
      </c>
      <c r="BG348" s="153">
        <f t="shared" si="116"/>
        <v>0</v>
      </c>
      <c r="BH348" s="153">
        <f t="shared" si="117"/>
        <v>0</v>
      </c>
      <c r="BI348" s="153">
        <f t="shared" si="118"/>
        <v>0</v>
      </c>
      <c r="BJ348" s="15" t="s">
        <v>84</v>
      </c>
      <c r="BK348" s="153">
        <f t="shared" si="119"/>
        <v>0</v>
      </c>
      <c r="BL348" s="15" t="s">
        <v>162</v>
      </c>
      <c r="BM348" s="152" t="s">
        <v>2876</v>
      </c>
    </row>
    <row r="349" spans="1:65" s="2" customFormat="1" ht="49.15" customHeight="1">
      <c r="A349" s="30"/>
      <c r="B349" s="140"/>
      <c r="C349" s="174" t="s">
        <v>1049</v>
      </c>
      <c r="D349" s="174" t="s">
        <v>618</v>
      </c>
      <c r="E349" s="175" t="s">
        <v>2877</v>
      </c>
      <c r="F349" s="176" t="s">
        <v>2878</v>
      </c>
      <c r="G349" s="177" t="s">
        <v>2441</v>
      </c>
      <c r="H349" s="178">
        <v>3</v>
      </c>
      <c r="I349" s="179"/>
      <c r="J349" s="180">
        <f t="shared" si="110"/>
        <v>0</v>
      </c>
      <c r="K349" s="176" t="s">
        <v>1</v>
      </c>
      <c r="L349" s="181"/>
      <c r="M349" s="182" t="s">
        <v>1</v>
      </c>
      <c r="N349" s="183" t="s">
        <v>41</v>
      </c>
      <c r="O349" s="56"/>
      <c r="P349" s="150">
        <f t="shared" si="111"/>
        <v>0</v>
      </c>
      <c r="Q349" s="150">
        <v>0</v>
      </c>
      <c r="R349" s="150">
        <f t="shared" si="112"/>
        <v>0</v>
      </c>
      <c r="S349" s="150">
        <v>0</v>
      </c>
      <c r="T349" s="151">
        <f t="shared" si="113"/>
        <v>0</v>
      </c>
      <c r="U349" s="30"/>
      <c r="V349" s="30"/>
      <c r="W349" s="30"/>
      <c r="X349" s="30"/>
      <c r="Y349" s="30"/>
      <c r="Z349" s="30"/>
      <c r="AA349" s="30"/>
      <c r="AB349" s="30"/>
      <c r="AC349" s="30"/>
      <c r="AD349" s="30"/>
      <c r="AE349" s="30"/>
      <c r="AR349" s="152" t="s">
        <v>190</v>
      </c>
      <c r="AT349" s="152" t="s">
        <v>618</v>
      </c>
      <c r="AU349" s="152" t="s">
        <v>86</v>
      </c>
      <c r="AY349" s="15" t="s">
        <v>163</v>
      </c>
      <c r="BE349" s="153">
        <f t="shared" si="114"/>
        <v>0</v>
      </c>
      <c r="BF349" s="153">
        <f t="shared" si="115"/>
        <v>0</v>
      </c>
      <c r="BG349" s="153">
        <f t="shared" si="116"/>
        <v>0</v>
      </c>
      <c r="BH349" s="153">
        <f t="shared" si="117"/>
        <v>0</v>
      </c>
      <c r="BI349" s="153">
        <f t="shared" si="118"/>
        <v>0</v>
      </c>
      <c r="BJ349" s="15" t="s">
        <v>84</v>
      </c>
      <c r="BK349" s="153">
        <f t="shared" si="119"/>
        <v>0</v>
      </c>
      <c r="BL349" s="15" t="s">
        <v>162</v>
      </c>
      <c r="BM349" s="152" t="s">
        <v>2879</v>
      </c>
    </row>
    <row r="350" spans="1:65" s="2" customFormat="1" ht="37.9" customHeight="1">
      <c r="A350" s="30"/>
      <c r="B350" s="140"/>
      <c r="C350" s="174" t="s">
        <v>1054</v>
      </c>
      <c r="D350" s="174" t="s">
        <v>618</v>
      </c>
      <c r="E350" s="175" t="s">
        <v>2880</v>
      </c>
      <c r="F350" s="176" t="s">
        <v>2881</v>
      </c>
      <c r="G350" s="177" t="s">
        <v>2441</v>
      </c>
      <c r="H350" s="178">
        <v>2</v>
      </c>
      <c r="I350" s="179"/>
      <c r="J350" s="180">
        <f t="shared" si="110"/>
        <v>0</v>
      </c>
      <c r="K350" s="176" t="s">
        <v>1</v>
      </c>
      <c r="L350" s="181"/>
      <c r="M350" s="182" t="s">
        <v>1</v>
      </c>
      <c r="N350" s="183" t="s">
        <v>41</v>
      </c>
      <c r="O350" s="56"/>
      <c r="P350" s="150">
        <f t="shared" si="111"/>
        <v>0</v>
      </c>
      <c r="Q350" s="150">
        <v>0</v>
      </c>
      <c r="R350" s="150">
        <f t="shared" si="112"/>
        <v>0</v>
      </c>
      <c r="S350" s="150">
        <v>0</v>
      </c>
      <c r="T350" s="151">
        <f t="shared" si="113"/>
        <v>0</v>
      </c>
      <c r="U350" s="30"/>
      <c r="V350" s="30"/>
      <c r="W350" s="30"/>
      <c r="X350" s="30"/>
      <c r="Y350" s="30"/>
      <c r="Z350" s="30"/>
      <c r="AA350" s="30"/>
      <c r="AB350" s="30"/>
      <c r="AC350" s="30"/>
      <c r="AD350" s="30"/>
      <c r="AE350" s="30"/>
      <c r="AR350" s="152" t="s">
        <v>190</v>
      </c>
      <c r="AT350" s="152" t="s">
        <v>618</v>
      </c>
      <c r="AU350" s="152" t="s">
        <v>86</v>
      </c>
      <c r="AY350" s="15" t="s">
        <v>163</v>
      </c>
      <c r="BE350" s="153">
        <f t="shared" si="114"/>
        <v>0</v>
      </c>
      <c r="BF350" s="153">
        <f t="shared" si="115"/>
        <v>0</v>
      </c>
      <c r="BG350" s="153">
        <f t="shared" si="116"/>
        <v>0</v>
      </c>
      <c r="BH350" s="153">
        <f t="shared" si="117"/>
        <v>0</v>
      </c>
      <c r="BI350" s="153">
        <f t="shared" si="118"/>
        <v>0</v>
      </c>
      <c r="BJ350" s="15" t="s">
        <v>84</v>
      </c>
      <c r="BK350" s="153">
        <f t="shared" si="119"/>
        <v>0</v>
      </c>
      <c r="BL350" s="15" t="s">
        <v>162</v>
      </c>
      <c r="BM350" s="152" t="s">
        <v>2882</v>
      </c>
    </row>
    <row r="351" spans="1:65" s="2" customFormat="1" ht="33" customHeight="1">
      <c r="A351" s="30"/>
      <c r="B351" s="140"/>
      <c r="C351" s="174" t="s">
        <v>1064</v>
      </c>
      <c r="D351" s="174" t="s">
        <v>618</v>
      </c>
      <c r="E351" s="175" t="s">
        <v>2883</v>
      </c>
      <c r="F351" s="176" t="s">
        <v>2884</v>
      </c>
      <c r="G351" s="177" t="s">
        <v>2441</v>
      </c>
      <c r="H351" s="178">
        <v>23</v>
      </c>
      <c r="I351" s="179"/>
      <c r="J351" s="180">
        <f t="shared" si="110"/>
        <v>0</v>
      </c>
      <c r="K351" s="176" t="s">
        <v>1</v>
      </c>
      <c r="L351" s="181"/>
      <c r="M351" s="182" t="s">
        <v>1</v>
      </c>
      <c r="N351" s="183" t="s">
        <v>41</v>
      </c>
      <c r="O351" s="56"/>
      <c r="P351" s="150">
        <f t="shared" si="111"/>
        <v>0</v>
      </c>
      <c r="Q351" s="150">
        <v>0</v>
      </c>
      <c r="R351" s="150">
        <f t="shared" si="112"/>
        <v>0</v>
      </c>
      <c r="S351" s="150">
        <v>0</v>
      </c>
      <c r="T351" s="151">
        <f t="shared" si="113"/>
        <v>0</v>
      </c>
      <c r="U351" s="30"/>
      <c r="V351" s="30"/>
      <c r="W351" s="30"/>
      <c r="X351" s="30"/>
      <c r="Y351" s="30"/>
      <c r="Z351" s="30"/>
      <c r="AA351" s="30"/>
      <c r="AB351" s="30"/>
      <c r="AC351" s="30"/>
      <c r="AD351" s="30"/>
      <c r="AE351" s="30"/>
      <c r="AR351" s="152" t="s">
        <v>190</v>
      </c>
      <c r="AT351" s="152" t="s">
        <v>618</v>
      </c>
      <c r="AU351" s="152" t="s">
        <v>86</v>
      </c>
      <c r="AY351" s="15" t="s">
        <v>163</v>
      </c>
      <c r="BE351" s="153">
        <f t="shared" si="114"/>
        <v>0</v>
      </c>
      <c r="BF351" s="153">
        <f t="shared" si="115"/>
        <v>0</v>
      </c>
      <c r="BG351" s="153">
        <f t="shared" si="116"/>
        <v>0</v>
      </c>
      <c r="BH351" s="153">
        <f t="shared" si="117"/>
        <v>0</v>
      </c>
      <c r="BI351" s="153">
        <f t="shared" si="118"/>
        <v>0</v>
      </c>
      <c r="BJ351" s="15" t="s">
        <v>84</v>
      </c>
      <c r="BK351" s="153">
        <f t="shared" si="119"/>
        <v>0</v>
      </c>
      <c r="BL351" s="15" t="s">
        <v>162</v>
      </c>
      <c r="BM351" s="152" t="s">
        <v>2885</v>
      </c>
    </row>
    <row r="352" spans="1:65" s="2" customFormat="1" ht="49.15" customHeight="1">
      <c r="A352" s="30"/>
      <c r="B352" s="140"/>
      <c r="C352" s="174" t="s">
        <v>1070</v>
      </c>
      <c r="D352" s="174" t="s">
        <v>618</v>
      </c>
      <c r="E352" s="175" t="s">
        <v>2886</v>
      </c>
      <c r="F352" s="176" t="s">
        <v>2887</v>
      </c>
      <c r="G352" s="177" t="s">
        <v>2441</v>
      </c>
      <c r="H352" s="178">
        <v>25</v>
      </c>
      <c r="I352" s="179"/>
      <c r="J352" s="180">
        <f t="shared" si="110"/>
        <v>0</v>
      </c>
      <c r="K352" s="176" t="s">
        <v>1</v>
      </c>
      <c r="L352" s="181"/>
      <c r="M352" s="182" t="s">
        <v>1</v>
      </c>
      <c r="N352" s="183" t="s">
        <v>41</v>
      </c>
      <c r="O352" s="56"/>
      <c r="P352" s="150">
        <f t="shared" si="111"/>
        <v>0</v>
      </c>
      <c r="Q352" s="150">
        <v>0</v>
      </c>
      <c r="R352" s="150">
        <f t="shared" si="112"/>
        <v>0</v>
      </c>
      <c r="S352" s="150">
        <v>0</v>
      </c>
      <c r="T352" s="151">
        <f t="shared" si="113"/>
        <v>0</v>
      </c>
      <c r="U352" s="30"/>
      <c r="V352" s="30"/>
      <c r="W352" s="30"/>
      <c r="X352" s="30"/>
      <c r="Y352" s="30"/>
      <c r="Z352" s="30"/>
      <c r="AA352" s="30"/>
      <c r="AB352" s="30"/>
      <c r="AC352" s="30"/>
      <c r="AD352" s="30"/>
      <c r="AE352" s="30"/>
      <c r="AR352" s="152" t="s">
        <v>190</v>
      </c>
      <c r="AT352" s="152" t="s">
        <v>618</v>
      </c>
      <c r="AU352" s="152" t="s">
        <v>86</v>
      </c>
      <c r="AY352" s="15" t="s">
        <v>163</v>
      </c>
      <c r="BE352" s="153">
        <f t="shared" si="114"/>
        <v>0</v>
      </c>
      <c r="BF352" s="153">
        <f t="shared" si="115"/>
        <v>0</v>
      </c>
      <c r="BG352" s="153">
        <f t="shared" si="116"/>
        <v>0</v>
      </c>
      <c r="BH352" s="153">
        <f t="shared" si="117"/>
        <v>0</v>
      </c>
      <c r="BI352" s="153">
        <f t="shared" si="118"/>
        <v>0</v>
      </c>
      <c r="BJ352" s="15" t="s">
        <v>84</v>
      </c>
      <c r="BK352" s="153">
        <f t="shared" si="119"/>
        <v>0</v>
      </c>
      <c r="BL352" s="15" t="s">
        <v>162</v>
      </c>
      <c r="BM352" s="152" t="s">
        <v>2888</v>
      </c>
    </row>
    <row r="353" spans="1:65" s="2" customFormat="1" ht="24.2" customHeight="1">
      <c r="A353" s="30"/>
      <c r="B353" s="140"/>
      <c r="C353" s="174" t="s">
        <v>1075</v>
      </c>
      <c r="D353" s="174" t="s">
        <v>618</v>
      </c>
      <c r="E353" s="175" t="s">
        <v>2889</v>
      </c>
      <c r="F353" s="176" t="s">
        <v>2890</v>
      </c>
      <c r="G353" s="177" t="s">
        <v>2441</v>
      </c>
      <c r="H353" s="178">
        <v>31</v>
      </c>
      <c r="I353" s="179"/>
      <c r="J353" s="180">
        <f t="shared" si="110"/>
        <v>0</v>
      </c>
      <c r="K353" s="176" t="s">
        <v>1</v>
      </c>
      <c r="L353" s="181"/>
      <c r="M353" s="182" t="s">
        <v>1</v>
      </c>
      <c r="N353" s="183" t="s">
        <v>41</v>
      </c>
      <c r="O353" s="56"/>
      <c r="P353" s="150">
        <f t="shared" si="111"/>
        <v>0</v>
      </c>
      <c r="Q353" s="150">
        <v>0</v>
      </c>
      <c r="R353" s="150">
        <f t="shared" si="112"/>
        <v>0</v>
      </c>
      <c r="S353" s="150">
        <v>0</v>
      </c>
      <c r="T353" s="151">
        <f t="shared" si="113"/>
        <v>0</v>
      </c>
      <c r="U353" s="30"/>
      <c r="V353" s="30"/>
      <c r="W353" s="30"/>
      <c r="X353" s="30"/>
      <c r="Y353" s="30"/>
      <c r="Z353" s="30"/>
      <c r="AA353" s="30"/>
      <c r="AB353" s="30"/>
      <c r="AC353" s="30"/>
      <c r="AD353" s="30"/>
      <c r="AE353" s="30"/>
      <c r="AR353" s="152" t="s">
        <v>190</v>
      </c>
      <c r="AT353" s="152" t="s">
        <v>618</v>
      </c>
      <c r="AU353" s="152" t="s">
        <v>86</v>
      </c>
      <c r="AY353" s="15" t="s">
        <v>163</v>
      </c>
      <c r="BE353" s="153">
        <f t="shared" si="114"/>
        <v>0</v>
      </c>
      <c r="BF353" s="153">
        <f t="shared" si="115"/>
        <v>0</v>
      </c>
      <c r="BG353" s="153">
        <f t="shared" si="116"/>
        <v>0</v>
      </c>
      <c r="BH353" s="153">
        <f t="shared" si="117"/>
        <v>0</v>
      </c>
      <c r="BI353" s="153">
        <f t="shared" si="118"/>
        <v>0</v>
      </c>
      <c r="BJ353" s="15" t="s">
        <v>84</v>
      </c>
      <c r="BK353" s="153">
        <f t="shared" si="119"/>
        <v>0</v>
      </c>
      <c r="BL353" s="15" t="s">
        <v>162</v>
      </c>
      <c r="BM353" s="152" t="s">
        <v>2891</v>
      </c>
    </row>
    <row r="354" spans="1:65" s="2" customFormat="1" ht="16.5" customHeight="1">
      <c r="A354" s="30"/>
      <c r="B354" s="140"/>
      <c r="C354" s="174" t="s">
        <v>1081</v>
      </c>
      <c r="D354" s="174" t="s">
        <v>618</v>
      </c>
      <c r="E354" s="175" t="s">
        <v>2892</v>
      </c>
      <c r="F354" s="176" t="s">
        <v>2893</v>
      </c>
      <c r="G354" s="177" t="s">
        <v>2441</v>
      </c>
      <c r="H354" s="178">
        <v>2</v>
      </c>
      <c r="I354" s="179"/>
      <c r="J354" s="180">
        <f t="shared" si="110"/>
        <v>0</v>
      </c>
      <c r="K354" s="176" t="s">
        <v>1</v>
      </c>
      <c r="L354" s="181"/>
      <c r="M354" s="182" t="s">
        <v>1</v>
      </c>
      <c r="N354" s="183" t="s">
        <v>41</v>
      </c>
      <c r="O354" s="56"/>
      <c r="P354" s="150">
        <f t="shared" si="111"/>
        <v>0</v>
      </c>
      <c r="Q354" s="150">
        <v>0</v>
      </c>
      <c r="R354" s="150">
        <f t="shared" si="112"/>
        <v>0</v>
      </c>
      <c r="S354" s="150">
        <v>0</v>
      </c>
      <c r="T354" s="151">
        <f t="shared" si="113"/>
        <v>0</v>
      </c>
      <c r="U354" s="30"/>
      <c r="V354" s="30"/>
      <c r="W354" s="30"/>
      <c r="X354" s="30"/>
      <c r="Y354" s="30"/>
      <c r="Z354" s="30"/>
      <c r="AA354" s="30"/>
      <c r="AB354" s="30"/>
      <c r="AC354" s="30"/>
      <c r="AD354" s="30"/>
      <c r="AE354" s="30"/>
      <c r="AR354" s="152" t="s">
        <v>190</v>
      </c>
      <c r="AT354" s="152" t="s">
        <v>618</v>
      </c>
      <c r="AU354" s="152" t="s">
        <v>86</v>
      </c>
      <c r="AY354" s="15" t="s">
        <v>163</v>
      </c>
      <c r="BE354" s="153">
        <f t="shared" si="114"/>
        <v>0</v>
      </c>
      <c r="BF354" s="153">
        <f t="shared" si="115"/>
        <v>0</v>
      </c>
      <c r="BG354" s="153">
        <f t="shared" si="116"/>
        <v>0</v>
      </c>
      <c r="BH354" s="153">
        <f t="shared" si="117"/>
        <v>0</v>
      </c>
      <c r="BI354" s="153">
        <f t="shared" si="118"/>
        <v>0</v>
      </c>
      <c r="BJ354" s="15" t="s">
        <v>84</v>
      </c>
      <c r="BK354" s="153">
        <f t="shared" si="119"/>
        <v>0</v>
      </c>
      <c r="BL354" s="15" t="s">
        <v>162</v>
      </c>
      <c r="BM354" s="152" t="s">
        <v>2894</v>
      </c>
    </row>
    <row r="355" spans="1:65" s="2" customFormat="1" ht="16.5" customHeight="1">
      <c r="A355" s="30"/>
      <c r="B355" s="140"/>
      <c r="C355" s="174" t="s">
        <v>1086</v>
      </c>
      <c r="D355" s="174" t="s">
        <v>618</v>
      </c>
      <c r="E355" s="175" t="s">
        <v>2895</v>
      </c>
      <c r="F355" s="176" t="s">
        <v>2896</v>
      </c>
      <c r="G355" s="177" t="s">
        <v>2441</v>
      </c>
      <c r="H355" s="178">
        <v>1</v>
      </c>
      <c r="I355" s="179"/>
      <c r="J355" s="180">
        <f t="shared" si="110"/>
        <v>0</v>
      </c>
      <c r="K355" s="176" t="s">
        <v>1</v>
      </c>
      <c r="L355" s="181"/>
      <c r="M355" s="182" t="s">
        <v>1</v>
      </c>
      <c r="N355" s="183" t="s">
        <v>41</v>
      </c>
      <c r="O355" s="56"/>
      <c r="P355" s="150">
        <f t="shared" si="111"/>
        <v>0</v>
      </c>
      <c r="Q355" s="150">
        <v>0</v>
      </c>
      <c r="R355" s="150">
        <f t="shared" si="112"/>
        <v>0</v>
      </c>
      <c r="S355" s="150">
        <v>0</v>
      </c>
      <c r="T355" s="151">
        <f t="shared" si="113"/>
        <v>0</v>
      </c>
      <c r="U355" s="30"/>
      <c r="V355" s="30"/>
      <c r="W355" s="30"/>
      <c r="X355" s="30"/>
      <c r="Y355" s="30"/>
      <c r="Z355" s="30"/>
      <c r="AA355" s="30"/>
      <c r="AB355" s="30"/>
      <c r="AC355" s="30"/>
      <c r="AD355" s="30"/>
      <c r="AE355" s="30"/>
      <c r="AR355" s="152" t="s">
        <v>190</v>
      </c>
      <c r="AT355" s="152" t="s">
        <v>618</v>
      </c>
      <c r="AU355" s="152" t="s">
        <v>86</v>
      </c>
      <c r="AY355" s="15" t="s">
        <v>163</v>
      </c>
      <c r="BE355" s="153">
        <f t="shared" si="114"/>
        <v>0</v>
      </c>
      <c r="BF355" s="153">
        <f t="shared" si="115"/>
        <v>0</v>
      </c>
      <c r="BG355" s="153">
        <f t="shared" si="116"/>
        <v>0</v>
      </c>
      <c r="BH355" s="153">
        <f t="shared" si="117"/>
        <v>0</v>
      </c>
      <c r="BI355" s="153">
        <f t="shared" si="118"/>
        <v>0</v>
      </c>
      <c r="BJ355" s="15" t="s">
        <v>84</v>
      </c>
      <c r="BK355" s="153">
        <f t="shared" si="119"/>
        <v>0</v>
      </c>
      <c r="BL355" s="15" t="s">
        <v>162</v>
      </c>
      <c r="BM355" s="152" t="s">
        <v>2897</v>
      </c>
    </row>
    <row r="356" spans="1:65" s="2" customFormat="1" ht="16.5" customHeight="1">
      <c r="A356" s="30"/>
      <c r="B356" s="140"/>
      <c r="C356" s="174" t="s">
        <v>1090</v>
      </c>
      <c r="D356" s="174" t="s">
        <v>618</v>
      </c>
      <c r="E356" s="175" t="s">
        <v>2898</v>
      </c>
      <c r="F356" s="176" t="s">
        <v>2899</v>
      </c>
      <c r="G356" s="177" t="s">
        <v>329</v>
      </c>
      <c r="H356" s="178">
        <v>750</v>
      </c>
      <c r="I356" s="179"/>
      <c r="J356" s="180">
        <f t="shared" si="110"/>
        <v>0</v>
      </c>
      <c r="K356" s="176" t="s">
        <v>1</v>
      </c>
      <c r="L356" s="181"/>
      <c r="M356" s="182" t="s">
        <v>1</v>
      </c>
      <c r="N356" s="183" t="s">
        <v>41</v>
      </c>
      <c r="O356" s="56"/>
      <c r="P356" s="150">
        <f t="shared" si="111"/>
        <v>0</v>
      </c>
      <c r="Q356" s="150">
        <v>0</v>
      </c>
      <c r="R356" s="150">
        <f t="shared" si="112"/>
        <v>0</v>
      </c>
      <c r="S356" s="150">
        <v>0</v>
      </c>
      <c r="T356" s="151">
        <f t="shared" si="113"/>
        <v>0</v>
      </c>
      <c r="U356" s="30"/>
      <c r="V356" s="30"/>
      <c r="W356" s="30"/>
      <c r="X356" s="30"/>
      <c r="Y356" s="30"/>
      <c r="Z356" s="30"/>
      <c r="AA356" s="30"/>
      <c r="AB356" s="30"/>
      <c r="AC356" s="30"/>
      <c r="AD356" s="30"/>
      <c r="AE356" s="30"/>
      <c r="AR356" s="152" t="s">
        <v>190</v>
      </c>
      <c r="AT356" s="152" t="s">
        <v>618</v>
      </c>
      <c r="AU356" s="152" t="s">
        <v>86</v>
      </c>
      <c r="AY356" s="15" t="s">
        <v>163</v>
      </c>
      <c r="BE356" s="153">
        <f t="shared" si="114"/>
        <v>0</v>
      </c>
      <c r="BF356" s="153">
        <f t="shared" si="115"/>
        <v>0</v>
      </c>
      <c r="BG356" s="153">
        <f t="shared" si="116"/>
        <v>0</v>
      </c>
      <c r="BH356" s="153">
        <f t="shared" si="117"/>
        <v>0</v>
      </c>
      <c r="BI356" s="153">
        <f t="shared" si="118"/>
        <v>0</v>
      </c>
      <c r="BJ356" s="15" t="s">
        <v>84</v>
      </c>
      <c r="BK356" s="153">
        <f t="shared" si="119"/>
        <v>0</v>
      </c>
      <c r="BL356" s="15" t="s">
        <v>162</v>
      </c>
      <c r="BM356" s="152" t="s">
        <v>2900</v>
      </c>
    </row>
    <row r="357" spans="1:65" s="2" customFormat="1" ht="16.5" customHeight="1">
      <c r="A357" s="30"/>
      <c r="B357" s="140"/>
      <c r="C357" s="174" t="s">
        <v>1098</v>
      </c>
      <c r="D357" s="174" t="s">
        <v>618</v>
      </c>
      <c r="E357" s="175" t="s">
        <v>2901</v>
      </c>
      <c r="F357" s="176" t="s">
        <v>2902</v>
      </c>
      <c r="G357" s="177" t="s">
        <v>329</v>
      </c>
      <c r="H357" s="178">
        <v>650</v>
      </c>
      <c r="I357" s="179"/>
      <c r="J357" s="180">
        <f t="shared" si="110"/>
        <v>0</v>
      </c>
      <c r="K357" s="176" t="s">
        <v>1</v>
      </c>
      <c r="L357" s="181"/>
      <c r="M357" s="182" t="s">
        <v>1</v>
      </c>
      <c r="N357" s="183" t="s">
        <v>41</v>
      </c>
      <c r="O357" s="56"/>
      <c r="P357" s="150">
        <f t="shared" si="111"/>
        <v>0</v>
      </c>
      <c r="Q357" s="150">
        <v>0</v>
      </c>
      <c r="R357" s="150">
        <f t="shared" si="112"/>
        <v>0</v>
      </c>
      <c r="S357" s="150">
        <v>0</v>
      </c>
      <c r="T357" s="151">
        <f t="shared" si="113"/>
        <v>0</v>
      </c>
      <c r="U357" s="30"/>
      <c r="V357" s="30"/>
      <c r="W357" s="30"/>
      <c r="X357" s="30"/>
      <c r="Y357" s="30"/>
      <c r="Z357" s="30"/>
      <c r="AA357" s="30"/>
      <c r="AB357" s="30"/>
      <c r="AC357" s="30"/>
      <c r="AD357" s="30"/>
      <c r="AE357" s="30"/>
      <c r="AR357" s="152" t="s">
        <v>190</v>
      </c>
      <c r="AT357" s="152" t="s">
        <v>618</v>
      </c>
      <c r="AU357" s="152" t="s">
        <v>86</v>
      </c>
      <c r="AY357" s="15" t="s">
        <v>163</v>
      </c>
      <c r="BE357" s="153">
        <f t="shared" si="114"/>
        <v>0</v>
      </c>
      <c r="BF357" s="153">
        <f t="shared" si="115"/>
        <v>0</v>
      </c>
      <c r="BG357" s="153">
        <f t="shared" si="116"/>
        <v>0</v>
      </c>
      <c r="BH357" s="153">
        <f t="shared" si="117"/>
        <v>0</v>
      </c>
      <c r="BI357" s="153">
        <f t="shared" si="118"/>
        <v>0</v>
      </c>
      <c r="BJ357" s="15" t="s">
        <v>84</v>
      </c>
      <c r="BK357" s="153">
        <f t="shared" si="119"/>
        <v>0</v>
      </c>
      <c r="BL357" s="15" t="s">
        <v>162</v>
      </c>
      <c r="BM357" s="152" t="s">
        <v>2903</v>
      </c>
    </row>
    <row r="358" spans="1:65" s="2" customFormat="1" ht="16.5" customHeight="1">
      <c r="A358" s="30"/>
      <c r="B358" s="140"/>
      <c r="C358" s="174" t="s">
        <v>1103</v>
      </c>
      <c r="D358" s="174" t="s">
        <v>618</v>
      </c>
      <c r="E358" s="175" t="s">
        <v>2904</v>
      </c>
      <c r="F358" s="176" t="s">
        <v>2905</v>
      </c>
      <c r="G358" s="177" t="s">
        <v>329</v>
      </c>
      <c r="H358" s="178">
        <v>680</v>
      </c>
      <c r="I358" s="179"/>
      <c r="J358" s="180">
        <f t="shared" si="110"/>
        <v>0</v>
      </c>
      <c r="K358" s="176" t="s">
        <v>1</v>
      </c>
      <c r="L358" s="181"/>
      <c r="M358" s="182" t="s">
        <v>1</v>
      </c>
      <c r="N358" s="183" t="s">
        <v>41</v>
      </c>
      <c r="O358" s="56"/>
      <c r="P358" s="150">
        <f t="shared" si="111"/>
        <v>0</v>
      </c>
      <c r="Q358" s="150">
        <v>0</v>
      </c>
      <c r="R358" s="150">
        <f t="shared" si="112"/>
        <v>0</v>
      </c>
      <c r="S358" s="150">
        <v>0</v>
      </c>
      <c r="T358" s="151">
        <f t="shared" si="113"/>
        <v>0</v>
      </c>
      <c r="U358" s="30"/>
      <c r="V358" s="30"/>
      <c r="W358" s="30"/>
      <c r="X358" s="30"/>
      <c r="Y358" s="30"/>
      <c r="Z358" s="30"/>
      <c r="AA358" s="30"/>
      <c r="AB358" s="30"/>
      <c r="AC358" s="30"/>
      <c r="AD358" s="30"/>
      <c r="AE358" s="30"/>
      <c r="AR358" s="152" t="s">
        <v>190</v>
      </c>
      <c r="AT358" s="152" t="s">
        <v>618</v>
      </c>
      <c r="AU358" s="152" t="s">
        <v>86</v>
      </c>
      <c r="AY358" s="15" t="s">
        <v>163</v>
      </c>
      <c r="BE358" s="153">
        <f t="shared" si="114"/>
        <v>0</v>
      </c>
      <c r="BF358" s="153">
        <f t="shared" si="115"/>
        <v>0</v>
      </c>
      <c r="BG358" s="153">
        <f t="shared" si="116"/>
        <v>0</v>
      </c>
      <c r="BH358" s="153">
        <f t="shared" si="117"/>
        <v>0</v>
      </c>
      <c r="BI358" s="153">
        <f t="shared" si="118"/>
        <v>0</v>
      </c>
      <c r="BJ358" s="15" t="s">
        <v>84</v>
      </c>
      <c r="BK358" s="153">
        <f t="shared" si="119"/>
        <v>0</v>
      </c>
      <c r="BL358" s="15" t="s">
        <v>162</v>
      </c>
      <c r="BM358" s="152" t="s">
        <v>2906</v>
      </c>
    </row>
    <row r="359" spans="1:65" s="2" customFormat="1" ht="16.5" customHeight="1">
      <c r="A359" s="30"/>
      <c r="B359" s="140"/>
      <c r="C359" s="174" t="s">
        <v>1107</v>
      </c>
      <c r="D359" s="174" t="s">
        <v>618</v>
      </c>
      <c r="E359" s="175" t="s">
        <v>2907</v>
      </c>
      <c r="F359" s="176" t="s">
        <v>2908</v>
      </c>
      <c r="G359" s="177" t="s">
        <v>329</v>
      </c>
      <c r="H359" s="178">
        <v>55</v>
      </c>
      <c r="I359" s="179"/>
      <c r="J359" s="180">
        <f t="shared" si="110"/>
        <v>0</v>
      </c>
      <c r="K359" s="176" t="s">
        <v>1</v>
      </c>
      <c r="L359" s="181"/>
      <c r="M359" s="182" t="s">
        <v>1</v>
      </c>
      <c r="N359" s="183" t="s">
        <v>41</v>
      </c>
      <c r="O359" s="56"/>
      <c r="P359" s="150">
        <f t="shared" si="111"/>
        <v>0</v>
      </c>
      <c r="Q359" s="150">
        <v>0</v>
      </c>
      <c r="R359" s="150">
        <f t="shared" si="112"/>
        <v>0</v>
      </c>
      <c r="S359" s="150">
        <v>0</v>
      </c>
      <c r="T359" s="151">
        <f t="shared" si="113"/>
        <v>0</v>
      </c>
      <c r="U359" s="30"/>
      <c r="V359" s="30"/>
      <c r="W359" s="30"/>
      <c r="X359" s="30"/>
      <c r="Y359" s="30"/>
      <c r="Z359" s="30"/>
      <c r="AA359" s="30"/>
      <c r="AB359" s="30"/>
      <c r="AC359" s="30"/>
      <c r="AD359" s="30"/>
      <c r="AE359" s="30"/>
      <c r="AR359" s="152" t="s">
        <v>190</v>
      </c>
      <c r="AT359" s="152" t="s">
        <v>618</v>
      </c>
      <c r="AU359" s="152" t="s">
        <v>86</v>
      </c>
      <c r="AY359" s="15" t="s">
        <v>163</v>
      </c>
      <c r="BE359" s="153">
        <f t="shared" si="114"/>
        <v>0</v>
      </c>
      <c r="BF359" s="153">
        <f t="shared" si="115"/>
        <v>0</v>
      </c>
      <c r="BG359" s="153">
        <f t="shared" si="116"/>
        <v>0</v>
      </c>
      <c r="BH359" s="153">
        <f t="shared" si="117"/>
        <v>0</v>
      </c>
      <c r="BI359" s="153">
        <f t="shared" si="118"/>
        <v>0</v>
      </c>
      <c r="BJ359" s="15" t="s">
        <v>84</v>
      </c>
      <c r="BK359" s="153">
        <f t="shared" si="119"/>
        <v>0</v>
      </c>
      <c r="BL359" s="15" t="s">
        <v>162</v>
      </c>
      <c r="BM359" s="152" t="s">
        <v>2909</v>
      </c>
    </row>
    <row r="360" spans="1:65" s="2" customFormat="1" ht="24.2" customHeight="1">
      <c r="A360" s="30"/>
      <c r="B360" s="140"/>
      <c r="C360" s="174" t="s">
        <v>2910</v>
      </c>
      <c r="D360" s="174" t="s">
        <v>618</v>
      </c>
      <c r="E360" s="175" t="s">
        <v>2487</v>
      </c>
      <c r="F360" s="176" t="s">
        <v>2488</v>
      </c>
      <c r="G360" s="177" t="s">
        <v>329</v>
      </c>
      <c r="H360" s="178">
        <v>850</v>
      </c>
      <c r="I360" s="179"/>
      <c r="J360" s="180">
        <f t="shared" si="110"/>
        <v>0</v>
      </c>
      <c r="K360" s="176" t="s">
        <v>1</v>
      </c>
      <c r="L360" s="181"/>
      <c r="M360" s="182" t="s">
        <v>1</v>
      </c>
      <c r="N360" s="183" t="s">
        <v>41</v>
      </c>
      <c r="O360" s="56"/>
      <c r="P360" s="150">
        <f t="shared" si="111"/>
        <v>0</v>
      </c>
      <c r="Q360" s="150">
        <v>0</v>
      </c>
      <c r="R360" s="150">
        <f t="shared" si="112"/>
        <v>0</v>
      </c>
      <c r="S360" s="150">
        <v>0</v>
      </c>
      <c r="T360" s="151">
        <f t="shared" si="113"/>
        <v>0</v>
      </c>
      <c r="U360" s="30"/>
      <c r="V360" s="30"/>
      <c r="W360" s="30"/>
      <c r="X360" s="30"/>
      <c r="Y360" s="30"/>
      <c r="Z360" s="30"/>
      <c r="AA360" s="30"/>
      <c r="AB360" s="30"/>
      <c r="AC360" s="30"/>
      <c r="AD360" s="30"/>
      <c r="AE360" s="30"/>
      <c r="AR360" s="152" t="s">
        <v>190</v>
      </c>
      <c r="AT360" s="152" t="s">
        <v>618</v>
      </c>
      <c r="AU360" s="152" t="s">
        <v>86</v>
      </c>
      <c r="AY360" s="15" t="s">
        <v>163</v>
      </c>
      <c r="BE360" s="153">
        <f t="shared" si="114"/>
        <v>0</v>
      </c>
      <c r="BF360" s="153">
        <f t="shared" si="115"/>
        <v>0</v>
      </c>
      <c r="BG360" s="153">
        <f t="shared" si="116"/>
        <v>0</v>
      </c>
      <c r="BH360" s="153">
        <f t="shared" si="117"/>
        <v>0</v>
      </c>
      <c r="BI360" s="153">
        <f t="shared" si="118"/>
        <v>0</v>
      </c>
      <c r="BJ360" s="15" t="s">
        <v>84</v>
      </c>
      <c r="BK360" s="153">
        <f t="shared" si="119"/>
        <v>0</v>
      </c>
      <c r="BL360" s="15" t="s">
        <v>162</v>
      </c>
      <c r="BM360" s="152" t="s">
        <v>2911</v>
      </c>
    </row>
    <row r="361" spans="1:65" s="2" customFormat="1" ht="24.2" customHeight="1">
      <c r="A361" s="30"/>
      <c r="B361" s="140"/>
      <c r="C361" s="174" t="s">
        <v>2629</v>
      </c>
      <c r="D361" s="174" t="s">
        <v>618</v>
      </c>
      <c r="E361" s="175" t="s">
        <v>2489</v>
      </c>
      <c r="F361" s="176" t="s">
        <v>2490</v>
      </c>
      <c r="G361" s="177" t="s">
        <v>329</v>
      </c>
      <c r="H361" s="178">
        <v>1530</v>
      </c>
      <c r="I361" s="179"/>
      <c r="J361" s="180">
        <f t="shared" si="110"/>
        <v>0</v>
      </c>
      <c r="K361" s="176" t="s">
        <v>1</v>
      </c>
      <c r="L361" s="181"/>
      <c r="M361" s="182" t="s">
        <v>1</v>
      </c>
      <c r="N361" s="183" t="s">
        <v>41</v>
      </c>
      <c r="O361" s="56"/>
      <c r="P361" s="150">
        <f t="shared" si="111"/>
        <v>0</v>
      </c>
      <c r="Q361" s="150">
        <v>0</v>
      </c>
      <c r="R361" s="150">
        <f t="shared" si="112"/>
        <v>0</v>
      </c>
      <c r="S361" s="150">
        <v>0</v>
      </c>
      <c r="T361" s="151">
        <f t="shared" si="113"/>
        <v>0</v>
      </c>
      <c r="U361" s="30"/>
      <c r="V361" s="30"/>
      <c r="W361" s="30"/>
      <c r="X361" s="30"/>
      <c r="Y361" s="30"/>
      <c r="Z361" s="30"/>
      <c r="AA361" s="30"/>
      <c r="AB361" s="30"/>
      <c r="AC361" s="30"/>
      <c r="AD361" s="30"/>
      <c r="AE361" s="30"/>
      <c r="AR361" s="152" t="s">
        <v>190</v>
      </c>
      <c r="AT361" s="152" t="s">
        <v>618</v>
      </c>
      <c r="AU361" s="152" t="s">
        <v>86</v>
      </c>
      <c r="AY361" s="15" t="s">
        <v>163</v>
      </c>
      <c r="BE361" s="153">
        <f t="shared" si="114"/>
        <v>0</v>
      </c>
      <c r="BF361" s="153">
        <f t="shared" si="115"/>
        <v>0</v>
      </c>
      <c r="BG361" s="153">
        <f t="shared" si="116"/>
        <v>0</v>
      </c>
      <c r="BH361" s="153">
        <f t="shared" si="117"/>
        <v>0</v>
      </c>
      <c r="BI361" s="153">
        <f t="shared" si="118"/>
        <v>0</v>
      </c>
      <c r="BJ361" s="15" t="s">
        <v>84</v>
      </c>
      <c r="BK361" s="153">
        <f t="shared" si="119"/>
        <v>0</v>
      </c>
      <c r="BL361" s="15" t="s">
        <v>162</v>
      </c>
      <c r="BM361" s="152" t="s">
        <v>2912</v>
      </c>
    </row>
    <row r="362" spans="1:65" s="2" customFormat="1" ht="16.5" customHeight="1">
      <c r="A362" s="30"/>
      <c r="B362" s="140"/>
      <c r="C362" s="174" t="s">
        <v>2913</v>
      </c>
      <c r="D362" s="174" t="s">
        <v>618</v>
      </c>
      <c r="E362" s="175" t="s">
        <v>2914</v>
      </c>
      <c r="F362" s="176" t="s">
        <v>2915</v>
      </c>
      <c r="G362" s="177" t="s">
        <v>2472</v>
      </c>
      <c r="H362" s="178">
        <v>1</v>
      </c>
      <c r="I362" s="179"/>
      <c r="J362" s="180">
        <f t="shared" si="110"/>
        <v>0</v>
      </c>
      <c r="K362" s="176" t="s">
        <v>1</v>
      </c>
      <c r="L362" s="181"/>
      <c r="M362" s="182" t="s">
        <v>1</v>
      </c>
      <c r="N362" s="183" t="s">
        <v>41</v>
      </c>
      <c r="O362" s="56"/>
      <c r="P362" s="150">
        <f t="shared" si="111"/>
        <v>0</v>
      </c>
      <c r="Q362" s="150">
        <v>0</v>
      </c>
      <c r="R362" s="150">
        <f t="shared" si="112"/>
        <v>0</v>
      </c>
      <c r="S362" s="150">
        <v>0</v>
      </c>
      <c r="T362" s="151">
        <f t="shared" si="113"/>
        <v>0</v>
      </c>
      <c r="U362" s="30"/>
      <c r="V362" s="30"/>
      <c r="W362" s="30"/>
      <c r="X362" s="30"/>
      <c r="Y362" s="30"/>
      <c r="Z362" s="30"/>
      <c r="AA362" s="30"/>
      <c r="AB362" s="30"/>
      <c r="AC362" s="30"/>
      <c r="AD362" s="30"/>
      <c r="AE362" s="30"/>
      <c r="AR362" s="152" t="s">
        <v>190</v>
      </c>
      <c r="AT362" s="152" t="s">
        <v>618</v>
      </c>
      <c r="AU362" s="152" t="s">
        <v>86</v>
      </c>
      <c r="AY362" s="15" t="s">
        <v>163</v>
      </c>
      <c r="BE362" s="153">
        <f t="shared" si="114"/>
        <v>0</v>
      </c>
      <c r="BF362" s="153">
        <f t="shared" si="115"/>
        <v>0</v>
      </c>
      <c r="BG362" s="153">
        <f t="shared" si="116"/>
        <v>0</v>
      </c>
      <c r="BH362" s="153">
        <f t="shared" si="117"/>
        <v>0</v>
      </c>
      <c r="BI362" s="153">
        <f t="shared" si="118"/>
        <v>0</v>
      </c>
      <c r="BJ362" s="15" t="s">
        <v>84</v>
      </c>
      <c r="BK362" s="153">
        <f t="shared" si="119"/>
        <v>0</v>
      </c>
      <c r="BL362" s="15" t="s">
        <v>162</v>
      </c>
      <c r="BM362" s="152" t="s">
        <v>2916</v>
      </c>
    </row>
    <row r="363" spans="1:65" s="2" customFormat="1" ht="16.5" customHeight="1">
      <c r="A363" s="30"/>
      <c r="B363" s="140"/>
      <c r="C363" s="174" t="s">
        <v>2632</v>
      </c>
      <c r="D363" s="174" t="s">
        <v>618</v>
      </c>
      <c r="E363" s="175" t="s">
        <v>2917</v>
      </c>
      <c r="F363" s="176" t="s">
        <v>2918</v>
      </c>
      <c r="G363" s="177" t="s">
        <v>2441</v>
      </c>
      <c r="H363" s="178">
        <v>1</v>
      </c>
      <c r="I363" s="179"/>
      <c r="J363" s="180">
        <f t="shared" si="110"/>
        <v>0</v>
      </c>
      <c r="K363" s="176" t="s">
        <v>1</v>
      </c>
      <c r="L363" s="181"/>
      <c r="M363" s="182" t="s">
        <v>1</v>
      </c>
      <c r="N363" s="183" t="s">
        <v>41</v>
      </c>
      <c r="O363" s="56"/>
      <c r="P363" s="150">
        <f t="shared" si="111"/>
        <v>0</v>
      </c>
      <c r="Q363" s="150">
        <v>0</v>
      </c>
      <c r="R363" s="150">
        <f t="shared" si="112"/>
        <v>0</v>
      </c>
      <c r="S363" s="150">
        <v>0</v>
      </c>
      <c r="T363" s="151">
        <f t="shared" si="113"/>
        <v>0</v>
      </c>
      <c r="U363" s="30"/>
      <c r="V363" s="30"/>
      <c r="W363" s="30"/>
      <c r="X363" s="30"/>
      <c r="Y363" s="30"/>
      <c r="Z363" s="30"/>
      <c r="AA363" s="30"/>
      <c r="AB363" s="30"/>
      <c r="AC363" s="30"/>
      <c r="AD363" s="30"/>
      <c r="AE363" s="30"/>
      <c r="AR363" s="152" t="s">
        <v>190</v>
      </c>
      <c r="AT363" s="152" t="s">
        <v>618</v>
      </c>
      <c r="AU363" s="152" t="s">
        <v>86</v>
      </c>
      <c r="AY363" s="15" t="s">
        <v>163</v>
      </c>
      <c r="BE363" s="153">
        <f t="shared" si="114"/>
        <v>0</v>
      </c>
      <c r="BF363" s="153">
        <f t="shared" si="115"/>
        <v>0</v>
      </c>
      <c r="BG363" s="153">
        <f t="shared" si="116"/>
        <v>0</v>
      </c>
      <c r="BH363" s="153">
        <f t="shared" si="117"/>
        <v>0</v>
      </c>
      <c r="BI363" s="153">
        <f t="shared" si="118"/>
        <v>0</v>
      </c>
      <c r="BJ363" s="15" t="s">
        <v>84</v>
      </c>
      <c r="BK363" s="153">
        <f t="shared" si="119"/>
        <v>0</v>
      </c>
      <c r="BL363" s="15" t="s">
        <v>162</v>
      </c>
      <c r="BM363" s="152" t="s">
        <v>2919</v>
      </c>
    </row>
    <row r="364" spans="1:65" s="2" customFormat="1" ht="16.5" customHeight="1">
      <c r="A364" s="30"/>
      <c r="B364" s="140"/>
      <c r="C364" s="174" t="s">
        <v>2920</v>
      </c>
      <c r="D364" s="174" t="s">
        <v>618</v>
      </c>
      <c r="E364" s="175" t="s">
        <v>2921</v>
      </c>
      <c r="F364" s="176" t="s">
        <v>2922</v>
      </c>
      <c r="G364" s="177" t="s">
        <v>2751</v>
      </c>
      <c r="H364" s="178">
        <v>80</v>
      </c>
      <c r="I364" s="179"/>
      <c r="J364" s="180">
        <f t="shared" si="110"/>
        <v>0</v>
      </c>
      <c r="K364" s="176" t="s">
        <v>1</v>
      </c>
      <c r="L364" s="181"/>
      <c r="M364" s="182" t="s">
        <v>1</v>
      </c>
      <c r="N364" s="183" t="s">
        <v>41</v>
      </c>
      <c r="O364" s="56"/>
      <c r="P364" s="150">
        <f t="shared" si="111"/>
        <v>0</v>
      </c>
      <c r="Q364" s="150">
        <v>0</v>
      </c>
      <c r="R364" s="150">
        <f t="shared" si="112"/>
        <v>0</v>
      </c>
      <c r="S364" s="150">
        <v>0</v>
      </c>
      <c r="T364" s="151">
        <f t="shared" si="113"/>
        <v>0</v>
      </c>
      <c r="U364" s="30"/>
      <c r="V364" s="30"/>
      <c r="W364" s="30"/>
      <c r="X364" s="30"/>
      <c r="Y364" s="30"/>
      <c r="Z364" s="30"/>
      <c r="AA364" s="30"/>
      <c r="AB364" s="30"/>
      <c r="AC364" s="30"/>
      <c r="AD364" s="30"/>
      <c r="AE364" s="30"/>
      <c r="AR364" s="152" t="s">
        <v>190</v>
      </c>
      <c r="AT364" s="152" t="s">
        <v>618</v>
      </c>
      <c r="AU364" s="152" t="s">
        <v>86</v>
      </c>
      <c r="AY364" s="15" t="s">
        <v>163</v>
      </c>
      <c r="BE364" s="153">
        <f t="shared" si="114"/>
        <v>0</v>
      </c>
      <c r="BF364" s="153">
        <f t="shared" si="115"/>
        <v>0</v>
      </c>
      <c r="BG364" s="153">
        <f t="shared" si="116"/>
        <v>0</v>
      </c>
      <c r="BH364" s="153">
        <f t="shared" si="117"/>
        <v>0</v>
      </c>
      <c r="BI364" s="153">
        <f t="shared" si="118"/>
        <v>0</v>
      </c>
      <c r="BJ364" s="15" t="s">
        <v>84</v>
      </c>
      <c r="BK364" s="153">
        <f t="shared" si="119"/>
        <v>0</v>
      </c>
      <c r="BL364" s="15" t="s">
        <v>162</v>
      </c>
      <c r="BM364" s="152" t="s">
        <v>2923</v>
      </c>
    </row>
    <row r="365" spans="1:65" s="2" customFormat="1" ht="16.5" customHeight="1">
      <c r="A365" s="30"/>
      <c r="B365" s="140"/>
      <c r="C365" s="174" t="s">
        <v>2635</v>
      </c>
      <c r="D365" s="174" t="s">
        <v>618</v>
      </c>
      <c r="E365" s="175" t="s">
        <v>2924</v>
      </c>
      <c r="F365" s="176" t="s">
        <v>2925</v>
      </c>
      <c r="G365" s="177" t="s">
        <v>2751</v>
      </c>
      <c r="H365" s="178">
        <v>12</v>
      </c>
      <c r="I365" s="179"/>
      <c r="J365" s="180">
        <f t="shared" si="110"/>
        <v>0</v>
      </c>
      <c r="K365" s="176" t="s">
        <v>1</v>
      </c>
      <c r="L365" s="181"/>
      <c r="M365" s="182" t="s">
        <v>1</v>
      </c>
      <c r="N365" s="183" t="s">
        <v>41</v>
      </c>
      <c r="O365" s="56"/>
      <c r="P365" s="150">
        <f t="shared" si="111"/>
        <v>0</v>
      </c>
      <c r="Q365" s="150">
        <v>0</v>
      </c>
      <c r="R365" s="150">
        <f t="shared" si="112"/>
        <v>0</v>
      </c>
      <c r="S365" s="150">
        <v>0</v>
      </c>
      <c r="T365" s="151">
        <f t="shared" si="113"/>
        <v>0</v>
      </c>
      <c r="U365" s="30"/>
      <c r="V365" s="30"/>
      <c r="W365" s="30"/>
      <c r="X365" s="30"/>
      <c r="Y365" s="30"/>
      <c r="Z365" s="30"/>
      <c r="AA365" s="30"/>
      <c r="AB365" s="30"/>
      <c r="AC365" s="30"/>
      <c r="AD365" s="30"/>
      <c r="AE365" s="30"/>
      <c r="AR365" s="152" t="s">
        <v>190</v>
      </c>
      <c r="AT365" s="152" t="s">
        <v>618</v>
      </c>
      <c r="AU365" s="152" t="s">
        <v>86</v>
      </c>
      <c r="AY365" s="15" t="s">
        <v>163</v>
      </c>
      <c r="BE365" s="153">
        <f t="shared" si="114"/>
        <v>0</v>
      </c>
      <c r="BF365" s="153">
        <f t="shared" si="115"/>
        <v>0</v>
      </c>
      <c r="BG365" s="153">
        <f t="shared" si="116"/>
        <v>0</v>
      </c>
      <c r="BH365" s="153">
        <f t="shared" si="117"/>
        <v>0</v>
      </c>
      <c r="BI365" s="153">
        <f t="shared" si="118"/>
        <v>0</v>
      </c>
      <c r="BJ365" s="15" t="s">
        <v>84</v>
      </c>
      <c r="BK365" s="153">
        <f t="shared" si="119"/>
        <v>0</v>
      </c>
      <c r="BL365" s="15" t="s">
        <v>162</v>
      </c>
      <c r="BM365" s="152" t="s">
        <v>2926</v>
      </c>
    </row>
    <row r="366" spans="1:65" s="2" customFormat="1" ht="16.5" customHeight="1">
      <c r="A366" s="30"/>
      <c r="B366" s="140"/>
      <c r="C366" s="174" t="s">
        <v>2927</v>
      </c>
      <c r="D366" s="174" t="s">
        <v>618</v>
      </c>
      <c r="E366" s="175" t="s">
        <v>2928</v>
      </c>
      <c r="F366" s="176" t="s">
        <v>2929</v>
      </c>
      <c r="G366" s="177" t="s">
        <v>2751</v>
      </c>
      <c r="H366" s="178">
        <v>5</v>
      </c>
      <c r="I366" s="179"/>
      <c r="J366" s="180">
        <f t="shared" si="110"/>
        <v>0</v>
      </c>
      <c r="K366" s="176" t="s">
        <v>1</v>
      </c>
      <c r="L366" s="181"/>
      <c r="M366" s="182" t="s">
        <v>1</v>
      </c>
      <c r="N366" s="183" t="s">
        <v>41</v>
      </c>
      <c r="O366" s="56"/>
      <c r="P366" s="150">
        <f t="shared" si="111"/>
        <v>0</v>
      </c>
      <c r="Q366" s="150">
        <v>0</v>
      </c>
      <c r="R366" s="150">
        <f t="shared" si="112"/>
        <v>0</v>
      </c>
      <c r="S366" s="150">
        <v>0</v>
      </c>
      <c r="T366" s="151">
        <f t="shared" si="113"/>
        <v>0</v>
      </c>
      <c r="U366" s="30"/>
      <c r="V366" s="30"/>
      <c r="W366" s="30"/>
      <c r="X366" s="30"/>
      <c r="Y366" s="30"/>
      <c r="Z366" s="30"/>
      <c r="AA366" s="30"/>
      <c r="AB366" s="30"/>
      <c r="AC366" s="30"/>
      <c r="AD366" s="30"/>
      <c r="AE366" s="30"/>
      <c r="AR366" s="152" t="s">
        <v>190</v>
      </c>
      <c r="AT366" s="152" t="s">
        <v>618</v>
      </c>
      <c r="AU366" s="152" t="s">
        <v>86</v>
      </c>
      <c r="AY366" s="15" t="s">
        <v>163</v>
      </c>
      <c r="BE366" s="153">
        <f t="shared" si="114"/>
        <v>0</v>
      </c>
      <c r="BF366" s="153">
        <f t="shared" si="115"/>
        <v>0</v>
      </c>
      <c r="BG366" s="153">
        <f t="shared" si="116"/>
        <v>0</v>
      </c>
      <c r="BH366" s="153">
        <f t="shared" si="117"/>
        <v>0</v>
      </c>
      <c r="BI366" s="153">
        <f t="shared" si="118"/>
        <v>0</v>
      </c>
      <c r="BJ366" s="15" t="s">
        <v>84</v>
      </c>
      <c r="BK366" s="153">
        <f t="shared" si="119"/>
        <v>0</v>
      </c>
      <c r="BL366" s="15" t="s">
        <v>162</v>
      </c>
      <c r="BM366" s="152" t="s">
        <v>2930</v>
      </c>
    </row>
    <row r="367" spans="1:65" s="11" customFormat="1" ht="22.9" customHeight="1">
      <c r="B367" s="129"/>
      <c r="D367" s="130" t="s">
        <v>75</v>
      </c>
      <c r="E367" s="163" t="s">
        <v>2931</v>
      </c>
      <c r="F367" s="163" t="s">
        <v>2932</v>
      </c>
      <c r="I367" s="132"/>
      <c r="J367" s="164">
        <f>BK367</f>
        <v>0</v>
      </c>
      <c r="L367" s="129"/>
      <c r="M367" s="134"/>
      <c r="N367" s="135"/>
      <c r="O367" s="135"/>
      <c r="P367" s="136">
        <f>SUM(P368:P377)</f>
        <v>0</v>
      </c>
      <c r="Q367" s="135"/>
      <c r="R367" s="136">
        <f>SUM(R368:R377)</f>
        <v>0</v>
      </c>
      <c r="S367" s="135"/>
      <c r="T367" s="137">
        <f>SUM(T368:T377)</f>
        <v>0</v>
      </c>
      <c r="AR367" s="130" t="s">
        <v>84</v>
      </c>
      <c r="AT367" s="138" t="s">
        <v>75</v>
      </c>
      <c r="AU367" s="138" t="s">
        <v>84</v>
      </c>
      <c r="AY367" s="130" t="s">
        <v>163</v>
      </c>
      <c r="BK367" s="139">
        <f>SUM(BK368:BK377)</f>
        <v>0</v>
      </c>
    </row>
    <row r="368" spans="1:65" s="2" customFormat="1" ht="55.5" customHeight="1">
      <c r="A368" s="30"/>
      <c r="B368" s="140"/>
      <c r="C368" s="174" t="s">
        <v>2638</v>
      </c>
      <c r="D368" s="174" t="s">
        <v>618</v>
      </c>
      <c r="E368" s="175" t="s">
        <v>2933</v>
      </c>
      <c r="F368" s="176" t="s">
        <v>2934</v>
      </c>
      <c r="G368" s="177" t="s">
        <v>2441</v>
      </c>
      <c r="H368" s="178">
        <v>4</v>
      </c>
      <c r="I368" s="179"/>
      <c r="J368" s="180">
        <f t="shared" ref="J368:J377" si="120">ROUND(I368*H368,2)</f>
        <v>0</v>
      </c>
      <c r="K368" s="176" t="s">
        <v>1</v>
      </c>
      <c r="L368" s="181"/>
      <c r="M368" s="182" t="s">
        <v>1</v>
      </c>
      <c r="N368" s="183" t="s">
        <v>41</v>
      </c>
      <c r="O368" s="56"/>
      <c r="P368" s="150">
        <f t="shared" ref="P368:P377" si="121">O368*H368</f>
        <v>0</v>
      </c>
      <c r="Q368" s="150">
        <v>0</v>
      </c>
      <c r="R368" s="150">
        <f t="shared" ref="R368:R377" si="122">Q368*H368</f>
        <v>0</v>
      </c>
      <c r="S368" s="150">
        <v>0</v>
      </c>
      <c r="T368" s="151">
        <f t="shared" ref="T368:T377" si="123">S368*H368</f>
        <v>0</v>
      </c>
      <c r="U368" s="30"/>
      <c r="V368" s="30"/>
      <c r="W368" s="30"/>
      <c r="X368" s="30"/>
      <c r="Y368" s="30"/>
      <c r="Z368" s="30"/>
      <c r="AA368" s="30"/>
      <c r="AB368" s="30"/>
      <c r="AC368" s="30"/>
      <c r="AD368" s="30"/>
      <c r="AE368" s="30"/>
      <c r="AR368" s="152" t="s">
        <v>190</v>
      </c>
      <c r="AT368" s="152" t="s">
        <v>618</v>
      </c>
      <c r="AU368" s="152" t="s">
        <v>86</v>
      </c>
      <c r="AY368" s="15" t="s">
        <v>163</v>
      </c>
      <c r="BE368" s="153">
        <f t="shared" ref="BE368:BE377" si="124">IF(N368="základní",J368,0)</f>
        <v>0</v>
      </c>
      <c r="BF368" s="153">
        <f t="shared" ref="BF368:BF377" si="125">IF(N368="snížená",J368,0)</f>
        <v>0</v>
      </c>
      <c r="BG368" s="153">
        <f t="shared" ref="BG368:BG377" si="126">IF(N368="zákl. přenesená",J368,0)</f>
        <v>0</v>
      </c>
      <c r="BH368" s="153">
        <f t="shared" ref="BH368:BH377" si="127">IF(N368="sníž. přenesená",J368,0)</f>
        <v>0</v>
      </c>
      <c r="BI368" s="153">
        <f t="shared" ref="BI368:BI377" si="128">IF(N368="nulová",J368,0)</f>
        <v>0</v>
      </c>
      <c r="BJ368" s="15" t="s">
        <v>84</v>
      </c>
      <c r="BK368" s="153">
        <f t="shared" ref="BK368:BK377" si="129">ROUND(I368*H368,2)</f>
        <v>0</v>
      </c>
      <c r="BL368" s="15" t="s">
        <v>162</v>
      </c>
      <c r="BM368" s="152" t="s">
        <v>2935</v>
      </c>
    </row>
    <row r="369" spans="1:65" s="2" customFormat="1" ht="37.9" customHeight="1">
      <c r="A369" s="30"/>
      <c r="B369" s="140"/>
      <c r="C369" s="174" t="s">
        <v>2936</v>
      </c>
      <c r="D369" s="174" t="s">
        <v>618</v>
      </c>
      <c r="E369" s="175" t="s">
        <v>2937</v>
      </c>
      <c r="F369" s="176" t="s">
        <v>2938</v>
      </c>
      <c r="G369" s="177" t="s">
        <v>2441</v>
      </c>
      <c r="H369" s="178">
        <v>1</v>
      </c>
      <c r="I369" s="179"/>
      <c r="J369" s="180">
        <f t="shared" si="120"/>
        <v>0</v>
      </c>
      <c r="K369" s="176" t="s">
        <v>1</v>
      </c>
      <c r="L369" s="181"/>
      <c r="M369" s="182" t="s">
        <v>1</v>
      </c>
      <c r="N369" s="183" t="s">
        <v>41</v>
      </c>
      <c r="O369" s="56"/>
      <c r="P369" s="150">
        <f t="shared" si="121"/>
        <v>0</v>
      </c>
      <c r="Q369" s="150">
        <v>0</v>
      </c>
      <c r="R369" s="150">
        <f t="shared" si="122"/>
        <v>0</v>
      </c>
      <c r="S369" s="150">
        <v>0</v>
      </c>
      <c r="T369" s="151">
        <f t="shared" si="123"/>
        <v>0</v>
      </c>
      <c r="U369" s="30"/>
      <c r="V369" s="30"/>
      <c r="W369" s="30"/>
      <c r="X369" s="30"/>
      <c r="Y369" s="30"/>
      <c r="Z369" s="30"/>
      <c r="AA369" s="30"/>
      <c r="AB369" s="30"/>
      <c r="AC369" s="30"/>
      <c r="AD369" s="30"/>
      <c r="AE369" s="30"/>
      <c r="AR369" s="152" t="s">
        <v>190</v>
      </c>
      <c r="AT369" s="152" t="s">
        <v>618</v>
      </c>
      <c r="AU369" s="152" t="s">
        <v>86</v>
      </c>
      <c r="AY369" s="15" t="s">
        <v>163</v>
      </c>
      <c r="BE369" s="153">
        <f t="shared" si="124"/>
        <v>0</v>
      </c>
      <c r="BF369" s="153">
        <f t="shared" si="125"/>
        <v>0</v>
      </c>
      <c r="BG369" s="153">
        <f t="shared" si="126"/>
        <v>0</v>
      </c>
      <c r="BH369" s="153">
        <f t="shared" si="127"/>
        <v>0</v>
      </c>
      <c r="BI369" s="153">
        <f t="shared" si="128"/>
        <v>0</v>
      </c>
      <c r="BJ369" s="15" t="s">
        <v>84</v>
      </c>
      <c r="BK369" s="153">
        <f t="shared" si="129"/>
        <v>0</v>
      </c>
      <c r="BL369" s="15" t="s">
        <v>162</v>
      </c>
      <c r="BM369" s="152" t="s">
        <v>2939</v>
      </c>
    </row>
    <row r="370" spans="1:65" s="2" customFormat="1" ht="16.5" customHeight="1">
      <c r="A370" s="30"/>
      <c r="B370" s="140"/>
      <c r="C370" s="174" t="s">
        <v>2641</v>
      </c>
      <c r="D370" s="174" t="s">
        <v>618</v>
      </c>
      <c r="E370" s="175" t="s">
        <v>2940</v>
      </c>
      <c r="F370" s="176" t="s">
        <v>2941</v>
      </c>
      <c r="G370" s="177" t="s">
        <v>2441</v>
      </c>
      <c r="H370" s="178">
        <v>1</v>
      </c>
      <c r="I370" s="179"/>
      <c r="J370" s="180">
        <f t="shared" si="120"/>
        <v>0</v>
      </c>
      <c r="K370" s="176" t="s">
        <v>1</v>
      </c>
      <c r="L370" s="181"/>
      <c r="M370" s="182" t="s">
        <v>1</v>
      </c>
      <c r="N370" s="183" t="s">
        <v>41</v>
      </c>
      <c r="O370" s="56"/>
      <c r="P370" s="150">
        <f t="shared" si="121"/>
        <v>0</v>
      </c>
      <c r="Q370" s="150">
        <v>0</v>
      </c>
      <c r="R370" s="150">
        <f t="shared" si="122"/>
        <v>0</v>
      </c>
      <c r="S370" s="150">
        <v>0</v>
      </c>
      <c r="T370" s="151">
        <f t="shared" si="123"/>
        <v>0</v>
      </c>
      <c r="U370" s="30"/>
      <c r="V370" s="30"/>
      <c r="W370" s="30"/>
      <c r="X370" s="30"/>
      <c r="Y370" s="30"/>
      <c r="Z370" s="30"/>
      <c r="AA370" s="30"/>
      <c r="AB370" s="30"/>
      <c r="AC370" s="30"/>
      <c r="AD370" s="30"/>
      <c r="AE370" s="30"/>
      <c r="AR370" s="152" t="s">
        <v>190</v>
      </c>
      <c r="AT370" s="152" t="s">
        <v>618</v>
      </c>
      <c r="AU370" s="152" t="s">
        <v>86</v>
      </c>
      <c r="AY370" s="15" t="s">
        <v>163</v>
      </c>
      <c r="BE370" s="153">
        <f t="shared" si="124"/>
        <v>0</v>
      </c>
      <c r="BF370" s="153">
        <f t="shared" si="125"/>
        <v>0</v>
      </c>
      <c r="BG370" s="153">
        <f t="shared" si="126"/>
        <v>0</v>
      </c>
      <c r="BH370" s="153">
        <f t="shared" si="127"/>
        <v>0</v>
      </c>
      <c r="BI370" s="153">
        <f t="shared" si="128"/>
        <v>0</v>
      </c>
      <c r="BJ370" s="15" t="s">
        <v>84</v>
      </c>
      <c r="BK370" s="153">
        <f t="shared" si="129"/>
        <v>0</v>
      </c>
      <c r="BL370" s="15" t="s">
        <v>162</v>
      </c>
      <c r="BM370" s="152" t="s">
        <v>2942</v>
      </c>
    </row>
    <row r="371" spans="1:65" s="2" customFormat="1" ht="16.5" customHeight="1">
      <c r="A371" s="30"/>
      <c r="B371" s="140"/>
      <c r="C371" s="174" t="s">
        <v>2943</v>
      </c>
      <c r="D371" s="174" t="s">
        <v>618</v>
      </c>
      <c r="E371" s="175" t="s">
        <v>2944</v>
      </c>
      <c r="F371" s="176" t="s">
        <v>2856</v>
      </c>
      <c r="G371" s="177" t="s">
        <v>329</v>
      </c>
      <c r="H371" s="178">
        <v>230</v>
      </c>
      <c r="I371" s="179"/>
      <c r="J371" s="180">
        <f t="shared" si="120"/>
        <v>0</v>
      </c>
      <c r="K371" s="176" t="s">
        <v>1</v>
      </c>
      <c r="L371" s="181"/>
      <c r="M371" s="182" t="s">
        <v>1</v>
      </c>
      <c r="N371" s="183" t="s">
        <v>41</v>
      </c>
      <c r="O371" s="56"/>
      <c r="P371" s="150">
        <f t="shared" si="121"/>
        <v>0</v>
      </c>
      <c r="Q371" s="150">
        <v>0</v>
      </c>
      <c r="R371" s="150">
        <f t="shared" si="122"/>
        <v>0</v>
      </c>
      <c r="S371" s="150">
        <v>0</v>
      </c>
      <c r="T371" s="151">
        <f t="shared" si="123"/>
        <v>0</v>
      </c>
      <c r="U371" s="30"/>
      <c r="V371" s="30"/>
      <c r="W371" s="30"/>
      <c r="X371" s="30"/>
      <c r="Y371" s="30"/>
      <c r="Z371" s="30"/>
      <c r="AA371" s="30"/>
      <c r="AB371" s="30"/>
      <c r="AC371" s="30"/>
      <c r="AD371" s="30"/>
      <c r="AE371" s="30"/>
      <c r="AR371" s="152" t="s">
        <v>190</v>
      </c>
      <c r="AT371" s="152" t="s">
        <v>618</v>
      </c>
      <c r="AU371" s="152" t="s">
        <v>86</v>
      </c>
      <c r="AY371" s="15" t="s">
        <v>163</v>
      </c>
      <c r="BE371" s="153">
        <f t="shared" si="124"/>
        <v>0</v>
      </c>
      <c r="BF371" s="153">
        <f t="shared" si="125"/>
        <v>0</v>
      </c>
      <c r="BG371" s="153">
        <f t="shared" si="126"/>
        <v>0</v>
      </c>
      <c r="BH371" s="153">
        <f t="shared" si="127"/>
        <v>0</v>
      </c>
      <c r="BI371" s="153">
        <f t="shared" si="128"/>
        <v>0</v>
      </c>
      <c r="BJ371" s="15" t="s">
        <v>84</v>
      </c>
      <c r="BK371" s="153">
        <f t="shared" si="129"/>
        <v>0</v>
      </c>
      <c r="BL371" s="15" t="s">
        <v>162</v>
      </c>
      <c r="BM371" s="152" t="s">
        <v>2945</v>
      </c>
    </row>
    <row r="372" spans="1:65" s="2" customFormat="1" ht="24.2" customHeight="1">
      <c r="A372" s="30"/>
      <c r="B372" s="140"/>
      <c r="C372" s="174" t="s">
        <v>2644</v>
      </c>
      <c r="D372" s="174" t="s">
        <v>618</v>
      </c>
      <c r="E372" s="175" t="s">
        <v>2858</v>
      </c>
      <c r="F372" s="176" t="s">
        <v>2488</v>
      </c>
      <c r="G372" s="177" t="s">
        <v>329</v>
      </c>
      <c r="H372" s="178">
        <v>210</v>
      </c>
      <c r="I372" s="179"/>
      <c r="J372" s="180">
        <f t="shared" si="120"/>
        <v>0</v>
      </c>
      <c r="K372" s="176" t="s">
        <v>1</v>
      </c>
      <c r="L372" s="181"/>
      <c r="M372" s="182" t="s">
        <v>1</v>
      </c>
      <c r="N372" s="183" t="s">
        <v>41</v>
      </c>
      <c r="O372" s="56"/>
      <c r="P372" s="150">
        <f t="shared" si="121"/>
        <v>0</v>
      </c>
      <c r="Q372" s="150">
        <v>0</v>
      </c>
      <c r="R372" s="150">
        <f t="shared" si="122"/>
        <v>0</v>
      </c>
      <c r="S372" s="150">
        <v>0</v>
      </c>
      <c r="T372" s="151">
        <f t="shared" si="123"/>
        <v>0</v>
      </c>
      <c r="U372" s="30"/>
      <c r="V372" s="30"/>
      <c r="W372" s="30"/>
      <c r="X372" s="30"/>
      <c r="Y372" s="30"/>
      <c r="Z372" s="30"/>
      <c r="AA372" s="30"/>
      <c r="AB372" s="30"/>
      <c r="AC372" s="30"/>
      <c r="AD372" s="30"/>
      <c r="AE372" s="30"/>
      <c r="AR372" s="152" t="s">
        <v>190</v>
      </c>
      <c r="AT372" s="152" t="s">
        <v>618</v>
      </c>
      <c r="AU372" s="152" t="s">
        <v>86</v>
      </c>
      <c r="AY372" s="15" t="s">
        <v>163</v>
      </c>
      <c r="BE372" s="153">
        <f t="shared" si="124"/>
        <v>0</v>
      </c>
      <c r="BF372" s="153">
        <f t="shared" si="125"/>
        <v>0</v>
      </c>
      <c r="BG372" s="153">
        <f t="shared" si="126"/>
        <v>0</v>
      </c>
      <c r="BH372" s="153">
        <f t="shared" si="127"/>
        <v>0</v>
      </c>
      <c r="BI372" s="153">
        <f t="shared" si="128"/>
        <v>0</v>
      </c>
      <c r="BJ372" s="15" t="s">
        <v>84</v>
      </c>
      <c r="BK372" s="153">
        <f t="shared" si="129"/>
        <v>0</v>
      </c>
      <c r="BL372" s="15" t="s">
        <v>162</v>
      </c>
      <c r="BM372" s="152" t="s">
        <v>2946</v>
      </c>
    </row>
    <row r="373" spans="1:65" s="2" customFormat="1" ht="16.5" customHeight="1">
      <c r="A373" s="30"/>
      <c r="B373" s="140"/>
      <c r="C373" s="141" t="s">
        <v>2947</v>
      </c>
      <c r="D373" s="141" t="s">
        <v>164</v>
      </c>
      <c r="E373" s="142" t="s">
        <v>2948</v>
      </c>
      <c r="F373" s="143" t="s">
        <v>2918</v>
      </c>
      <c r="G373" s="144" t="s">
        <v>2441</v>
      </c>
      <c r="H373" s="145">
        <v>1</v>
      </c>
      <c r="I373" s="146"/>
      <c r="J373" s="147">
        <f t="shared" si="120"/>
        <v>0</v>
      </c>
      <c r="K373" s="143" t="s">
        <v>1</v>
      </c>
      <c r="L373" s="31"/>
      <c r="M373" s="148" t="s">
        <v>1</v>
      </c>
      <c r="N373" s="149" t="s">
        <v>41</v>
      </c>
      <c r="O373" s="56"/>
      <c r="P373" s="150">
        <f t="shared" si="121"/>
        <v>0</v>
      </c>
      <c r="Q373" s="150">
        <v>0</v>
      </c>
      <c r="R373" s="150">
        <f t="shared" si="122"/>
        <v>0</v>
      </c>
      <c r="S373" s="150">
        <v>0</v>
      </c>
      <c r="T373" s="151">
        <f t="shared" si="123"/>
        <v>0</v>
      </c>
      <c r="U373" s="30"/>
      <c r="V373" s="30"/>
      <c r="W373" s="30"/>
      <c r="X373" s="30"/>
      <c r="Y373" s="30"/>
      <c r="Z373" s="30"/>
      <c r="AA373" s="30"/>
      <c r="AB373" s="30"/>
      <c r="AC373" s="30"/>
      <c r="AD373" s="30"/>
      <c r="AE373" s="30"/>
      <c r="AR373" s="152" t="s">
        <v>162</v>
      </c>
      <c r="AT373" s="152" t="s">
        <v>164</v>
      </c>
      <c r="AU373" s="152" t="s">
        <v>86</v>
      </c>
      <c r="AY373" s="15" t="s">
        <v>163</v>
      </c>
      <c r="BE373" s="153">
        <f t="shared" si="124"/>
        <v>0</v>
      </c>
      <c r="BF373" s="153">
        <f t="shared" si="125"/>
        <v>0</v>
      </c>
      <c r="BG373" s="153">
        <f t="shared" si="126"/>
        <v>0</v>
      </c>
      <c r="BH373" s="153">
        <f t="shared" si="127"/>
        <v>0</v>
      </c>
      <c r="BI373" s="153">
        <f t="shared" si="128"/>
        <v>0</v>
      </c>
      <c r="BJ373" s="15" t="s">
        <v>84</v>
      </c>
      <c r="BK373" s="153">
        <f t="shared" si="129"/>
        <v>0</v>
      </c>
      <c r="BL373" s="15" t="s">
        <v>162</v>
      </c>
      <c r="BM373" s="152" t="s">
        <v>2949</v>
      </c>
    </row>
    <row r="374" spans="1:65" s="2" customFormat="1" ht="16.5" customHeight="1">
      <c r="A374" s="30"/>
      <c r="B374" s="140"/>
      <c r="C374" s="141" t="s">
        <v>2647</v>
      </c>
      <c r="D374" s="141" t="s">
        <v>164</v>
      </c>
      <c r="E374" s="142" t="s">
        <v>2950</v>
      </c>
      <c r="F374" s="143" t="s">
        <v>2922</v>
      </c>
      <c r="G374" s="144" t="s">
        <v>2751</v>
      </c>
      <c r="H374" s="145">
        <v>80</v>
      </c>
      <c r="I374" s="146"/>
      <c r="J374" s="147">
        <f t="shared" si="120"/>
        <v>0</v>
      </c>
      <c r="K374" s="143" t="s">
        <v>1</v>
      </c>
      <c r="L374" s="31"/>
      <c r="M374" s="148" t="s">
        <v>1</v>
      </c>
      <c r="N374" s="149" t="s">
        <v>41</v>
      </c>
      <c r="O374" s="56"/>
      <c r="P374" s="150">
        <f t="shared" si="121"/>
        <v>0</v>
      </c>
      <c r="Q374" s="150">
        <v>0</v>
      </c>
      <c r="R374" s="150">
        <f t="shared" si="122"/>
        <v>0</v>
      </c>
      <c r="S374" s="150">
        <v>0</v>
      </c>
      <c r="T374" s="151">
        <f t="shared" si="123"/>
        <v>0</v>
      </c>
      <c r="U374" s="30"/>
      <c r="V374" s="30"/>
      <c r="W374" s="30"/>
      <c r="X374" s="30"/>
      <c r="Y374" s="30"/>
      <c r="Z374" s="30"/>
      <c r="AA374" s="30"/>
      <c r="AB374" s="30"/>
      <c r="AC374" s="30"/>
      <c r="AD374" s="30"/>
      <c r="AE374" s="30"/>
      <c r="AR374" s="152" t="s">
        <v>162</v>
      </c>
      <c r="AT374" s="152" t="s">
        <v>164</v>
      </c>
      <c r="AU374" s="152" t="s">
        <v>86</v>
      </c>
      <c r="AY374" s="15" t="s">
        <v>163</v>
      </c>
      <c r="BE374" s="153">
        <f t="shared" si="124"/>
        <v>0</v>
      </c>
      <c r="BF374" s="153">
        <f t="shared" si="125"/>
        <v>0</v>
      </c>
      <c r="BG374" s="153">
        <f t="shared" si="126"/>
        <v>0</v>
      </c>
      <c r="BH374" s="153">
        <f t="shared" si="127"/>
        <v>0</v>
      </c>
      <c r="BI374" s="153">
        <f t="shared" si="128"/>
        <v>0</v>
      </c>
      <c r="BJ374" s="15" t="s">
        <v>84</v>
      </c>
      <c r="BK374" s="153">
        <f t="shared" si="129"/>
        <v>0</v>
      </c>
      <c r="BL374" s="15" t="s">
        <v>162</v>
      </c>
      <c r="BM374" s="152" t="s">
        <v>2951</v>
      </c>
    </row>
    <row r="375" spans="1:65" s="2" customFormat="1" ht="21.75" customHeight="1">
      <c r="A375" s="30"/>
      <c r="B375" s="140"/>
      <c r="C375" s="141" t="s">
        <v>2952</v>
      </c>
      <c r="D375" s="141" t="s">
        <v>164</v>
      </c>
      <c r="E375" s="142" t="s">
        <v>2953</v>
      </c>
      <c r="F375" s="143" t="s">
        <v>2954</v>
      </c>
      <c r="G375" s="144" t="s">
        <v>2751</v>
      </c>
      <c r="H375" s="145">
        <v>24</v>
      </c>
      <c r="I375" s="146"/>
      <c r="J375" s="147">
        <f t="shared" si="120"/>
        <v>0</v>
      </c>
      <c r="K375" s="143" t="s">
        <v>1</v>
      </c>
      <c r="L375" s="31"/>
      <c r="M375" s="148" t="s">
        <v>1</v>
      </c>
      <c r="N375" s="149" t="s">
        <v>41</v>
      </c>
      <c r="O375" s="56"/>
      <c r="P375" s="150">
        <f t="shared" si="121"/>
        <v>0</v>
      </c>
      <c r="Q375" s="150">
        <v>0</v>
      </c>
      <c r="R375" s="150">
        <f t="shared" si="122"/>
        <v>0</v>
      </c>
      <c r="S375" s="150">
        <v>0</v>
      </c>
      <c r="T375" s="151">
        <f t="shared" si="123"/>
        <v>0</v>
      </c>
      <c r="U375" s="30"/>
      <c r="V375" s="30"/>
      <c r="W375" s="30"/>
      <c r="X375" s="30"/>
      <c r="Y375" s="30"/>
      <c r="Z375" s="30"/>
      <c r="AA375" s="30"/>
      <c r="AB375" s="30"/>
      <c r="AC375" s="30"/>
      <c r="AD375" s="30"/>
      <c r="AE375" s="30"/>
      <c r="AR375" s="152" t="s">
        <v>162</v>
      </c>
      <c r="AT375" s="152" t="s">
        <v>164</v>
      </c>
      <c r="AU375" s="152" t="s">
        <v>86</v>
      </c>
      <c r="AY375" s="15" t="s">
        <v>163</v>
      </c>
      <c r="BE375" s="153">
        <f t="shared" si="124"/>
        <v>0</v>
      </c>
      <c r="BF375" s="153">
        <f t="shared" si="125"/>
        <v>0</v>
      </c>
      <c r="BG375" s="153">
        <f t="shared" si="126"/>
        <v>0</v>
      </c>
      <c r="BH375" s="153">
        <f t="shared" si="127"/>
        <v>0</v>
      </c>
      <c r="BI375" s="153">
        <f t="shared" si="128"/>
        <v>0</v>
      </c>
      <c r="BJ375" s="15" t="s">
        <v>84</v>
      </c>
      <c r="BK375" s="153">
        <f t="shared" si="129"/>
        <v>0</v>
      </c>
      <c r="BL375" s="15" t="s">
        <v>162</v>
      </c>
      <c r="BM375" s="152" t="s">
        <v>2955</v>
      </c>
    </row>
    <row r="376" spans="1:65" s="2" customFormat="1" ht="16.5" customHeight="1">
      <c r="A376" s="30"/>
      <c r="B376" s="140"/>
      <c r="C376" s="141" t="s">
        <v>2654</v>
      </c>
      <c r="D376" s="141" t="s">
        <v>164</v>
      </c>
      <c r="E376" s="142" t="s">
        <v>2956</v>
      </c>
      <c r="F376" s="143" t="s">
        <v>2929</v>
      </c>
      <c r="G376" s="144" t="s">
        <v>2751</v>
      </c>
      <c r="H376" s="145">
        <v>8</v>
      </c>
      <c r="I376" s="146"/>
      <c r="J376" s="147">
        <f t="shared" si="120"/>
        <v>0</v>
      </c>
      <c r="K376" s="143" t="s">
        <v>1</v>
      </c>
      <c r="L376" s="31"/>
      <c r="M376" s="148" t="s">
        <v>1</v>
      </c>
      <c r="N376" s="149" t="s">
        <v>41</v>
      </c>
      <c r="O376" s="56"/>
      <c r="P376" s="150">
        <f t="shared" si="121"/>
        <v>0</v>
      </c>
      <c r="Q376" s="150">
        <v>0</v>
      </c>
      <c r="R376" s="150">
        <f t="shared" si="122"/>
        <v>0</v>
      </c>
      <c r="S376" s="150">
        <v>0</v>
      </c>
      <c r="T376" s="151">
        <f t="shared" si="123"/>
        <v>0</v>
      </c>
      <c r="U376" s="30"/>
      <c r="V376" s="30"/>
      <c r="W376" s="30"/>
      <c r="X376" s="30"/>
      <c r="Y376" s="30"/>
      <c r="Z376" s="30"/>
      <c r="AA376" s="30"/>
      <c r="AB376" s="30"/>
      <c r="AC376" s="30"/>
      <c r="AD376" s="30"/>
      <c r="AE376" s="30"/>
      <c r="AR376" s="152" t="s">
        <v>162</v>
      </c>
      <c r="AT376" s="152" t="s">
        <v>164</v>
      </c>
      <c r="AU376" s="152" t="s">
        <v>86</v>
      </c>
      <c r="AY376" s="15" t="s">
        <v>163</v>
      </c>
      <c r="BE376" s="153">
        <f t="shared" si="124"/>
        <v>0</v>
      </c>
      <c r="BF376" s="153">
        <f t="shared" si="125"/>
        <v>0</v>
      </c>
      <c r="BG376" s="153">
        <f t="shared" si="126"/>
        <v>0</v>
      </c>
      <c r="BH376" s="153">
        <f t="shared" si="127"/>
        <v>0</v>
      </c>
      <c r="BI376" s="153">
        <f t="shared" si="128"/>
        <v>0</v>
      </c>
      <c r="BJ376" s="15" t="s">
        <v>84</v>
      </c>
      <c r="BK376" s="153">
        <f t="shared" si="129"/>
        <v>0</v>
      </c>
      <c r="BL376" s="15" t="s">
        <v>162</v>
      </c>
      <c r="BM376" s="152" t="s">
        <v>2957</v>
      </c>
    </row>
    <row r="377" spans="1:65" s="2" customFormat="1" ht="16.5" customHeight="1">
      <c r="A377" s="30"/>
      <c r="B377" s="140"/>
      <c r="C377" s="141" t="s">
        <v>2958</v>
      </c>
      <c r="D377" s="141" t="s">
        <v>164</v>
      </c>
      <c r="E377" s="142" t="s">
        <v>2959</v>
      </c>
      <c r="F377" s="143" t="s">
        <v>2777</v>
      </c>
      <c r="G377" s="144" t="s">
        <v>2472</v>
      </c>
      <c r="H377" s="145">
        <v>1</v>
      </c>
      <c r="I377" s="146"/>
      <c r="J377" s="147">
        <f t="shared" si="120"/>
        <v>0</v>
      </c>
      <c r="K377" s="143" t="s">
        <v>1</v>
      </c>
      <c r="L377" s="31"/>
      <c r="M377" s="154" t="s">
        <v>1</v>
      </c>
      <c r="N377" s="155" t="s">
        <v>41</v>
      </c>
      <c r="O377" s="156"/>
      <c r="P377" s="157">
        <f t="shared" si="121"/>
        <v>0</v>
      </c>
      <c r="Q377" s="157">
        <v>0</v>
      </c>
      <c r="R377" s="157">
        <f t="shared" si="122"/>
        <v>0</v>
      </c>
      <c r="S377" s="157">
        <v>0</v>
      </c>
      <c r="T377" s="158">
        <f t="shared" si="123"/>
        <v>0</v>
      </c>
      <c r="U377" s="30"/>
      <c r="V377" s="30"/>
      <c r="W377" s="30"/>
      <c r="X377" s="30"/>
      <c r="Y377" s="30"/>
      <c r="Z377" s="30"/>
      <c r="AA377" s="30"/>
      <c r="AB377" s="30"/>
      <c r="AC377" s="30"/>
      <c r="AD377" s="30"/>
      <c r="AE377" s="30"/>
      <c r="AR377" s="152" t="s">
        <v>162</v>
      </c>
      <c r="AT377" s="152" t="s">
        <v>164</v>
      </c>
      <c r="AU377" s="152" t="s">
        <v>86</v>
      </c>
      <c r="AY377" s="15" t="s">
        <v>163</v>
      </c>
      <c r="BE377" s="153">
        <f t="shared" si="124"/>
        <v>0</v>
      </c>
      <c r="BF377" s="153">
        <f t="shared" si="125"/>
        <v>0</v>
      </c>
      <c r="BG377" s="153">
        <f t="shared" si="126"/>
        <v>0</v>
      </c>
      <c r="BH377" s="153">
        <f t="shared" si="127"/>
        <v>0</v>
      </c>
      <c r="BI377" s="153">
        <f t="shared" si="128"/>
        <v>0</v>
      </c>
      <c r="BJ377" s="15" t="s">
        <v>84</v>
      </c>
      <c r="BK377" s="153">
        <f t="shared" si="129"/>
        <v>0</v>
      </c>
      <c r="BL377" s="15" t="s">
        <v>162</v>
      </c>
      <c r="BM377" s="152" t="s">
        <v>2960</v>
      </c>
    </row>
    <row r="378" spans="1:65" s="2" customFormat="1" ht="6.95" customHeight="1">
      <c r="A378" s="30"/>
      <c r="B378" s="45"/>
      <c r="C378" s="46"/>
      <c r="D378" s="46"/>
      <c r="E378" s="46"/>
      <c r="F378" s="46"/>
      <c r="G378" s="46"/>
      <c r="H378" s="46"/>
      <c r="I378" s="46"/>
      <c r="J378" s="46"/>
      <c r="K378" s="46"/>
      <c r="L378" s="31"/>
      <c r="M378" s="30"/>
      <c r="O378" s="30"/>
      <c r="P378" s="30"/>
      <c r="Q378" s="30"/>
      <c r="R378" s="30"/>
      <c r="S378" s="30"/>
      <c r="T378" s="30"/>
      <c r="U378" s="30"/>
      <c r="V378" s="30"/>
      <c r="W378" s="30"/>
      <c r="X378" s="30"/>
      <c r="Y378" s="30"/>
      <c r="Z378" s="30"/>
      <c r="AA378" s="30"/>
      <c r="AB378" s="30"/>
      <c r="AC378" s="30"/>
      <c r="AD378" s="30"/>
      <c r="AE378" s="30"/>
    </row>
  </sheetData>
  <autoFilter ref="C153:K377"/>
  <mergeCells count="12">
    <mergeCell ref="E146:H146"/>
    <mergeCell ref="L2:V2"/>
    <mergeCell ref="E85:H85"/>
    <mergeCell ref="E87:H87"/>
    <mergeCell ref="E89:H89"/>
    <mergeCell ref="E142:H142"/>
    <mergeCell ref="E144:H14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122</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2961</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tr">
        <f>IF('Rekapitulace stavby'!E20="","",'Rekapitulace stavby'!E20)</f>
        <v>Milan Hájek</v>
      </c>
      <c r="F26" s="30"/>
      <c r="G26" s="30"/>
      <c r="H26" s="30"/>
      <c r="I26" s="25" t="s">
        <v>27</v>
      </c>
      <c r="J26" s="23"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ROUND(J122,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ROUND((SUM(BE122:BE137)),  2)</f>
        <v>0</v>
      </c>
      <c r="G35" s="30"/>
      <c r="H35" s="30"/>
      <c r="I35" s="103">
        <v>0.21</v>
      </c>
      <c r="J35" s="102">
        <f>ROUND(((SUM(BE122:BE137))*I35),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ROUND((SUM(BF122:BF137)),  2)</f>
        <v>0</v>
      </c>
      <c r="G36" s="30"/>
      <c r="H36" s="30"/>
      <c r="I36" s="103">
        <v>0.12</v>
      </c>
      <c r="J36" s="102">
        <f>ROUND(((SUM(BF122:BF137))*I36),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ROUND((SUM(BG122:BG137)),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ROUND((SUM(BH122:BH137)),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ROUND((SUM(BI122:BI137)),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110 - Podlahové el.topení</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J122</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208</v>
      </c>
      <c r="E99" s="117"/>
      <c r="F99" s="117"/>
      <c r="G99" s="117"/>
      <c r="H99" s="117"/>
      <c r="I99" s="117"/>
      <c r="J99" s="118">
        <f>J123</f>
        <v>0</v>
      </c>
      <c r="L99" s="115"/>
    </row>
    <row r="100" spans="1:47" s="12" customFormat="1" ht="19.899999999999999" customHeight="1">
      <c r="B100" s="159"/>
      <c r="D100" s="160" t="s">
        <v>2962</v>
      </c>
      <c r="E100" s="161"/>
      <c r="F100" s="161"/>
      <c r="G100" s="161"/>
      <c r="H100" s="161"/>
      <c r="I100" s="161"/>
      <c r="J100" s="162">
        <f>J124</f>
        <v>0</v>
      </c>
      <c r="L100" s="159"/>
    </row>
    <row r="101" spans="1:47" s="2" customFormat="1" ht="21.75" customHeight="1">
      <c r="A101" s="30"/>
      <c r="B101" s="31"/>
      <c r="C101" s="30"/>
      <c r="D101" s="30"/>
      <c r="E101" s="30"/>
      <c r="F101" s="30"/>
      <c r="G101" s="30"/>
      <c r="H101" s="30"/>
      <c r="I101" s="30"/>
      <c r="J101" s="30"/>
      <c r="K101" s="30"/>
      <c r="L101" s="40"/>
      <c r="S101" s="30"/>
      <c r="T101" s="30"/>
      <c r="U101" s="30"/>
      <c r="V101" s="30"/>
      <c r="W101" s="30"/>
      <c r="X101" s="30"/>
      <c r="Y101" s="30"/>
      <c r="Z101" s="30"/>
      <c r="AA101" s="30"/>
      <c r="AB101" s="30"/>
      <c r="AC101" s="30"/>
      <c r="AD101" s="30"/>
      <c r="AE101" s="30"/>
    </row>
    <row r="102" spans="1:47" s="2" customFormat="1" ht="6.95" customHeight="1">
      <c r="A102" s="30"/>
      <c r="B102" s="45"/>
      <c r="C102" s="46"/>
      <c r="D102" s="46"/>
      <c r="E102" s="46"/>
      <c r="F102" s="46"/>
      <c r="G102" s="46"/>
      <c r="H102" s="46"/>
      <c r="I102" s="46"/>
      <c r="J102" s="46"/>
      <c r="K102" s="46"/>
      <c r="L102" s="40"/>
      <c r="S102" s="30"/>
      <c r="T102" s="30"/>
      <c r="U102" s="30"/>
      <c r="V102" s="30"/>
      <c r="W102" s="30"/>
      <c r="X102" s="30"/>
      <c r="Y102" s="30"/>
      <c r="Z102" s="30"/>
      <c r="AA102" s="30"/>
      <c r="AB102" s="30"/>
      <c r="AC102" s="30"/>
      <c r="AD102" s="30"/>
      <c r="AE102" s="30"/>
    </row>
    <row r="106" spans="1:47" s="2" customFormat="1" ht="6.95" customHeight="1">
      <c r="A106" s="30"/>
      <c r="B106" s="47"/>
      <c r="C106" s="48"/>
      <c r="D106" s="48"/>
      <c r="E106" s="48"/>
      <c r="F106" s="48"/>
      <c r="G106" s="48"/>
      <c r="H106" s="48"/>
      <c r="I106" s="48"/>
      <c r="J106" s="48"/>
      <c r="K106" s="48"/>
      <c r="L106" s="40"/>
      <c r="S106" s="30"/>
      <c r="T106" s="30"/>
      <c r="U106" s="30"/>
      <c r="V106" s="30"/>
      <c r="W106" s="30"/>
      <c r="X106" s="30"/>
      <c r="Y106" s="30"/>
      <c r="Z106" s="30"/>
      <c r="AA106" s="30"/>
      <c r="AB106" s="30"/>
      <c r="AC106" s="30"/>
      <c r="AD106" s="30"/>
      <c r="AE106" s="30"/>
    </row>
    <row r="107" spans="1:47" s="2" customFormat="1" ht="24.95" customHeight="1">
      <c r="A107" s="30"/>
      <c r="B107" s="31"/>
      <c r="C107" s="19" t="s">
        <v>147</v>
      </c>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6.95" customHeight="1">
      <c r="A108" s="30"/>
      <c r="B108" s="31"/>
      <c r="C108" s="30"/>
      <c r="D108" s="30"/>
      <c r="E108" s="30"/>
      <c r="F108" s="30"/>
      <c r="G108" s="30"/>
      <c r="H108" s="30"/>
      <c r="I108" s="30"/>
      <c r="J108" s="30"/>
      <c r="K108" s="30"/>
      <c r="L108" s="40"/>
      <c r="S108" s="30"/>
      <c r="T108" s="30"/>
      <c r="U108" s="30"/>
      <c r="V108" s="30"/>
      <c r="W108" s="30"/>
      <c r="X108" s="30"/>
      <c r="Y108" s="30"/>
      <c r="Z108" s="30"/>
      <c r="AA108" s="30"/>
      <c r="AB108" s="30"/>
      <c r="AC108" s="30"/>
      <c r="AD108" s="30"/>
      <c r="AE108" s="30"/>
    </row>
    <row r="109" spans="1:47" s="2" customFormat="1" ht="12" customHeight="1">
      <c r="A109" s="30"/>
      <c r="B109" s="31"/>
      <c r="C109" s="25" t="s">
        <v>16</v>
      </c>
      <c r="D109" s="30"/>
      <c r="E109" s="30"/>
      <c r="F109" s="30"/>
      <c r="G109" s="30"/>
      <c r="H109" s="30"/>
      <c r="I109" s="30"/>
      <c r="J109" s="30"/>
      <c r="K109" s="30"/>
      <c r="L109" s="40"/>
      <c r="S109" s="30"/>
      <c r="T109" s="30"/>
      <c r="U109" s="30"/>
      <c r="V109" s="30"/>
      <c r="W109" s="30"/>
      <c r="X109" s="30"/>
      <c r="Y109" s="30"/>
      <c r="Z109" s="30"/>
      <c r="AA109" s="30"/>
      <c r="AB109" s="30"/>
      <c r="AC109" s="30"/>
      <c r="AD109" s="30"/>
      <c r="AE109" s="30"/>
    </row>
    <row r="110" spans="1:47" s="2" customFormat="1" ht="16.5" customHeight="1">
      <c r="A110" s="30"/>
      <c r="B110" s="31"/>
      <c r="C110" s="30"/>
      <c r="D110" s="30"/>
      <c r="E110" s="231" t="str">
        <f>E7</f>
        <v>Měšťanský dům čp.6 - Horní Slavkov</v>
      </c>
      <c r="F110" s="232"/>
      <c r="G110" s="232"/>
      <c r="H110" s="232"/>
      <c r="I110" s="30"/>
      <c r="J110" s="30"/>
      <c r="K110" s="30"/>
      <c r="L110" s="40"/>
      <c r="S110" s="30"/>
      <c r="T110" s="30"/>
      <c r="U110" s="30"/>
      <c r="V110" s="30"/>
      <c r="W110" s="30"/>
      <c r="X110" s="30"/>
      <c r="Y110" s="30"/>
      <c r="Z110" s="30"/>
      <c r="AA110" s="30"/>
      <c r="AB110" s="30"/>
      <c r="AC110" s="30"/>
      <c r="AD110" s="30"/>
      <c r="AE110" s="30"/>
    </row>
    <row r="111" spans="1:47" s="1" customFormat="1" ht="12" customHeight="1">
      <c r="B111" s="18"/>
      <c r="C111" s="25" t="s">
        <v>139</v>
      </c>
      <c r="L111" s="18"/>
    </row>
    <row r="112" spans="1:47" s="2" customFormat="1" ht="16.5" customHeight="1">
      <c r="A112" s="30"/>
      <c r="B112" s="31"/>
      <c r="C112" s="30"/>
      <c r="D112" s="30"/>
      <c r="E112" s="231" t="s">
        <v>195</v>
      </c>
      <c r="F112" s="233"/>
      <c r="G112" s="233"/>
      <c r="H112" s="233"/>
      <c r="I112" s="30"/>
      <c r="J112" s="30"/>
      <c r="K112" s="30"/>
      <c r="L112" s="40"/>
      <c r="S112" s="30"/>
      <c r="T112" s="30"/>
      <c r="U112" s="30"/>
      <c r="V112" s="30"/>
      <c r="W112" s="30"/>
      <c r="X112" s="30"/>
      <c r="Y112" s="30"/>
      <c r="Z112" s="30"/>
      <c r="AA112" s="30"/>
      <c r="AB112" s="30"/>
      <c r="AC112" s="30"/>
      <c r="AD112" s="30"/>
      <c r="AE112" s="30"/>
    </row>
    <row r="113" spans="1:65" s="2" customFormat="1" ht="12" customHeight="1">
      <c r="A113" s="30"/>
      <c r="B113" s="31"/>
      <c r="C113" s="25" t="s">
        <v>196</v>
      </c>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5" s="2" customFormat="1" ht="16.5" customHeight="1">
      <c r="A114" s="30"/>
      <c r="B114" s="31"/>
      <c r="C114" s="30"/>
      <c r="D114" s="30"/>
      <c r="E114" s="193" t="str">
        <f>E11</f>
        <v>110 - Podlahové el.topení</v>
      </c>
      <c r="F114" s="233"/>
      <c r="G114" s="233"/>
      <c r="H114" s="233"/>
      <c r="I114" s="30"/>
      <c r="J114" s="30"/>
      <c r="K114" s="30"/>
      <c r="L114" s="40"/>
      <c r="S114" s="30"/>
      <c r="T114" s="30"/>
      <c r="U114" s="30"/>
      <c r="V114" s="30"/>
      <c r="W114" s="30"/>
      <c r="X114" s="30"/>
      <c r="Y114" s="30"/>
      <c r="Z114" s="30"/>
      <c r="AA114" s="30"/>
      <c r="AB114" s="30"/>
      <c r="AC114" s="30"/>
      <c r="AD114" s="30"/>
      <c r="AE114" s="30"/>
    </row>
    <row r="115" spans="1:65"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2" customFormat="1" ht="12" customHeight="1">
      <c r="A116" s="30"/>
      <c r="B116" s="31"/>
      <c r="C116" s="25" t="s">
        <v>20</v>
      </c>
      <c r="D116" s="30"/>
      <c r="E116" s="30"/>
      <c r="F116" s="23" t="str">
        <f>F14</f>
        <v>Horní Slavkov</v>
      </c>
      <c r="G116" s="30"/>
      <c r="H116" s="30"/>
      <c r="I116" s="25" t="s">
        <v>22</v>
      </c>
      <c r="J116" s="53" t="str">
        <f>IF(J14="","",J14)</f>
        <v>26. 8. 2025</v>
      </c>
      <c r="K116" s="30"/>
      <c r="L116" s="40"/>
      <c r="S116" s="30"/>
      <c r="T116" s="30"/>
      <c r="U116" s="30"/>
      <c r="V116" s="30"/>
      <c r="W116" s="30"/>
      <c r="X116" s="30"/>
      <c r="Y116" s="30"/>
      <c r="Z116" s="30"/>
      <c r="AA116" s="30"/>
      <c r="AB116" s="30"/>
      <c r="AC116" s="30"/>
      <c r="AD116" s="30"/>
      <c r="AE116" s="30"/>
    </row>
    <row r="117" spans="1:65" s="2" customFormat="1" ht="6.95" customHeight="1">
      <c r="A117" s="30"/>
      <c r="B117" s="31"/>
      <c r="C117" s="30"/>
      <c r="D117" s="30"/>
      <c r="E117" s="30"/>
      <c r="F117" s="30"/>
      <c r="G117" s="30"/>
      <c r="H117" s="30"/>
      <c r="I117" s="30"/>
      <c r="J117" s="30"/>
      <c r="K117" s="30"/>
      <c r="L117" s="40"/>
      <c r="S117" s="30"/>
      <c r="T117" s="30"/>
      <c r="U117" s="30"/>
      <c r="V117" s="30"/>
      <c r="W117" s="30"/>
      <c r="X117" s="30"/>
      <c r="Y117" s="30"/>
      <c r="Z117" s="30"/>
      <c r="AA117" s="30"/>
      <c r="AB117" s="30"/>
      <c r="AC117" s="30"/>
      <c r="AD117" s="30"/>
      <c r="AE117" s="30"/>
    </row>
    <row r="118" spans="1:65" s="2" customFormat="1" ht="15.2" customHeight="1">
      <c r="A118" s="30"/>
      <c r="B118" s="31"/>
      <c r="C118" s="25" t="s">
        <v>24</v>
      </c>
      <c r="D118" s="30"/>
      <c r="E118" s="30"/>
      <c r="F118" s="23" t="str">
        <f>E17</f>
        <v>Město Horní Slavkov</v>
      </c>
      <c r="G118" s="30"/>
      <c r="H118" s="30"/>
      <c r="I118" s="25" t="s">
        <v>30</v>
      </c>
      <c r="J118" s="28" t="str">
        <f>E23</f>
        <v>TMS Projekt</v>
      </c>
      <c r="K118" s="30"/>
      <c r="L118" s="40"/>
      <c r="S118" s="30"/>
      <c r="T118" s="30"/>
      <c r="U118" s="30"/>
      <c r="V118" s="30"/>
      <c r="W118" s="30"/>
      <c r="X118" s="30"/>
      <c r="Y118" s="30"/>
      <c r="Z118" s="30"/>
      <c r="AA118" s="30"/>
      <c r="AB118" s="30"/>
      <c r="AC118" s="30"/>
      <c r="AD118" s="30"/>
      <c r="AE118" s="30"/>
    </row>
    <row r="119" spans="1:65" s="2" customFormat="1" ht="15.2" customHeight="1">
      <c r="A119" s="30"/>
      <c r="B119" s="31"/>
      <c r="C119" s="25" t="s">
        <v>28</v>
      </c>
      <c r="D119" s="30"/>
      <c r="E119" s="30"/>
      <c r="F119" s="23" t="str">
        <f>IF(E20="","",E20)</f>
        <v>Vyplň údaj</v>
      </c>
      <c r="G119" s="30"/>
      <c r="H119" s="30"/>
      <c r="I119" s="25" t="s">
        <v>33</v>
      </c>
      <c r="J119" s="28" t="str">
        <f>E26</f>
        <v>Milan Hájek</v>
      </c>
      <c r="K119" s="30"/>
      <c r="L119" s="40"/>
      <c r="S119" s="30"/>
      <c r="T119" s="30"/>
      <c r="U119" s="30"/>
      <c r="V119" s="30"/>
      <c r="W119" s="30"/>
      <c r="X119" s="30"/>
      <c r="Y119" s="30"/>
      <c r="Z119" s="30"/>
      <c r="AA119" s="30"/>
      <c r="AB119" s="30"/>
      <c r="AC119" s="30"/>
      <c r="AD119" s="30"/>
      <c r="AE119" s="30"/>
    </row>
    <row r="120" spans="1:65" s="2" customFormat="1" ht="10.35" customHeight="1">
      <c r="A120" s="30"/>
      <c r="B120" s="31"/>
      <c r="C120" s="30"/>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65" s="10" customFormat="1" ht="29.25" customHeight="1">
      <c r="A121" s="119"/>
      <c r="B121" s="120"/>
      <c r="C121" s="121" t="s">
        <v>148</v>
      </c>
      <c r="D121" s="122" t="s">
        <v>61</v>
      </c>
      <c r="E121" s="122" t="s">
        <v>57</v>
      </c>
      <c r="F121" s="122" t="s">
        <v>58</v>
      </c>
      <c r="G121" s="122" t="s">
        <v>149</v>
      </c>
      <c r="H121" s="122" t="s">
        <v>150</v>
      </c>
      <c r="I121" s="122" t="s">
        <v>151</v>
      </c>
      <c r="J121" s="122" t="s">
        <v>143</v>
      </c>
      <c r="K121" s="123" t="s">
        <v>152</v>
      </c>
      <c r="L121" s="124"/>
      <c r="M121" s="60" t="s">
        <v>1</v>
      </c>
      <c r="N121" s="61" t="s">
        <v>40</v>
      </c>
      <c r="O121" s="61" t="s">
        <v>153</v>
      </c>
      <c r="P121" s="61" t="s">
        <v>154</v>
      </c>
      <c r="Q121" s="61" t="s">
        <v>155</v>
      </c>
      <c r="R121" s="61" t="s">
        <v>156</v>
      </c>
      <c r="S121" s="61" t="s">
        <v>157</v>
      </c>
      <c r="T121" s="62" t="s">
        <v>158</v>
      </c>
      <c r="U121" s="119"/>
      <c r="V121" s="119"/>
      <c r="W121" s="119"/>
      <c r="X121" s="119"/>
      <c r="Y121" s="119"/>
      <c r="Z121" s="119"/>
      <c r="AA121" s="119"/>
      <c r="AB121" s="119"/>
      <c r="AC121" s="119"/>
      <c r="AD121" s="119"/>
      <c r="AE121" s="119"/>
    </row>
    <row r="122" spans="1:65" s="2" customFormat="1" ht="22.9" customHeight="1">
      <c r="A122" s="30"/>
      <c r="B122" s="31"/>
      <c r="C122" s="67" t="s">
        <v>159</v>
      </c>
      <c r="D122" s="30"/>
      <c r="E122" s="30"/>
      <c r="F122" s="30"/>
      <c r="G122" s="30"/>
      <c r="H122" s="30"/>
      <c r="I122" s="30"/>
      <c r="J122" s="125">
        <f>BK122</f>
        <v>0</v>
      </c>
      <c r="K122" s="30"/>
      <c r="L122" s="31"/>
      <c r="M122" s="63"/>
      <c r="N122" s="54"/>
      <c r="O122" s="64"/>
      <c r="P122" s="126">
        <f>P123</f>
        <v>0</v>
      </c>
      <c r="Q122" s="64"/>
      <c r="R122" s="126">
        <f>R123</f>
        <v>4.5031999999999996</v>
      </c>
      <c r="S122" s="64"/>
      <c r="T122" s="127">
        <f>T123</f>
        <v>0</v>
      </c>
      <c r="U122" s="30"/>
      <c r="V122" s="30"/>
      <c r="W122" s="30"/>
      <c r="X122" s="30"/>
      <c r="Y122" s="30"/>
      <c r="Z122" s="30"/>
      <c r="AA122" s="30"/>
      <c r="AB122" s="30"/>
      <c r="AC122" s="30"/>
      <c r="AD122" s="30"/>
      <c r="AE122" s="30"/>
      <c r="AT122" s="15" t="s">
        <v>75</v>
      </c>
      <c r="AU122" s="15" t="s">
        <v>145</v>
      </c>
      <c r="BK122" s="128">
        <f>BK123</f>
        <v>0</v>
      </c>
    </row>
    <row r="123" spans="1:65" s="11" customFormat="1" ht="25.9" customHeight="1">
      <c r="B123" s="129"/>
      <c r="D123" s="130" t="s">
        <v>75</v>
      </c>
      <c r="E123" s="131" t="s">
        <v>610</v>
      </c>
      <c r="F123" s="131" t="s">
        <v>611</v>
      </c>
      <c r="I123" s="132"/>
      <c r="J123" s="133">
        <f>BK123</f>
        <v>0</v>
      </c>
      <c r="L123" s="129"/>
      <c r="M123" s="134"/>
      <c r="N123" s="135"/>
      <c r="O123" s="135"/>
      <c r="P123" s="136">
        <f>P124</f>
        <v>0</v>
      </c>
      <c r="Q123" s="135"/>
      <c r="R123" s="136">
        <f>R124</f>
        <v>4.5031999999999996</v>
      </c>
      <c r="S123" s="135"/>
      <c r="T123" s="137">
        <f>T124</f>
        <v>0</v>
      </c>
      <c r="AR123" s="130" t="s">
        <v>86</v>
      </c>
      <c r="AT123" s="138" t="s">
        <v>75</v>
      </c>
      <c r="AU123" s="138" t="s">
        <v>76</v>
      </c>
      <c r="AY123" s="130" t="s">
        <v>163</v>
      </c>
      <c r="BK123" s="139">
        <f>BK124</f>
        <v>0</v>
      </c>
    </row>
    <row r="124" spans="1:65" s="11" customFormat="1" ht="22.9" customHeight="1">
      <c r="B124" s="129"/>
      <c r="D124" s="130" t="s">
        <v>75</v>
      </c>
      <c r="E124" s="163" t="s">
        <v>2963</v>
      </c>
      <c r="F124" s="163" t="s">
        <v>2964</v>
      </c>
      <c r="I124" s="132"/>
      <c r="J124" s="164">
        <f>BK124</f>
        <v>0</v>
      </c>
      <c r="L124" s="129"/>
      <c r="M124" s="134"/>
      <c r="N124" s="135"/>
      <c r="O124" s="135"/>
      <c r="P124" s="136">
        <f>SUM(P125:P137)</f>
        <v>0</v>
      </c>
      <c r="Q124" s="135"/>
      <c r="R124" s="136">
        <f>SUM(R125:R137)</f>
        <v>4.5031999999999996</v>
      </c>
      <c r="S124" s="135"/>
      <c r="T124" s="137">
        <f>SUM(T125:T137)</f>
        <v>0</v>
      </c>
      <c r="AR124" s="130" t="s">
        <v>86</v>
      </c>
      <c r="AT124" s="138" t="s">
        <v>75</v>
      </c>
      <c r="AU124" s="138" t="s">
        <v>84</v>
      </c>
      <c r="AY124" s="130" t="s">
        <v>163</v>
      </c>
      <c r="BK124" s="139">
        <f>SUM(BK125:BK137)</f>
        <v>0</v>
      </c>
    </row>
    <row r="125" spans="1:65" s="2" customFormat="1" ht="33" customHeight="1">
      <c r="A125" s="30"/>
      <c r="B125" s="140"/>
      <c r="C125" s="141" t="s">
        <v>84</v>
      </c>
      <c r="D125" s="141" t="s">
        <v>164</v>
      </c>
      <c r="E125" s="142" t="s">
        <v>2965</v>
      </c>
      <c r="F125" s="143" t="s">
        <v>2966</v>
      </c>
      <c r="G125" s="144" t="s">
        <v>329</v>
      </c>
      <c r="H125" s="145">
        <v>2000</v>
      </c>
      <c r="I125" s="146"/>
      <c r="J125" s="147">
        <f t="shared" ref="J125:J137" si="0">ROUND(I125*H125,2)</f>
        <v>0</v>
      </c>
      <c r="K125" s="143" t="s">
        <v>227</v>
      </c>
      <c r="L125" s="31"/>
      <c r="M125" s="148" t="s">
        <v>1</v>
      </c>
      <c r="N125" s="149" t="s">
        <v>41</v>
      </c>
      <c r="O125" s="56"/>
      <c r="P125" s="150">
        <f t="shared" ref="P125:P137" si="1">O125*H125</f>
        <v>0</v>
      </c>
      <c r="Q125" s="150">
        <v>0</v>
      </c>
      <c r="R125" s="150">
        <f t="shared" ref="R125:R137" si="2">Q125*H125</f>
        <v>0</v>
      </c>
      <c r="S125" s="150">
        <v>0</v>
      </c>
      <c r="T125" s="151">
        <f t="shared" ref="T125:T137" si="3">S125*H125</f>
        <v>0</v>
      </c>
      <c r="U125" s="30"/>
      <c r="V125" s="30"/>
      <c r="W125" s="30"/>
      <c r="X125" s="30"/>
      <c r="Y125" s="30"/>
      <c r="Z125" s="30"/>
      <c r="AA125" s="30"/>
      <c r="AB125" s="30"/>
      <c r="AC125" s="30"/>
      <c r="AD125" s="30"/>
      <c r="AE125" s="30"/>
      <c r="AR125" s="152" t="s">
        <v>289</v>
      </c>
      <c r="AT125" s="152" t="s">
        <v>164</v>
      </c>
      <c r="AU125" s="152" t="s">
        <v>86</v>
      </c>
      <c r="AY125" s="15" t="s">
        <v>163</v>
      </c>
      <c r="BE125" s="153">
        <f t="shared" ref="BE125:BE137" si="4">IF(N125="základní",J125,0)</f>
        <v>0</v>
      </c>
      <c r="BF125" s="153">
        <f t="shared" ref="BF125:BF137" si="5">IF(N125="snížená",J125,0)</f>
        <v>0</v>
      </c>
      <c r="BG125" s="153">
        <f t="shared" ref="BG125:BG137" si="6">IF(N125="zákl. přenesená",J125,0)</f>
        <v>0</v>
      </c>
      <c r="BH125" s="153">
        <f t="shared" ref="BH125:BH137" si="7">IF(N125="sníž. přenesená",J125,0)</f>
        <v>0</v>
      </c>
      <c r="BI125" s="153">
        <f t="shared" ref="BI125:BI137" si="8">IF(N125="nulová",J125,0)</f>
        <v>0</v>
      </c>
      <c r="BJ125" s="15" t="s">
        <v>84</v>
      </c>
      <c r="BK125" s="153">
        <f t="shared" ref="BK125:BK137" si="9">ROUND(I125*H125,2)</f>
        <v>0</v>
      </c>
      <c r="BL125" s="15" t="s">
        <v>289</v>
      </c>
      <c r="BM125" s="152" t="s">
        <v>2967</v>
      </c>
    </row>
    <row r="126" spans="1:65" s="2" customFormat="1" ht="16.5" customHeight="1">
      <c r="A126" s="30"/>
      <c r="B126" s="140"/>
      <c r="C126" s="174" t="s">
        <v>86</v>
      </c>
      <c r="D126" s="174" t="s">
        <v>618</v>
      </c>
      <c r="E126" s="175" t="s">
        <v>2968</v>
      </c>
      <c r="F126" s="176" t="s">
        <v>2969</v>
      </c>
      <c r="G126" s="177" t="s">
        <v>329</v>
      </c>
      <c r="H126" s="178">
        <v>2000</v>
      </c>
      <c r="I126" s="179"/>
      <c r="J126" s="180">
        <f t="shared" si="0"/>
        <v>0</v>
      </c>
      <c r="K126" s="176" t="s">
        <v>1</v>
      </c>
      <c r="L126" s="181"/>
      <c r="M126" s="182" t="s">
        <v>1</v>
      </c>
      <c r="N126" s="183" t="s">
        <v>41</v>
      </c>
      <c r="O126" s="56"/>
      <c r="P126" s="150">
        <f t="shared" si="1"/>
        <v>0</v>
      </c>
      <c r="Q126" s="150">
        <v>2.2499999999999998E-3</v>
      </c>
      <c r="R126" s="150">
        <f t="shared" si="2"/>
        <v>4.5</v>
      </c>
      <c r="S126" s="150">
        <v>0</v>
      </c>
      <c r="T126" s="151">
        <f t="shared" si="3"/>
        <v>0</v>
      </c>
      <c r="U126" s="30"/>
      <c r="V126" s="30"/>
      <c r="W126" s="30"/>
      <c r="X126" s="30"/>
      <c r="Y126" s="30"/>
      <c r="Z126" s="30"/>
      <c r="AA126" s="30"/>
      <c r="AB126" s="30"/>
      <c r="AC126" s="30"/>
      <c r="AD126" s="30"/>
      <c r="AE126" s="30"/>
      <c r="AR126" s="152" t="s">
        <v>362</v>
      </c>
      <c r="AT126" s="152" t="s">
        <v>618</v>
      </c>
      <c r="AU126" s="152" t="s">
        <v>86</v>
      </c>
      <c r="AY126" s="15" t="s">
        <v>163</v>
      </c>
      <c r="BE126" s="153">
        <f t="shared" si="4"/>
        <v>0</v>
      </c>
      <c r="BF126" s="153">
        <f t="shared" si="5"/>
        <v>0</v>
      </c>
      <c r="BG126" s="153">
        <f t="shared" si="6"/>
        <v>0</v>
      </c>
      <c r="BH126" s="153">
        <f t="shared" si="7"/>
        <v>0</v>
      </c>
      <c r="BI126" s="153">
        <f t="shared" si="8"/>
        <v>0</v>
      </c>
      <c r="BJ126" s="15" t="s">
        <v>84</v>
      </c>
      <c r="BK126" s="153">
        <f t="shared" si="9"/>
        <v>0</v>
      </c>
      <c r="BL126" s="15" t="s">
        <v>289</v>
      </c>
      <c r="BM126" s="152" t="s">
        <v>2970</v>
      </c>
    </row>
    <row r="127" spans="1:65" s="2" customFormat="1" ht="33" customHeight="1">
      <c r="A127" s="30"/>
      <c r="B127" s="140"/>
      <c r="C127" s="141" t="s">
        <v>135</v>
      </c>
      <c r="D127" s="141" t="s">
        <v>164</v>
      </c>
      <c r="E127" s="142" t="s">
        <v>2971</v>
      </c>
      <c r="F127" s="143" t="s">
        <v>2972</v>
      </c>
      <c r="G127" s="144" t="s">
        <v>253</v>
      </c>
      <c r="H127" s="145">
        <v>526.6</v>
      </c>
      <c r="I127" s="146"/>
      <c r="J127" s="147">
        <f t="shared" si="0"/>
        <v>0</v>
      </c>
      <c r="K127" s="143" t="s">
        <v>227</v>
      </c>
      <c r="L127" s="31"/>
      <c r="M127" s="148" t="s">
        <v>1</v>
      </c>
      <c r="N127" s="149" t="s">
        <v>41</v>
      </c>
      <c r="O127" s="56"/>
      <c r="P127" s="150">
        <f t="shared" si="1"/>
        <v>0</v>
      </c>
      <c r="Q127" s="150">
        <v>0</v>
      </c>
      <c r="R127" s="150">
        <f t="shared" si="2"/>
        <v>0</v>
      </c>
      <c r="S127" s="150">
        <v>0</v>
      </c>
      <c r="T127" s="151">
        <f t="shared" si="3"/>
        <v>0</v>
      </c>
      <c r="U127" s="30"/>
      <c r="V127" s="30"/>
      <c r="W127" s="30"/>
      <c r="X127" s="30"/>
      <c r="Y127" s="30"/>
      <c r="Z127" s="30"/>
      <c r="AA127" s="30"/>
      <c r="AB127" s="30"/>
      <c r="AC127" s="30"/>
      <c r="AD127" s="30"/>
      <c r="AE127" s="30"/>
      <c r="AR127" s="152" t="s">
        <v>289</v>
      </c>
      <c r="AT127" s="152" t="s">
        <v>164</v>
      </c>
      <c r="AU127" s="152" t="s">
        <v>86</v>
      </c>
      <c r="AY127" s="15" t="s">
        <v>163</v>
      </c>
      <c r="BE127" s="153">
        <f t="shared" si="4"/>
        <v>0</v>
      </c>
      <c r="BF127" s="153">
        <f t="shared" si="5"/>
        <v>0</v>
      </c>
      <c r="BG127" s="153">
        <f t="shared" si="6"/>
        <v>0</v>
      </c>
      <c r="BH127" s="153">
        <f t="shared" si="7"/>
        <v>0</v>
      </c>
      <c r="BI127" s="153">
        <f t="shared" si="8"/>
        <v>0</v>
      </c>
      <c r="BJ127" s="15" t="s">
        <v>84</v>
      </c>
      <c r="BK127" s="153">
        <f t="shared" si="9"/>
        <v>0</v>
      </c>
      <c r="BL127" s="15" t="s">
        <v>289</v>
      </c>
      <c r="BM127" s="152" t="s">
        <v>2973</v>
      </c>
    </row>
    <row r="128" spans="1:65" s="2" customFormat="1" ht="16.5" customHeight="1">
      <c r="A128" s="30"/>
      <c r="B128" s="140"/>
      <c r="C128" s="174" t="s">
        <v>162</v>
      </c>
      <c r="D128" s="174" t="s">
        <v>618</v>
      </c>
      <c r="E128" s="175" t="s">
        <v>2974</v>
      </c>
      <c r="F128" s="176" t="s">
        <v>2975</v>
      </c>
      <c r="G128" s="177" t="s">
        <v>253</v>
      </c>
      <c r="H128" s="178">
        <v>526.6</v>
      </c>
      <c r="I128" s="179"/>
      <c r="J128" s="180">
        <f t="shared" si="0"/>
        <v>0</v>
      </c>
      <c r="K128" s="176" t="s">
        <v>1</v>
      </c>
      <c r="L128" s="181"/>
      <c r="M128" s="182" t="s">
        <v>1</v>
      </c>
      <c r="N128" s="183" t="s">
        <v>41</v>
      </c>
      <c r="O128" s="56"/>
      <c r="P128" s="150">
        <f t="shared" si="1"/>
        <v>0</v>
      </c>
      <c r="Q128" s="150">
        <v>0</v>
      </c>
      <c r="R128" s="150">
        <f t="shared" si="2"/>
        <v>0</v>
      </c>
      <c r="S128" s="150">
        <v>0</v>
      </c>
      <c r="T128" s="151">
        <f t="shared" si="3"/>
        <v>0</v>
      </c>
      <c r="U128" s="30"/>
      <c r="V128" s="30"/>
      <c r="W128" s="30"/>
      <c r="X128" s="30"/>
      <c r="Y128" s="30"/>
      <c r="Z128" s="30"/>
      <c r="AA128" s="30"/>
      <c r="AB128" s="30"/>
      <c r="AC128" s="30"/>
      <c r="AD128" s="30"/>
      <c r="AE128" s="30"/>
      <c r="AR128" s="152" t="s">
        <v>362</v>
      </c>
      <c r="AT128" s="152" t="s">
        <v>618</v>
      </c>
      <c r="AU128" s="152" t="s">
        <v>86</v>
      </c>
      <c r="AY128" s="15" t="s">
        <v>163</v>
      </c>
      <c r="BE128" s="153">
        <f t="shared" si="4"/>
        <v>0</v>
      </c>
      <c r="BF128" s="153">
        <f t="shared" si="5"/>
        <v>0</v>
      </c>
      <c r="BG128" s="153">
        <f t="shared" si="6"/>
        <v>0</v>
      </c>
      <c r="BH128" s="153">
        <f t="shared" si="7"/>
        <v>0</v>
      </c>
      <c r="BI128" s="153">
        <f t="shared" si="8"/>
        <v>0</v>
      </c>
      <c r="BJ128" s="15" t="s">
        <v>84</v>
      </c>
      <c r="BK128" s="153">
        <f t="shared" si="9"/>
        <v>0</v>
      </c>
      <c r="BL128" s="15" t="s">
        <v>289</v>
      </c>
      <c r="BM128" s="152" t="s">
        <v>2976</v>
      </c>
    </row>
    <row r="129" spans="1:65" s="2" customFormat="1" ht="33" customHeight="1">
      <c r="A129" s="30"/>
      <c r="B129" s="140"/>
      <c r="C129" s="141" t="s">
        <v>178</v>
      </c>
      <c r="D129" s="141" t="s">
        <v>164</v>
      </c>
      <c r="E129" s="142" t="s">
        <v>2977</v>
      </c>
      <c r="F129" s="143" t="s">
        <v>2978</v>
      </c>
      <c r="G129" s="144" t="s">
        <v>253</v>
      </c>
      <c r="H129" s="145">
        <v>526.6</v>
      </c>
      <c r="I129" s="146"/>
      <c r="J129" s="147">
        <f t="shared" si="0"/>
        <v>0</v>
      </c>
      <c r="K129" s="143" t="s">
        <v>227</v>
      </c>
      <c r="L129" s="31"/>
      <c r="M129" s="148" t="s">
        <v>1</v>
      </c>
      <c r="N129" s="149" t="s">
        <v>41</v>
      </c>
      <c r="O129" s="56"/>
      <c r="P129" s="150">
        <f t="shared" si="1"/>
        <v>0</v>
      </c>
      <c r="Q129" s="150">
        <v>0</v>
      </c>
      <c r="R129" s="150">
        <f t="shared" si="2"/>
        <v>0</v>
      </c>
      <c r="S129" s="150">
        <v>0</v>
      </c>
      <c r="T129" s="151">
        <f t="shared" si="3"/>
        <v>0</v>
      </c>
      <c r="U129" s="30"/>
      <c r="V129" s="30"/>
      <c r="W129" s="30"/>
      <c r="X129" s="30"/>
      <c r="Y129" s="30"/>
      <c r="Z129" s="30"/>
      <c r="AA129" s="30"/>
      <c r="AB129" s="30"/>
      <c r="AC129" s="30"/>
      <c r="AD129" s="30"/>
      <c r="AE129" s="30"/>
      <c r="AR129" s="152" t="s">
        <v>289</v>
      </c>
      <c r="AT129" s="152" t="s">
        <v>164</v>
      </c>
      <c r="AU129" s="152" t="s">
        <v>86</v>
      </c>
      <c r="AY129" s="15" t="s">
        <v>163</v>
      </c>
      <c r="BE129" s="153">
        <f t="shared" si="4"/>
        <v>0</v>
      </c>
      <c r="BF129" s="153">
        <f t="shared" si="5"/>
        <v>0</v>
      </c>
      <c r="BG129" s="153">
        <f t="shared" si="6"/>
        <v>0</v>
      </c>
      <c r="BH129" s="153">
        <f t="shared" si="7"/>
        <v>0</v>
      </c>
      <c r="BI129" s="153">
        <f t="shared" si="8"/>
        <v>0</v>
      </c>
      <c r="BJ129" s="15" t="s">
        <v>84</v>
      </c>
      <c r="BK129" s="153">
        <f t="shared" si="9"/>
        <v>0</v>
      </c>
      <c r="BL129" s="15" t="s">
        <v>289</v>
      </c>
      <c r="BM129" s="152" t="s">
        <v>2979</v>
      </c>
    </row>
    <row r="130" spans="1:65" s="2" customFormat="1" ht="16.5" customHeight="1">
      <c r="A130" s="30"/>
      <c r="B130" s="140"/>
      <c r="C130" s="141" t="s">
        <v>182</v>
      </c>
      <c r="D130" s="141" t="s">
        <v>164</v>
      </c>
      <c r="E130" s="142" t="s">
        <v>2980</v>
      </c>
      <c r="F130" s="143" t="s">
        <v>2981</v>
      </c>
      <c r="G130" s="144" t="s">
        <v>253</v>
      </c>
      <c r="H130" s="145">
        <v>526.6</v>
      </c>
      <c r="I130" s="146"/>
      <c r="J130" s="147">
        <f t="shared" si="0"/>
        <v>0</v>
      </c>
      <c r="K130" s="143" t="s">
        <v>1</v>
      </c>
      <c r="L130" s="31"/>
      <c r="M130" s="148" t="s">
        <v>1</v>
      </c>
      <c r="N130" s="149" t="s">
        <v>41</v>
      </c>
      <c r="O130" s="56"/>
      <c r="P130" s="150">
        <f t="shared" si="1"/>
        <v>0</v>
      </c>
      <c r="Q130" s="150">
        <v>0</v>
      </c>
      <c r="R130" s="150">
        <f t="shared" si="2"/>
        <v>0</v>
      </c>
      <c r="S130" s="150">
        <v>0</v>
      </c>
      <c r="T130" s="151">
        <f t="shared" si="3"/>
        <v>0</v>
      </c>
      <c r="U130" s="30"/>
      <c r="V130" s="30"/>
      <c r="W130" s="30"/>
      <c r="X130" s="30"/>
      <c r="Y130" s="30"/>
      <c r="Z130" s="30"/>
      <c r="AA130" s="30"/>
      <c r="AB130" s="30"/>
      <c r="AC130" s="30"/>
      <c r="AD130" s="30"/>
      <c r="AE130" s="30"/>
      <c r="AR130" s="152" t="s">
        <v>289</v>
      </c>
      <c r="AT130" s="152" t="s">
        <v>164</v>
      </c>
      <c r="AU130" s="152" t="s">
        <v>86</v>
      </c>
      <c r="AY130" s="15" t="s">
        <v>163</v>
      </c>
      <c r="BE130" s="153">
        <f t="shared" si="4"/>
        <v>0</v>
      </c>
      <c r="BF130" s="153">
        <f t="shared" si="5"/>
        <v>0</v>
      </c>
      <c r="BG130" s="153">
        <f t="shared" si="6"/>
        <v>0</v>
      </c>
      <c r="BH130" s="153">
        <f t="shared" si="7"/>
        <v>0</v>
      </c>
      <c r="BI130" s="153">
        <f t="shared" si="8"/>
        <v>0</v>
      </c>
      <c r="BJ130" s="15" t="s">
        <v>84</v>
      </c>
      <c r="BK130" s="153">
        <f t="shared" si="9"/>
        <v>0</v>
      </c>
      <c r="BL130" s="15" t="s">
        <v>289</v>
      </c>
      <c r="BM130" s="152" t="s">
        <v>2982</v>
      </c>
    </row>
    <row r="131" spans="1:65" s="2" customFormat="1" ht="24.2" customHeight="1">
      <c r="A131" s="30"/>
      <c r="B131" s="140"/>
      <c r="C131" s="141" t="s">
        <v>186</v>
      </c>
      <c r="D131" s="141" t="s">
        <v>164</v>
      </c>
      <c r="E131" s="142" t="s">
        <v>2983</v>
      </c>
      <c r="F131" s="143" t="s">
        <v>2984</v>
      </c>
      <c r="G131" s="144" t="s">
        <v>193</v>
      </c>
      <c r="H131" s="145">
        <v>20</v>
      </c>
      <c r="I131" s="146"/>
      <c r="J131" s="147">
        <f t="shared" si="0"/>
        <v>0</v>
      </c>
      <c r="K131" s="143" t="s">
        <v>227</v>
      </c>
      <c r="L131" s="31"/>
      <c r="M131" s="148" t="s">
        <v>1</v>
      </c>
      <c r="N131" s="149" t="s">
        <v>41</v>
      </c>
      <c r="O131" s="56"/>
      <c r="P131" s="150">
        <f t="shared" si="1"/>
        <v>0</v>
      </c>
      <c r="Q131" s="150">
        <v>0</v>
      </c>
      <c r="R131" s="150">
        <f t="shared" si="2"/>
        <v>0</v>
      </c>
      <c r="S131" s="150">
        <v>0</v>
      </c>
      <c r="T131" s="151">
        <f t="shared" si="3"/>
        <v>0</v>
      </c>
      <c r="U131" s="30"/>
      <c r="V131" s="30"/>
      <c r="W131" s="30"/>
      <c r="X131" s="30"/>
      <c r="Y131" s="30"/>
      <c r="Z131" s="30"/>
      <c r="AA131" s="30"/>
      <c r="AB131" s="30"/>
      <c r="AC131" s="30"/>
      <c r="AD131" s="30"/>
      <c r="AE131" s="30"/>
      <c r="AR131" s="152" t="s">
        <v>289</v>
      </c>
      <c r="AT131" s="152" t="s">
        <v>164</v>
      </c>
      <c r="AU131" s="152" t="s">
        <v>86</v>
      </c>
      <c r="AY131" s="15" t="s">
        <v>163</v>
      </c>
      <c r="BE131" s="153">
        <f t="shared" si="4"/>
        <v>0</v>
      </c>
      <c r="BF131" s="153">
        <f t="shared" si="5"/>
        <v>0</v>
      </c>
      <c r="BG131" s="153">
        <f t="shared" si="6"/>
        <v>0</v>
      </c>
      <c r="BH131" s="153">
        <f t="shared" si="7"/>
        <v>0</v>
      </c>
      <c r="BI131" s="153">
        <f t="shared" si="8"/>
        <v>0</v>
      </c>
      <c r="BJ131" s="15" t="s">
        <v>84</v>
      </c>
      <c r="BK131" s="153">
        <f t="shared" si="9"/>
        <v>0</v>
      </c>
      <c r="BL131" s="15" t="s">
        <v>289</v>
      </c>
      <c r="BM131" s="152" t="s">
        <v>2985</v>
      </c>
    </row>
    <row r="132" spans="1:65" s="2" customFormat="1" ht="16.5" customHeight="1">
      <c r="A132" s="30"/>
      <c r="B132" s="140"/>
      <c r="C132" s="174" t="s">
        <v>190</v>
      </c>
      <c r="D132" s="174" t="s">
        <v>618</v>
      </c>
      <c r="E132" s="175" t="s">
        <v>2986</v>
      </c>
      <c r="F132" s="176" t="s">
        <v>2987</v>
      </c>
      <c r="G132" s="177" t="s">
        <v>193</v>
      </c>
      <c r="H132" s="178">
        <v>20</v>
      </c>
      <c r="I132" s="179"/>
      <c r="J132" s="180">
        <f t="shared" si="0"/>
        <v>0</v>
      </c>
      <c r="K132" s="176" t="s">
        <v>1</v>
      </c>
      <c r="L132" s="181"/>
      <c r="M132" s="182" t="s">
        <v>1</v>
      </c>
      <c r="N132" s="183" t="s">
        <v>41</v>
      </c>
      <c r="O132" s="56"/>
      <c r="P132" s="150">
        <f t="shared" si="1"/>
        <v>0</v>
      </c>
      <c r="Q132" s="150">
        <v>6.0000000000000002E-5</v>
      </c>
      <c r="R132" s="150">
        <f t="shared" si="2"/>
        <v>1.2000000000000001E-3</v>
      </c>
      <c r="S132" s="150">
        <v>0</v>
      </c>
      <c r="T132" s="151">
        <f t="shared" si="3"/>
        <v>0</v>
      </c>
      <c r="U132" s="30"/>
      <c r="V132" s="30"/>
      <c r="W132" s="30"/>
      <c r="X132" s="30"/>
      <c r="Y132" s="30"/>
      <c r="Z132" s="30"/>
      <c r="AA132" s="30"/>
      <c r="AB132" s="30"/>
      <c r="AC132" s="30"/>
      <c r="AD132" s="30"/>
      <c r="AE132" s="30"/>
      <c r="AR132" s="152" t="s">
        <v>362</v>
      </c>
      <c r="AT132" s="152" t="s">
        <v>618</v>
      </c>
      <c r="AU132" s="152" t="s">
        <v>86</v>
      </c>
      <c r="AY132" s="15" t="s">
        <v>163</v>
      </c>
      <c r="BE132" s="153">
        <f t="shared" si="4"/>
        <v>0</v>
      </c>
      <c r="BF132" s="153">
        <f t="shared" si="5"/>
        <v>0</v>
      </c>
      <c r="BG132" s="153">
        <f t="shared" si="6"/>
        <v>0</v>
      </c>
      <c r="BH132" s="153">
        <f t="shared" si="7"/>
        <v>0</v>
      </c>
      <c r="BI132" s="153">
        <f t="shared" si="8"/>
        <v>0</v>
      </c>
      <c r="BJ132" s="15" t="s">
        <v>84</v>
      </c>
      <c r="BK132" s="153">
        <f t="shared" si="9"/>
        <v>0</v>
      </c>
      <c r="BL132" s="15" t="s">
        <v>289</v>
      </c>
      <c r="BM132" s="152" t="s">
        <v>2988</v>
      </c>
    </row>
    <row r="133" spans="1:65" s="2" customFormat="1" ht="24.2" customHeight="1">
      <c r="A133" s="30"/>
      <c r="B133" s="140"/>
      <c r="C133" s="141" t="s">
        <v>257</v>
      </c>
      <c r="D133" s="141" t="s">
        <v>164</v>
      </c>
      <c r="E133" s="142" t="s">
        <v>2989</v>
      </c>
      <c r="F133" s="143" t="s">
        <v>2990</v>
      </c>
      <c r="G133" s="144" t="s">
        <v>193</v>
      </c>
      <c r="H133" s="145">
        <v>20</v>
      </c>
      <c r="I133" s="146"/>
      <c r="J133" s="147">
        <f t="shared" si="0"/>
        <v>0</v>
      </c>
      <c r="K133" s="143" t="s">
        <v>227</v>
      </c>
      <c r="L133" s="31"/>
      <c r="M133" s="148" t="s">
        <v>1</v>
      </c>
      <c r="N133" s="149" t="s">
        <v>41</v>
      </c>
      <c r="O133" s="56"/>
      <c r="P133" s="150">
        <f t="shared" si="1"/>
        <v>0</v>
      </c>
      <c r="Q133" s="150">
        <v>0</v>
      </c>
      <c r="R133" s="150">
        <f t="shared" si="2"/>
        <v>0</v>
      </c>
      <c r="S133" s="150">
        <v>0</v>
      </c>
      <c r="T133" s="151">
        <f t="shared" si="3"/>
        <v>0</v>
      </c>
      <c r="U133" s="30"/>
      <c r="V133" s="30"/>
      <c r="W133" s="30"/>
      <c r="X133" s="30"/>
      <c r="Y133" s="30"/>
      <c r="Z133" s="30"/>
      <c r="AA133" s="30"/>
      <c r="AB133" s="30"/>
      <c r="AC133" s="30"/>
      <c r="AD133" s="30"/>
      <c r="AE133" s="30"/>
      <c r="AR133" s="152" t="s">
        <v>289</v>
      </c>
      <c r="AT133" s="152" t="s">
        <v>164</v>
      </c>
      <c r="AU133" s="152" t="s">
        <v>86</v>
      </c>
      <c r="AY133" s="15" t="s">
        <v>163</v>
      </c>
      <c r="BE133" s="153">
        <f t="shared" si="4"/>
        <v>0</v>
      </c>
      <c r="BF133" s="153">
        <f t="shared" si="5"/>
        <v>0</v>
      </c>
      <c r="BG133" s="153">
        <f t="shared" si="6"/>
        <v>0</v>
      </c>
      <c r="BH133" s="153">
        <f t="shared" si="7"/>
        <v>0</v>
      </c>
      <c r="BI133" s="153">
        <f t="shared" si="8"/>
        <v>0</v>
      </c>
      <c r="BJ133" s="15" t="s">
        <v>84</v>
      </c>
      <c r="BK133" s="153">
        <f t="shared" si="9"/>
        <v>0</v>
      </c>
      <c r="BL133" s="15" t="s">
        <v>289</v>
      </c>
      <c r="BM133" s="152" t="s">
        <v>2991</v>
      </c>
    </row>
    <row r="134" spans="1:65" s="2" customFormat="1" ht="16.5" customHeight="1">
      <c r="A134" s="30"/>
      <c r="B134" s="140"/>
      <c r="C134" s="174" t="s">
        <v>89</v>
      </c>
      <c r="D134" s="174" t="s">
        <v>618</v>
      </c>
      <c r="E134" s="175" t="s">
        <v>2992</v>
      </c>
      <c r="F134" s="176" t="s">
        <v>2993</v>
      </c>
      <c r="G134" s="177" t="s">
        <v>193</v>
      </c>
      <c r="H134" s="178">
        <v>20</v>
      </c>
      <c r="I134" s="179"/>
      <c r="J134" s="180">
        <f t="shared" si="0"/>
        <v>0</v>
      </c>
      <c r="K134" s="176" t="s">
        <v>227</v>
      </c>
      <c r="L134" s="181"/>
      <c r="M134" s="182" t="s">
        <v>1</v>
      </c>
      <c r="N134" s="183" t="s">
        <v>41</v>
      </c>
      <c r="O134" s="56"/>
      <c r="P134" s="150">
        <f t="shared" si="1"/>
        <v>0</v>
      </c>
      <c r="Q134" s="150">
        <v>1E-4</v>
      </c>
      <c r="R134" s="150">
        <f t="shared" si="2"/>
        <v>2E-3</v>
      </c>
      <c r="S134" s="150">
        <v>0</v>
      </c>
      <c r="T134" s="151">
        <f t="shared" si="3"/>
        <v>0</v>
      </c>
      <c r="U134" s="30"/>
      <c r="V134" s="30"/>
      <c r="W134" s="30"/>
      <c r="X134" s="30"/>
      <c r="Y134" s="30"/>
      <c r="Z134" s="30"/>
      <c r="AA134" s="30"/>
      <c r="AB134" s="30"/>
      <c r="AC134" s="30"/>
      <c r="AD134" s="30"/>
      <c r="AE134" s="30"/>
      <c r="AR134" s="152" t="s">
        <v>362</v>
      </c>
      <c r="AT134" s="152" t="s">
        <v>618</v>
      </c>
      <c r="AU134" s="152" t="s">
        <v>86</v>
      </c>
      <c r="AY134" s="15" t="s">
        <v>163</v>
      </c>
      <c r="BE134" s="153">
        <f t="shared" si="4"/>
        <v>0</v>
      </c>
      <c r="BF134" s="153">
        <f t="shared" si="5"/>
        <v>0</v>
      </c>
      <c r="BG134" s="153">
        <f t="shared" si="6"/>
        <v>0</v>
      </c>
      <c r="BH134" s="153">
        <f t="shared" si="7"/>
        <v>0</v>
      </c>
      <c r="BI134" s="153">
        <f t="shared" si="8"/>
        <v>0</v>
      </c>
      <c r="BJ134" s="15" t="s">
        <v>84</v>
      </c>
      <c r="BK134" s="153">
        <f t="shared" si="9"/>
        <v>0</v>
      </c>
      <c r="BL134" s="15" t="s">
        <v>289</v>
      </c>
      <c r="BM134" s="152" t="s">
        <v>2994</v>
      </c>
    </row>
    <row r="135" spans="1:65" s="2" customFormat="1" ht="16.5" customHeight="1">
      <c r="A135" s="30"/>
      <c r="B135" s="140"/>
      <c r="C135" s="141" t="s">
        <v>266</v>
      </c>
      <c r="D135" s="141" t="s">
        <v>164</v>
      </c>
      <c r="E135" s="142" t="s">
        <v>2995</v>
      </c>
      <c r="F135" s="143" t="s">
        <v>2394</v>
      </c>
      <c r="G135" s="144" t="s">
        <v>167</v>
      </c>
      <c r="H135" s="145">
        <v>1</v>
      </c>
      <c r="I135" s="146"/>
      <c r="J135" s="147">
        <f t="shared" si="0"/>
        <v>0</v>
      </c>
      <c r="K135" s="143" t="s">
        <v>1</v>
      </c>
      <c r="L135" s="31"/>
      <c r="M135" s="148" t="s">
        <v>1</v>
      </c>
      <c r="N135" s="149" t="s">
        <v>41</v>
      </c>
      <c r="O135" s="56"/>
      <c r="P135" s="150">
        <f t="shared" si="1"/>
        <v>0</v>
      </c>
      <c r="Q135" s="150">
        <v>0</v>
      </c>
      <c r="R135" s="150">
        <f t="shared" si="2"/>
        <v>0</v>
      </c>
      <c r="S135" s="150">
        <v>0</v>
      </c>
      <c r="T135" s="151">
        <f t="shared" si="3"/>
        <v>0</v>
      </c>
      <c r="U135" s="30"/>
      <c r="V135" s="30"/>
      <c r="W135" s="30"/>
      <c r="X135" s="30"/>
      <c r="Y135" s="30"/>
      <c r="Z135" s="30"/>
      <c r="AA135" s="30"/>
      <c r="AB135" s="30"/>
      <c r="AC135" s="30"/>
      <c r="AD135" s="30"/>
      <c r="AE135" s="30"/>
      <c r="AR135" s="152" t="s">
        <v>289</v>
      </c>
      <c r="AT135" s="152" t="s">
        <v>164</v>
      </c>
      <c r="AU135" s="152" t="s">
        <v>86</v>
      </c>
      <c r="AY135" s="15" t="s">
        <v>163</v>
      </c>
      <c r="BE135" s="153">
        <f t="shared" si="4"/>
        <v>0</v>
      </c>
      <c r="BF135" s="153">
        <f t="shared" si="5"/>
        <v>0</v>
      </c>
      <c r="BG135" s="153">
        <f t="shared" si="6"/>
        <v>0</v>
      </c>
      <c r="BH135" s="153">
        <f t="shared" si="7"/>
        <v>0</v>
      </c>
      <c r="BI135" s="153">
        <f t="shared" si="8"/>
        <v>0</v>
      </c>
      <c r="BJ135" s="15" t="s">
        <v>84</v>
      </c>
      <c r="BK135" s="153">
        <f t="shared" si="9"/>
        <v>0</v>
      </c>
      <c r="BL135" s="15" t="s">
        <v>289</v>
      </c>
      <c r="BM135" s="152" t="s">
        <v>2996</v>
      </c>
    </row>
    <row r="136" spans="1:65" s="2" customFormat="1" ht="16.5" customHeight="1">
      <c r="A136" s="30"/>
      <c r="B136" s="140"/>
      <c r="C136" s="141" t="s">
        <v>8</v>
      </c>
      <c r="D136" s="141" t="s">
        <v>164</v>
      </c>
      <c r="E136" s="142" t="s">
        <v>2997</v>
      </c>
      <c r="F136" s="143" t="s">
        <v>2391</v>
      </c>
      <c r="G136" s="144" t="s">
        <v>167</v>
      </c>
      <c r="H136" s="145">
        <v>1</v>
      </c>
      <c r="I136" s="146"/>
      <c r="J136" s="147">
        <f t="shared" si="0"/>
        <v>0</v>
      </c>
      <c r="K136" s="143" t="s">
        <v>1</v>
      </c>
      <c r="L136" s="31"/>
      <c r="M136" s="148" t="s">
        <v>1</v>
      </c>
      <c r="N136" s="149" t="s">
        <v>41</v>
      </c>
      <c r="O136" s="56"/>
      <c r="P136" s="150">
        <f t="shared" si="1"/>
        <v>0</v>
      </c>
      <c r="Q136" s="150">
        <v>0</v>
      </c>
      <c r="R136" s="150">
        <f t="shared" si="2"/>
        <v>0</v>
      </c>
      <c r="S136" s="150">
        <v>0</v>
      </c>
      <c r="T136" s="151">
        <f t="shared" si="3"/>
        <v>0</v>
      </c>
      <c r="U136" s="30"/>
      <c r="V136" s="30"/>
      <c r="W136" s="30"/>
      <c r="X136" s="30"/>
      <c r="Y136" s="30"/>
      <c r="Z136" s="30"/>
      <c r="AA136" s="30"/>
      <c r="AB136" s="30"/>
      <c r="AC136" s="30"/>
      <c r="AD136" s="30"/>
      <c r="AE136" s="30"/>
      <c r="AR136" s="152" t="s">
        <v>289</v>
      </c>
      <c r="AT136" s="152" t="s">
        <v>164</v>
      </c>
      <c r="AU136" s="152" t="s">
        <v>86</v>
      </c>
      <c r="AY136" s="15" t="s">
        <v>163</v>
      </c>
      <c r="BE136" s="153">
        <f t="shared" si="4"/>
        <v>0</v>
      </c>
      <c r="BF136" s="153">
        <f t="shared" si="5"/>
        <v>0</v>
      </c>
      <c r="BG136" s="153">
        <f t="shared" si="6"/>
        <v>0</v>
      </c>
      <c r="BH136" s="153">
        <f t="shared" si="7"/>
        <v>0</v>
      </c>
      <c r="BI136" s="153">
        <f t="shared" si="8"/>
        <v>0</v>
      </c>
      <c r="BJ136" s="15" t="s">
        <v>84</v>
      </c>
      <c r="BK136" s="153">
        <f t="shared" si="9"/>
        <v>0</v>
      </c>
      <c r="BL136" s="15" t="s">
        <v>289</v>
      </c>
      <c r="BM136" s="152" t="s">
        <v>2998</v>
      </c>
    </row>
    <row r="137" spans="1:65" s="2" customFormat="1" ht="16.5" customHeight="1">
      <c r="A137" s="30"/>
      <c r="B137" s="140"/>
      <c r="C137" s="141" t="s">
        <v>277</v>
      </c>
      <c r="D137" s="141" t="s">
        <v>164</v>
      </c>
      <c r="E137" s="142" t="s">
        <v>2999</v>
      </c>
      <c r="F137" s="143" t="s">
        <v>3000</v>
      </c>
      <c r="G137" s="144" t="s">
        <v>167</v>
      </c>
      <c r="H137" s="145">
        <v>1</v>
      </c>
      <c r="I137" s="146"/>
      <c r="J137" s="147">
        <f t="shared" si="0"/>
        <v>0</v>
      </c>
      <c r="K137" s="143" t="s">
        <v>1</v>
      </c>
      <c r="L137" s="31"/>
      <c r="M137" s="154" t="s">
        <v>1</v>
      </c>
      <c r="N137" s="155" t="s">
        <v>41</v>
      </c>
      <c r="O137" s="156"/>
      <c r="P137" s="157">
        <f t="shared" si="1"/>
        <v>0</v>
      </c>
      <c r="Q137" s="157">
        <v>0</v>
      </c>
      <c r="R137" s="157">
        <f t="shared" si="2"/>
        <v>0</v>
      </c>
      <c r="S137" s="157">
        <v>0</v>
      </c>
      <c r="T137" s="158">
        <f t="shared" si="3"/>
        <v>0</v>
      </c>
      <c r="U137" s="30"/>
      <c r="V137" s="30"/>
      <c r="W137" s="30"/>
      <c r="X137" s="30"/>
      <c r="Y137" s="30"/>
      <c r="Z137" s="30"/>
      <c r="AA137" s="30"/>
      <c r="AB137" s="30"/>
      <c r="AC137" s="30"/>
      <c r="AD137" s="30"/>
      <c r="AE137" s="30"/>
      <c r="AR137" s="152" t="s">
        <v>289</v>
      </c>
      <c r="AT137" s="152" t="s">
        <v>164</v>
      </c>
      <c r="AU137" s="152" t="s">
        <v>86</v>
      </c>
      <c r="AY137" s="15" t="s">
        <v>163</v>
      </c>
      <c r="BE137" s="153">
        <f t="shared" si="4"/>
        <v>0</v>
      </c>
      <c r="BF137" s="153">
        <f t="shared" si="5"/>
        <v>0</v>
      </c>
      <c r="BG137" s="153">
        <f t="shared" si="6"/>
        <v>0</v>
      </c>
      <c r="BH137" s="153">
        <f t="shared" si="7"/>
        <v>0</v>
      </c>
      <c r="BI137" s="153">
        <f t="shared" si="8"/>
        <v>0</v>
      </c>
      <c r="BJ137" s="15" t="s">
        <v>84</v>
      </c>
      <c r="BK137" s="153">
        <f t="shared" si="9"/>
        <v>0</v>
      </c>
      <c r="BL137" s="15" t="s">
        <v>289</v>
      </c>
      <c r="BM137" s="152" t="s">
        <v>3001</v>
      </c>
    </row>
    <row r="138" spans="1:65" s="2" customFormat="1" ht="6.95" customHeight="1">
      <c r="A138" s="30"/>
      <c r="B138" s="45"/>
      <c r="C138" s="46"/>
      <c r="D138" s="46"/>
      <c r="E138" s="46"/>
      <c r="F138" s="46"/>
      <c r="G138" s="46"/>
      <c r="H138" s="46"/>
      <c r="I138" s="46"/>
      <c r="J138" s="46"/>
      <c r="K138" s="46"/>
      <c r="L138" s="31"/>
      <c r="M138" s="30"/>
      <c r="O138" s="30"/>
      <c r="P138" s="30"/>
      <c r="Q138" s="30"/>
      <c r="R138" s="30"/>
      <c r="S138" s="30"/>
      <c r="T138" s="30"/>
      <c r="U138" s="30"/>
      <c r="V138" s="30"/>
      <c r="W138" s="30"/>
      <c r="X138" s="30"/>
      <c r="Y138" s="30"/>
      <c r="Z138" s="30"/>
      <c r="AA138" s="30"/>
      <c r="AB138" s="30"/>
      <c r="AC138" s="30"/>
      <c r="AD138" s="30"/>
      <c r="AE138" s="30"/>
    </row>
  </sheetData>
  <autoFilter ref="C121:K137"/>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125</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3002</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ROUND(J122,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ROUND((SUM(BE122:BE126)),  2)</f>
        <v>0</v>
      </c>
      <c r="G35" s="30"/>
      <c r="H35" s="30"/>
      <c r="I35" s="103">
        <v>0.21</v>
      </c>
      <c r="J35" s="102">
        <f>ROUND(((SUM(BE122:BE126))*I35),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ROUND((SUM(BF122:BF126)),  2)</f>
        <v>0</v>
      </c>
      <c r="G36" s="30"/>
      <c r="H36" s="30"/>
      <c r="I36" s="103">
        <v>0.12</v>
      </c>
      <c r="J36" s="102">
        <f>ROUND(((SUM(BF122:BF126))*I36),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ROUND((SUM(BG122:BG126)),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ROUND((SUM(BH122:BH126)),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ROUND((SUM(BI122:BI126)),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PS01 - PS 01 - Osobní výtah</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J122</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3003</v>
      </c>
      <c r="E99" s="117"/>
      <c r="F99" s="117"/>
      <c r="G99" s="117"/>
      <c r="H99" s="117"/>
      <c r="I99" s="117"/>
      <c r="J99" s="118">
        <f>J123</f>
        <v>0</v>
      </c>
      <c r="L99" s="115"/>
    </row>
    <row r="100" spans="1:47" s="12" customFormat="1" ht="19.899999999999999" customHeight="1">
      <c r="B100" s="159"/>
      <c r="D100" s="160" t="s">
        <v>3004</v>
      </c>
      <c r="E100" s="161"/>
      <c r="F100" s="161"/>
      <c r="G100" s="161"/>
      <c r="H100" s="161"/>
      <c r="I100" s="161"/>
      <c r="J100" s="162">
        <f>J124</f>
        <v>0</v>
      </c>
      <c r="L100" s="159"/>
    </row>
    <row r="101" spans="1:47" s="2" customFormat="1" ht="21.75" customHeight="1">
      <c r="A101" s="30"/>
      <c r="B101" s="31"/>
      <c r="C101" s="30"/>
      <c r="D101" s="30"/>
      <c r="E101" s="30"/>
      <c r="F101" s="30"/>
      <c r="G101" s="30"/>
      <c r="H101" s="30"/>
      <c r="I101" s="30"/>
      <c r="J101" s="30"/>
      <c r="K101" s="30"/>
      <c r="L101" s="40"/>
      <c r="S101" s="30"/>
      <c r="T101" s="30"/>
      <c r="U101" s="30"/>
      <c r="V101" s="30"/>
      <c r="W101" s="30"/>
      <c r="X101" s="30"/>
      <c r="Y101" s="30"/>
      <c r="Z101" s="30"/>
      <c r="AA101" s="30"/>
      <c r="AB101" s="30"/>
      <c r="AC101" s="30"/>
      <c r="AD101" s="30"/>
      <c r="AE101" s="30"/>
    </row>
    <row r="102" spans="1:47" s="2" customFormat="1" ht="6.95" customHeight="1">
      <c r="A102" s="30"/>
      <c r="B102" s="45"/>
      <c r="C102" s="46"/>
      <c r="D102" s="46"/>
      <c r="E102" s="46"/>
      <c r="F102" s="46"/>
      <c r="G102" s="46"/>
      <c r="H102" s="46"/>
      <c r="I102" s="46"/>
      <c r="J102" s="46"/>
      <c r="K102" s="46"/>
      <c r="L102" s="40"/>
      <c r="S102" s="30"/>
      <c r="T102" s="30"/>
      <c r="U102" s="30"/>
      <c r="V102" s="30"/>
      <c r="W102" s="30"/>
      <c r="X102" s="30"/>
      <c r="Y102" s="30"/>
      <c r="Z102" s="30"/>
      <c r="AA102" s="30"/>
      <c r="AB102" s="30"/>
      <c r="AC102" s="30"/>
      <c r="AD102" s="30"/>
      <c r="AE102" s="30"/>
    </row>
    <row r="106" spans="1:47" s="2" customFormat="1" ht="6.95" customHeight="1">
      <c r="A106" s="30"/>
      <c r="B106" s="47"/>
      <c r="C106" s="48"/>
      <c r="D106" s="48"/>
      <c r="E106" s="48"/>
      <c r="F106" s="48"/>
      <c r="G106" s="48"/>
      <c r="H106" s="48"/>
      <c r="I106" s="48"/>
      <c r="J106" s="48"/>
      <c r="K106" s="48"/>
      <c r="L106" s="40"/>
      <c r="S106" s="30"/>
      <c r="T106" s="30"/>
      <c r="U106" s="30"/>
      <c r="V106" s="30"/>
      <c r="W106" s="30"/>
      <c r="X106" s="30"/>
      <c r="Y106" s="30"/>
      <c r="Z106" s="30"/>
      <c r="AA106" s="30"/>
      <c r="AB106" s="30"/>
      <c r="AC106" s="30"/>
      <c r="AD106" s="30"/>
      <c r="AE106" s="30"/>
    </row>
    <row r="107" spans="1:47" s="2" customFormat="1" ht="24.95" customHeight="1">
      <c r="A107" s="30"/>
      <c r="B107" s="31"/>
      <c r="C107" s="19" t="s">
        <v>147</v>
      </c>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6.95" customHeight="1">
      <c r="A108" s="30"/>
      <c r="B108" s="31"/>
      <c r="C108" s="30"/>
      <c r="D108" s="30"/>
      <c r="E108" s="30"/>
      <c r="F108" s="30"/>
      <c r="G108" s="30"/>
      <c r="H108" s="30"/>
      <c r="I108" s="30"/>
      <c r="J108" s="30"/>
      <c r="K108" s="30"/>
      <c r="L108" s="40"/>
      <c r="S108" s="30"/>
      <c r="T108" s="30"/>
      <c r="U108" s="30"/>
      <c r="V108" s="30"/>
      <c r="W108" s="30"/>
      <c r="X108" s="30"/>
      <c r="Y108" s="30"/>
      <c r="Z108" s="30"/>
      <c r="AA108" s="30"/>
      <c r="AB108" s="30"/>
      <c r="AC108" s="30"/>
      <c r="AD108" s="30"/>
      <c r="AE108" s="30"/>
    </row>
    <row r="109" spans="1:47" s="2" customFormat="1" ht="12" customHeight="1">
      <c r="A109" s="30"/>
      <c r="B109" s="31"/>
      <c r="C109" s="25" t="s">
        <v>16</v>
      </c>
      <c r="D109" s="30"/>
      <c r="E109" s="30"/>
      <c r="F109" s="30"/>
      <c r="G109" s="30"/>
      <c r="H109" s="30"/>
      <c r="I109" s="30"/>
      <c r="J109" s="30"/>
      <c r="K109" s="30"/>
      <c r="L109" s="40"/>
      <c r="S109" s="30"/>
      <c r="T109" s="30"/>
      <c r="U109" s="30"/>
      <c r="V109" s="30"/>
      <c r="W109" s="30"/>
      <c r="X109" s="30"/>
      <c r="Y109" s="30"/>
      <c r="Z109" s="30"/>
      <c r="AA109" s="30"/>
      <c r="AB109" s="30"/>
      <c r="AC109" s="30"/>
      <c r="AD109" s="30"/>
      <c r="AE109" s="30"/>
    </row>
    <row r="110" spans="1:47" s="2" customFormat="1" ht="16.5" customHeight="1">
      <c r="A110" s="30"/>
      <c r="B110" s="31"/>
      <c r="C110" s="30"/>
      <c r="D110" s="30"/>
      <c r="E110" s="231" t="str">
        <f>E7</f>
        <v>Měšťanský dům čp.6 - Horní Slavkov</v>
      </c>
      <c r="F110" s="232"/>
      <c r="G110" s="232"/>
      <c r="H110" s="232"/>
      <c r="I110" s="30"/>
      <c r="J110" s="30"/>
      <c r="K110" s="30"/>
      <c r="L110" s="40"/>
      <c r="S110" s="30"/>
      <c r="T110" s="30"/>
      <c r="U110" s="30"/>
      <c r="V110" s="30"/>
      <c r="W110" s="30"/>
      <c r="X110" s="30"/>
      <c r="Y110" s="30"/>
      <c r="Z110" s="30"/>
      <c r="AA110" s="30"/>
      <c r="AB110" s="30"/>
      <c r="AC110" s="30"/>
      <c r="AD110" s="30"/>
      <c r="AE110" s="30"/>
    </row>
    <row r="111" spans="1:47" s="1" customFormat="1" ht="12" customHeight="1">
      <c r="B111" s="18"/>
      <c r="C111" s="25" t="s">
        <v>139</v>
      </c>
      <c r="L111" s="18"/>
    </row>
    <row r="112" spans="1:47" s="2" customFormat="1" ht="16.5" customHeight="1">
      <c r="A112" s="30"/>
      <c r="B112" s="31"/>
      <c r="C112" s="30"/>
      <c r="D112" s="30"/>
      <c r="E112" s="231" t="s">
        <v>195</v>
      </c>
      <c r="F112" s="233"/>
      <c r="G112" s="233"/>
      <c r="H112" s="233"/>
      <c r="I112" s="30"/>
      <c r="J112" s="30"/>
      <c r="K112" s="30"/>
      <c r="L112" s="40"/>
      <c r="S112" s="30"/>
      <c r="T112" s="30"/>
      <c r="U112" s="30"/>
      <c r="V112" s="30"/>
      <c r="W112" s="30"/>
      <c r="X112" s="30"/>
      <c r="Y112" s="30"/>
      <c r="Z112" s="30"/>
      <c r="AA112" s="30"/>
      <c r="AB112" s="30"/>
      <c r="AC112" s="30"/>
      <c r="AD112" s="30"/>
      <c r="AE112" s="30"/>
    </row>
    <row r="113" spans="1:65" s="2" customFormat="1" ht="12" customHeight="1">
      <c r="A113" s="30"/>
      <c r="B113" s="31"/>
      <c r="C113" s="25" t="s">
        <v>196</v>
      </c>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5" s="2" customFormat="1" ht="16.5" customHeight="1">
      <c r="A114" s="30"/>
      <c r="B114" s="31"/>
      <c r="C114" s="30"/>
      <c r="D114" s="30"/>
      <c r="E114" s="193" t="str">
        <f>E11</f>
        <v>PS01 - PS 01 - Osobní výtah</v>
      </c>
      <c r="F114" s="233"/>
      <c r="G114" s="233"/>
      <c r="H114" s="233"/>
      <c r="I114" s="30"/>
      <c r="J114" s="30"/>
      <c r="K114" s="30"/>
      <c r="L114" s="40"/>
      <c r="S114" s="30"/>
      <c r="T114" s="30"/>
      <c r="U114" s="30"/>
      <c r="V114" s="30"/>
      <c r="W114" s="30"/>
      <c r="X114" s="30"/>
      <c r="Y114" s="30"/>
      <c r="Z114" s="30"/>
      <c r="AA114" s="30"/>
      <c r="AB114" s="30"/>
      <c r="AC114" s="30"/>
      <c r="AD114" s="30"/>
      <c r="AE114" s="30"/>
    </row>
    <row r="115" spans="1:65"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2" customFormat="1" ht="12" customHeight="1">
      <c r="A116" s="30"/>
      <c r="B116" s="31"/>
      <c r="C116" s="25" t="s">
        <v>20</v>
      </c>
      <c r="D116" s="30"/>
      <c r="E116" s="30"/>
      <c r="F116" s="23" t="str">
        <f>F14</f>
        <v>Horní Slavkov</v>
      </c>
      <c r="G116" s="30"/>
      <c r="H116" s="30"/>
      <c r="I116" s="25" t="s">
        <v>22</v>
      </c>
      <c r="J116" s="53" t="str">
        <f>IF(J14="","",J14)</f>
        <v>26. 8. 2025</v>
      </c>
      <c r="K116" s="30"/>
      <c r="L116" s="40"/>
      <c r="S116" s="30"/>
      <c r="T116" s="30"/>
      <c r="U116" s="30"/>
      <c r="V116" s="30"/>
      <c r="W116" s="30"/>
      <c r="X116" s="30"/>
      <c r="Y116" s="30"/>
      <c r="Z116" s="30"/>
      <c r="AA116" s="30"/>
      <c r="AB116" s="30"/>
      <c r="AC116" s="30"/>
      <c r="AD116" s="30"/>
      <c r="AE116" s="30"/>
    </row>
    <row r="117" spans="1:65" s="2" customFormat="1" ht="6.95" customHeight="1">
      <c r="A117" s="30"/>
      <c r="B117" s="31"/>
      <c r="C117" s="30"/>
      <c r="D117" s="30"/>
      <c r="E117" s="30"/>
      <c r="F117" s="30"/>
      <c r="G117" s="30"/>
      <c r="H117" s="30"/>
      <c r="I117" s="30"/>
      <c r="J117" s="30"/>
      <c r="K117" s="30"/>
      <c r="L117" s="40"/>
      <c r="S117" s="30"/>
      <c r="T117" s="30"/>
      <c r="U117" s="30"/>
      <c r="V117" s="30"/>
      <c r="W117" s="30"/>
      <c r="X117" s="30"/>
      <c r="Y117" s="30"/>
      <c r="Z117" s="30"/>
      <c r="AA117" s="30"/>
      <c r="AB117" s="30"/>
      <c r="AC117" s="30"/>
      <c r="AD117" s="30"/>
      <c r="AE117" s="30"/>
    </row>
    <row r="118" spans="1:65" s="2" customFormat="1" ht="15.2" customHeight="1">
      <c r="A118" s="30"/>
      <c r="B118" s="31"/>
      <c r="C118" s="25" t="s">
        <v>24</v>
      </c>
      <c r="D118" s="30"/>
      <c r="E118" s="30"/>
      <c r="F118" s="23" t="str">
        <f>E17</f>
        <v>Město Horní Slavkov</v>
      </c>
      <c r="G118" s="30"/>
      <c r="H118" s="30"/>
      <c r="I118" s="25" t="s">
        <v>30</v>
      </c>
      <c r="J118" s="28" t="str">
        <f>E23</f>
        <v>TMS Projekt</v>
      </c>
      <c r="K118" s="30"/>
      <c r="L118" s="40"/>
      <c r="S118" s="30"/>
      <c r="T118" s="30"/>
      <c r="U118" s="30"/>
      <c r="V118" s="30"/>
      <c r="W118" s="30"/>
      <c r="X118" s="30"/>
      <c r="Y118" s="30"/>
      <c r="Z118" s="30"/>
      <c r="AA118" s="30"/>
      <c r="AB118" s="30"/>
      <c r="AC118" s="30"/>
      <c r="AD118" s="30"/>
      <c r="AE118" s="30"/>
    </row>
    <row r="119" spans="1:65" s="2" customFormat="1" ht="15.2" customHeight="1">
      <c r="A119" s="30"/>
      <c r="B119" s="31"/>
      <c r="C119" s="25" t="s">
        <v>28</v>
      </c>
      <c r="D119" s="30"/>
      <c r="E119" s="30"/>
      <c r="F119" s="23" t="str">
        <f>IF(E20="","",E20)</f>
        <v>Vyplň údaj</v>
      </c>
      <c r="G119" s="30"/>
      <c r="H119" s="30"/>
      <c r="I119" s="25" t="s">
        <v>33</v>
      </c>
      <c r="J119" s="28" t="str">
        <f>E26</f>
        <v>Milan Hájek</v>
      </c>
      <c r="K119" s="30"/>
      <c r="L119" s="40"/>
      <c r="S119" s="30"/>
      <c r="T119" s="30"/>
      <c r="U119" s="30"/>
      <c r="V119" s="30"/>
      <c r="W119" s="30"/>
      <c r="X119" s="30"/>
      <c r="Y119" s="30"/>
      <c r="Z119" s="30"/>
      <c r="AA119" s="30"/>
      <c r="AB119" s="30"/>
      <c r="AC119" s="30"/>
      <c r="AD119" s="30"/>
      <c r="AE119" s="30"/>
    </row>
    <row r="120" spans="1:65" s="2" customFormat="1" ht="10.35" customHeight="1">
      <c r="A120" s="30"/>
      <c r="B120" s="31"/>
      <c r="C120" s="30"/>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65" s="10" customFormat="1" ht="29.25" customHeight="1">
      <c r="A121" s="119"/>
      <c r="B121" s="120"/>
      <c r="C121" s="121" t="s">
        <v>148</v>
      </c>
      <c r="D121" s="122" t="s">
        <v>61</v>
      </c>
      <c r="E121" s="122" t="s">
        <v>57</v>
      </c>
      <c r="F121" s="122" t="s">
        <v>58</v>
      </c>
      <c r="G121" s="122" t="s">
        <v>149</v>
      </c>
      <c r="H121" s="122" t="s">
        <v>150</v>
      </c>
      <c r="I121" s="122" t="s">
        <v>151</v>
      </c>
      <c r="J121" s="122" t="s">
        <v>143</v>
      </c>
      <c r="K121" s="123" t="s">
        <v>152</v>
      </c>
      <c r="L121" s="124"/>
      <c r="M121" s="60" t="s">
        <v>1</v>
      </c>
      <c r="N121" s="61" t="s">
        <v>40</v>
      </c>
      <c r="O121" s="61" t="s">
        <v>153</v>
      </c>
      <c r="P121" s="61" t="s">
        <v>154</v>
      </c>
      <c r="Q121" s="61" t="s">
        <v>155</v>
      </c>
      <c r="R121" s="61" t="s">
        <v>156</v>
      </c>
      <c r="S121" s="61" t="s">
        <v>157</v>
      </c>
      <c r="T121" s="62" t="s">
        <v>158</v>
      </c>
      <c r="U121" s="119"/>
      <c r="V121" s="119"/>
      <c r="W121" s="119"/>
      <c r="X121" s="119"/>
      <c r="Y121" s="119"/>
      <c r="Z121" s="119"/>
      <c r="AA121" s="119"/>
      <c r="AB121" s="119"/>
      <c r="AC121" s="119"/>
      <c r="AD121" s="119"/>
      <c r="AE121" s="119"/>
    </row>
    <row r="122" spans="1:65" s="2" customFormat="1" ht="22.9" customHeight="1">
      <c r="A122" s="30"/>
      <c r="B122" s="31"/>
      <c r="C122" s="67" t="s">
        <v>159</v>
      </c>
      <c r="D122" s="30"/>
      <c r="E122" s="30"/>
      <c r="F122" s="30"/>
      <c r="G122" s="30"/>
      <c r="H122" s="30"/>
      <c r="I122" s="30"/>
      <c r="J122" s="125">
        <f>BK122</f>
        <v>0</v>
      </c>
      <c r="K122" s="30"/>
      <c r="L122" s="31"/>
      <c r="M122" s="63"/>
      <c r="N122" s="54"/>
      <c r="O122" s="64"/>
      <c r="P122" s="126">
        <f>P123</f>
        <v>0</v>
      </c>
      <c r="Q122" s="64"/>
      <c r="R122" s="126">
        <f>R123</f>
        <v>0</v>
      </c>
      <c r="S122" s="64"/>
      <c r="T122" s="127">
        <f>T123</f>
        <v>0</v>
      </c>
      <c r="U122" s="30"/>
      <c r="V122" s="30"/>
      <c r="W122" s="30"/>
      <c r="X122" s="30"/>
      <c r="Y122" s="30"/>
      <c r="Z122" s="30"/>
      <c r="AA122" s="30"/>
      <c r="AB122" s="30"/>
      <c r="AC122" s="30"/>
      <c r="AD122" s="30"/>
      <c r="AE122" s="30"/>
      <c r="AT122" s="15" t="s">
        <v>75</v>
      </c>
      <c r="AU122" s="15" t="s">
        <v>145</v>
      </c>
      <c r="BK122" s="128">
        <f>BK123</f>
        <v>0</v>
      </c>
    </row>
    <row r="123" spans="1:65" s="11" customFormat="1" ht="25.9" customHeight="1">
      <c r="B123" s="129"/>
      <c r="D123" s="130" t="s">
        <v>75</v>
      </c>
      <c r="E123" s="131" t="s">
        <v>618</v>
      </c>
      <c r="F123" s="131" t="s">
        <v>3005</v>
      </c>
      <c r="I123" s="132"/>
      <c r="J123" s="133">
        <f>BK123</f>
        <v>0</v>
      </c>
      <c r="L123" s="129"/>
      <c r="M123" s="134"/>
      <c r="N123" s="135"/>
      <c r="O123" s="135"/>
      <c r="P123" s="136">
        <f>P124</f>
        <v>0</v>
      </c>
      <c r="Q123" s="135"/>
      <c r="R123" s="136">
        <f>R124</f>
        <v>0</v>
      </c>
      <c r="S123" s="135"/>
      <c r="T123" s="137">
        <f>T124</f>
        <v>0</v>
      </c>
      <c r="AR123" s="130" t="s">
        <v>135</v>
      </c>
      <c r="AT123" s="138" t="s">
        <v>75</v>
      </c>
      <c r="AU123" s="138" t="s">
        <v>76</v>
      </c>
      <c r="AY123" s="130" t="s">
        <v>163</v>
      </c>
      <c r="BK123" s="139">
        <f>BK124</f>
        <v>0</v>
      </c>
    </row>
    <row r="124" spans="1:65" s="11" customFormat="1" ht="22.9" customHeight="1">
      <c r="B124" s="129"/>
      <c r="D124" s="130" t="s">
        <v>75</v>
      </c>
      <c r="E124" s="163" t="s">
        <v>3006</v>
      </c>
      <c r="F124" s="163" t="s">
        <v>3007</v>
      </c>
      <c r="I124" s="132"/>
      <c r="J124" s="164">
        <f>BK124</f>
        <v>0</v>
      </c>
      <c r="L124" s="129"/>
      <c r="M124" s="134"/>
      <c r="N124" s="135"/>
      <c r="O124" s="135"/>
      <c r="P124" s="136">
        <f>SUM(P125:P126)</f>
        <v>0</v>
      </c>
      <c r="Q124" s="135"/>
      <c r="R124" s="136">
        <f>SUM(R125:R126)</f>
        <v>0</v>
      </c>
      <c r="S124" s="135"/>
      <c r="T124" s="137">
        <f>SUM(T125:T126)</f>
        <v>0</v>
      </c>
      <c r="AR124" s="130" t="s">
        <v>135</v>
      </c>
      <c r="AT124" s="138" t="s">
        <v>75</v>
      </c>
      <c r="AU124" s="138" t="s">
        <v>84</v>
      </c>
      <c r="AY124" s="130" t="s">
        <v>163</v>
      </c>
      <c r="BK124" s="139">
        <f>SUM(BK125:BK126)</f>
        <v>0</v>
      </c>
    </row>
    <row r="125" spans="1:65" s="2" customFormat="1" ht="24.2" customHeight="1">
      <c r="A125" s="30"/>
      <c r="B125" s="140"/>
      <c r="C125" s="141" t="s">
        <v>84</v>
      </c>
      <c r="D125" s="141" t="s">
        <v>164</v>
      </c>
      <c r="E125" s="142" t="s">
        <v>3008</v>
      </c>
      <c r="F125" s="143" t="s">
        <v>3009</v>
      </c>
      <c r="G125" s="144" t="s">
        <v>193</v>
      </c>
      <c r="H125" s="145">
        <v>1</v>
      </c>
      <c r="I125" s="146"/>
      <c r="J125" s="147">
        <f>ROUND(I125*H125,2)</f>
        <v>0</v>
      </c>
      <c r="K125" s="143" t="s">
        <v>1</v>
      </c>
      <c r="L125" s="31"/>
      <c r="M125" s="148" t="s">
        <v>1</v>
      </c>
      <c r="N125" s="149" t="s">
        <v>41</v>
      </c>
      <c r="O125" s="56"/>
      <c r="P125" s="150">
        <f>O125*H125</f>
        <v>0</v>
      </c>
      <c r="Q125" s="150">
        <v>0</v>
      </c>
      <c r="R125" s="150">
        <f>Q125*H125</f>
        <v>0</v>
      </c>
      <c r="S125" s="150">
        <v>0</v>
      </c>
      <c r="T125" s="151">
        <f>S125*H125</f>
        <v>0</v>
      </c>
      <c r="U125" s="30"/>
      <c r="V125" s="30"/>
      <c r="W125" s="30"/>
      <c r="X125" s="30"/>
      <c r="Y125" s="30"/>
      <c r="Z125" s="30"/>
      <c r="AA125" s="30"/>
      <c r="AB125" s="30"/>
      <c r="AC125" s="30"/>
      <c r="AD125" s="30"/>
      <c r="AE125" s="30"/>
      <c r="AR125" s="152" t="s">
        <v>586</v>
      </c>
      <c r="AT125" s="152" t="s">
        <v>164</v>
      </c>
      <c r="AU125" s="152" t="s">
        <v>86</v>
      </c>
      <c r="AY125" s="15" t="s">
        <v>163</v>
      </c>
      <c r="BE125" s="153">
        <f>IF(N125="základní",J125,0)</f>
        <v>0</v>
      </c>
      <c r="BF125" s="153">
        <f>IF(N125="snížená",J125,0)</f>
        <v>0</v>
      </c>
      <c r="BG125" s="153">
        <f>IF(N125="zákl. přenesená",J125,0)</f>
        <v>0</v>
      </c>
      <c r="BH125" s="153">
        <f>IF(N125="sníž. přenesená",J125,0)</f>
        <v>0</v>
      </c>
      <c r="BI125" s="153">
        <f>IF(N125="nulová",J125,0)</f>
        <v>0</v>
      </c>
      <c r="BJ125" s="15" t="s">
        <v>84</v>
      </c>
      <c r="BK125" s="153">
        <f>ROUND(I125*H125,2)</f>
        <v>0</v>
      </c>
      <c r="BL125" s="15" t="s">
        <v>586</v>
      </c>
      <c r="BM125" s="152" t="s">
        <v>3010</v>
      </c>
    </row>
    <row r="126" spans="1:65" s="2" customFormat="1" ht="16.5" customHeight="1">
      <c r="A126" s="30"/>
      <c r="B126" s="140"/>
      <c r="C126" s="141" t="s">
        <v>86</v>
      </c>
      <c r="D126" s="141" t="s">
        <v>164</v>
      </c>
      <c r="E126" s="142" t="s">
        <v>3011</v>
      </c>
      <c r="F126" s="143" t="s">
        <v>2391</v>
      </c>
      <c r="G126" s="144" t="s">
        <v>193</v>
      </c>
      <c r="H126" s="145">
        <v>1</v>
      </c>
      <c r="I126" s="146"/>
      <c r="J126" s="147">
        <f>ROUND(I126*H126,2)</f>
        <v>0</v>
      </c>
      <c r="K126" s="143" t="s">
        <v>1</v>
      </c>
      <c r="L126" s="31"/>
      <c r="M126" s="154" t="s">
        <v>1</v>
      </c>
      <c r="N126" s="155" t="s">
        <v>41</v>
      </c>
      <c r="O126" s="156"/>
      <c r="P126" s="157">
        <f>O126*H126</f>
        <v>0</v>
      </c>
      <c r="Q126" s="157">
        <v>0</v>
      </c>
      <c r="R126" s="157">
        <f>Q126*H126</f>
        <v>0</v>
      </c>
      <c r="S126" s="157">
        <v>0</v>
      </c>
      <c r="T126" s="158">
        <f>S126*H126</f>
        <v>0</v>
      </c>
      <c r="U126" s="30"/>
      <c r="V126" s="30"/>
      <c r="W126" s="30"/>
      <c r="X126" s="30"/>
      <c r="Y126" s="30"/>
      <c r="Z126" s="30"/>
      <c r="AA126" s="30"/>
      <c r="AB126" s="30"/>
      <c r="AC126" s="30"/>
      <c r="AD126" s="30"/>
      <c r="AE126" s="30"/>
      <c r="AR126" s="152" t="s">
        <v>586</v>
      </c>
      <c r="AT126" s="152" t="s">
        <v>164</v>
      </c>
      <c r="AU126" s="152" t="s">
        <v>86</v>
      </c>
      <c r="AY126" s="15" t="s">
        <v>163</v>
      </c>
      <c r="BE126" s="153">
        <f>IF(N126="základní",J126,0)</f>
        <v>0</v>
      </c>
      <c r="BF126" s="153">
        <f>IF(N126="snížená",J126,0)</f>
        <v>0</v>
      </c>
      <c r="BG126" s="153">
        <f>IF(N126="zákl. přenesená",J126,0)</f>
        <v>0</v>
      </c>
      <c r="BH126" s="153">
        <f>IF(N126="sníž. přenesená",J126,0)</f>
        <v>0</v>
      </c>
      <c r="BI126" s="153">
        <f>IF(N126="nulová",J126,0)</f>
        <v>0</v>
      </c>
      <c r="BJ126" s="15" t="s">
        <v>84</v>
      </c>
      <c r="BK126" s="153">
        <f>ROUND(I126*H126,2)</f>
        <v>0</v>
      </c>
      <c r="BL126" s="15" t="s">
        <v>586</v>
      </c>
      <c r="BM126" s="152" t="s">
        <v>3012</v>
      </c>
    </row>
    <row r="127" spans="1:65" s="2" customFormat="1" ht="6.95" customHeight="1">
      <c r="A127" s="30"/>
      <c r="B127" s="45"/>
      <c r="C127" s="46"/>
      <c r="D127" s="46"/>
      <c r="E127" s="46"/>
      <c r="F127" s="46"/>
      <c r="G127" s="46"/>
      <c r="H127" s="46"/>
      <c r="I127" s="46"/>
      <c r="J127" s="46"/>
      <c r="K127" s="46"/>
      <c r="L127" s="31"/>
      <c r="M127" s="30"/>
      <c r="O127" s="30"/>
      <c r="P127" s="30"/>
      <c r="Q127" s="30"/>
      <c r="R127" s="30"/>
      <c r="S127" s="30"/>
      <c r="T127" s="30"/>
      <c r="U127" s="30"/>
      <c r="V127" s="30"/>
      <c r="W127" s="30"/>
      <c r="X127" s="30"/>
      <c r="Y127" s="30"/>
      <c r="Z127" s="30"/>
      <c r="AA127" s="30"/>
      <c r="AB127" s="30"/>
      <c r="AC127" s="30"/>
      <c r="AD127" s="30"/>
      <c r="AE127" s="30"/>
    </row>
  </sheetData>
  <autoFilter ref="C121:K126"/>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129</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3013</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3014</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ROUND(J135,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ROUND((SUM(BE135:BE257)),  2)</f>
        <v>0</v>
      </c>
      <c r="G35" s="30"/>
      <c r="H35" s="30"/>
      <c r="I35" s="103">
        <v>0.21</v>
      </c>
      <c r="J35" s="102">
        <f>ROUND(((SUM(BE135:BE257))*I35),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ROUND((SUM(BF135:BF257)),  2)</f>
        <v>0</v>
      </c>
      <c r="G36" s="30"/>
      <c r="H36" s="30"/>
      <c r="I36" s="103">
        <v>0.12</v>
      </c>
      <c r="J36" s="102">
        <f>ROUND(((SUM(BF135:BF257))*I36),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ROUND((SUM(BG135:BG257)),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ROUND((SUM(BH135:BH257)),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ROUND((SUM(BI135:BI257)),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3013</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21 - Dvorní přístavek</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J135</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198</v>
      </c>
      <c r="E99" s="117"/>
      <c r="F99" s="117"/>
      <c r="G99" s="117"/>
      <c r="H99" s="117"/>
      <c r="I99" s="117"/>
      <c r="J99" s="118">
        <f>J136</f>
        <v>0</v>
      </c>
      <c r="L99" s="115"/>
    </row>
    <row r="100" spans="1:47" s="12" customFormat="1" ht="19.899999999999999" customHeight="1">
      <c r="B100" s="159"/>
      <c r="D100" s="160" t="s">
        <v>199</v>
      </c>
      <c r="E100" s="161"/>
      <c r="F100" s="161"/>
      <c r="G100" s="161"/>
      <c r="H100" s="161"/>
      <c r="I100" s="161"/>
      <c r="J100" s="162">
        <f>J137</f>
        <v>0</v>
      </c>
      <c r="L100" s="159"/>
    </row>
    <row r="101" spans="1:47" s="12" customFormat="1" ht="19.899999999999999" customHeight="1">
      <c r="B101" s="159"/>
      <c r="D101" s="160" t="s">
        <v>201</v>
      </c>
      <c r="E101" s="161"/>
      <c r="F101" s="161"/>
      <c r="G101" s="161"/>
      <c r="H101" s="161"/>
      <c r="I101" s="161"/>
      <c r="J101" s="162">
        <f>J141</f>
        <v>0</v>
      </c>
      <c r="L101" s="159"/>
    </row>
    <row r="102" spans="1:47" s="12" customFormat="1" ht="19.899999999999999" customHeight="1">
      <c r="B102" s="159"/>
      <c r="D102" s="160" t="s">
        <v>202</v>
      </c>
      <c r="E102" s="161"/>
      <c r="F102" s="161"/>
      <c r="G102" s="161"/>
      <c r="H102" s="161"/>
      <c r="I102" s="161"/>
      <c r="J102" s="162">
        <f>J154</f>
        <v>0</v>
      </c>
      <c r="L102" s="159"/>
    </row>
    <row r="103" spans="1:47" s="12" customFormat="1" ht="19.899999999999999" customHeight="1">
      <c r="B103" s="159"/>
      <c r="D103" s="160" t="s">
        <v>203</v>
      </c>
      <c r="E103" s="161"/>
      <c r="F103" s="161"/>
      <c r="G103" s="161"/>
      <c r="H103" s="161"/>
      <c r="I103" s="161"/>
      <c r="J103" s="162">
        <f>J161</f>
        <v>0</v>
      </c>
      <c r="L103" s="159"/>
    </row>
    <row r="104" spans="1:47" s="12" customFormat="1" ht="19.899999999999999" customHeight="1">
      <c r="B104" s="159"/>
      <c r="D104" s="160" t="s">
        <v>204</v>
      </c>
      <c r="E104" s="161"/>
      <c r="F104" s="161"/>
      <c r="G104" s="161"/>
      <c r="H104" s="161"/>
      <c r="I104" s="161"/>
      <c r="J104" s="162">
        <f>J170</f>
        <v>0</v>
      </c>
      <c r="L104" s="159"/>
    </row>
    <row r="105" spans="1:47" s="12" customFormat="1" ht="19.899999999999999" customHeight="1">
      <c r="B105" s="159"/>
      <c r="D105" s="160" t="s">
        <v>205</v>
      </c>
      <c r="E105" s="161"/>
      <c r="F105" s="161"/>
      <c r="G105" s="161"/>
      <c r="H105" s="161"/>
      <c r="I105" s="161"/>
      <c r="J105" s="162">
        <f>J183</f>
        <v>0</v>
      </c>
      <c r="L105" s="159"/>
    </row>
    <row r="106" spans="1:47" s="12" customFormat="1" ht="19.899999999999999" customHeight="1">
      <c r="B106" s="159"/>
      <c r="D106" s="160" t="s">
        <v>206</v>
      </c>
      <c r="E106" s="161"/>
      <c r="F106" s="161"/>
      <c r="G106" s="161"/>
      <c r="H106" s="161"/>
      <c r="I106" s="161"/>
      <c r="J106" s="162">
        <f>J208</f>
        <v>0</v>
      </c>
      <c r="L106" s="159"/>
    </row>
    <row r="107" spans="1:47" s="12" customFormat="1" ht="19.899999999999999" customHeight="1">
      <c r="B107" s="159"/>
      <c r="D107" s="160" t="s">
        <v>207</v>
      </c>
      <c r="E107" s="161"/>
      <c r="F107" s="161"/>
      <c r="G107" s="161"/>
      <c r="H107" s="161"/>
      <c r="I107" s="161"/>
      <c r="J107" s="162">
        <f>J217</f>
        <v>0</v>
      </c>
      <c r="L107" s="159"/>
    </row>
    <row r="108" spans="1:47" s="9" customFormat="1" ht="24.95" customHeight="1">
      <c r="B108" s="115"/>
      <c r="D108" s="116" t="s">
        <v>208</v>
      </c>
      <c r="E108" s="117"/>
      <c r="F108" s="117"/>
      <c r="G108" s="117"/>
      <c r="H108" s="117"/>
      <c r="I108" s="117"/>
      <c r="J108" s="118">
        <f>J219</f>
        <v>0</v>
      </c>
      <c r="L108" s="115"/>
    </row>
    <row r="109" spans="1:47" s="12" customFormat="1" ht="19.899999999999999" customHeight="1">
      <c r="B109" s="159"/>
      <c r="D109" s="160" t="s">
        <v>211</v>
      </c>
      <c r="E109" s="161"/>
      <c r="F109" s="161"/>
      <c r="G109" s="161"/>
      <c r="H109" s="161"/>
      <c r="I109" s="161"/>
      <c r="J109" s="162">
        <f>J220</f>
        <v>0</v>
      </c>
      <c r="L109" s="159"/>
    </row>
    <row r="110" spans="1:47" s="12" customFormat="1" ht="19.899999999999999" customHeight="1">
      <c r="B110" s="159"/>
      <c r="D110" s="160" t="s">
        <v>1575</v>
      </c>
      <c r="E110" s="161"/>
      <c r="F110" s="161"/>
      <c r="G110" s="161"/>
      <c r="H110" s="161"/>
      <c r="I110" s="161"/>
      <c r="J110" s="162">
        <f>J235</f>
        <v>0</v>
      </c>
      <c r="L110" s="159"/>
    </row>
    <row r="111" spans="1:47" s="12" customFormat="1" ht="19.899999999999999" customHeight="1">
      <c r="B111" s="159"/>
      <c r="D111" s="160" t="s">
        <v>213</v>
      </c>
      <c r="E111" s="161"/>
      <c r="F111" s="161"/>
      <c r="G111" s="161"/>
      <c r="H111" s="161"/>
      <c r="I111" s="161"/>
      <c r="J111" s="162">
        <f>J247</f>
        <v>0</v>
      </c>
      <c r="L111" s="159"/>
    </row>
    <row r="112" spans="1:47" s="12" customFormat="1" ht="19.899999999999999" customHeight="1">
      <c r="B112" s="159"/>
      <c r="D112" s="160" t="s">
        <v>214</v>
      </c>
      <c r="E112" s="161"/>
      <c r="F112" s="161"/>
      <c r="G112" s="161"/>
      <c r="H112" s="161"/>
      <c r="I112" s="161"/>
      <c r="J112" s="162">
        <f>J251</f>
        <v>0</v>
      </c>
      <c r="L112" s="159"/>
    </row>
    <row r="113" spans="1:31" s="12" customFormat="1" ht="19.899999999999999" customHeight="1">
      <c r="B113" s="159"/>
      <c r="D113" s="160" t="s">
        <v>219</v>
      </c>
      <c r="E113" s="161"/>
      <c r="F113" s="161"/>
      <c r="G113" s="161"/>
      <c r="H113" s="161"/>
      <c r="I113" s="161"/>
      <c r="J113" s="162">
        <f>J255</f>
        <v>0</v>
      </c>
      <c r="L113" s="159"/>
    </row>
    <row r="114" spans="1:31" s="2" customFormat="1" ht="21.75" customHeight="1">
      <c r="A114" s="30"/>
      <c r="B114" s="31"/>
      <c r="C114" s="30"/>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31" s="2" customFormat="1" ht="6.95" customHeight="1">
      <c r="A115" s="30"/>
      <c r="B115" s="45"/>
      <c r="C115" s="46"/>
      <c r="D115" s="46"/>
      <c r="E115" s="46"/>
      <c r="F115" s="46"/>
      <c r="G115" s="46"/>
      <c r="H115" s="46"/>
      <c r="I115" s="46"/>
      <c r="J115" s="46"/>
      <c r="K115" s="46"/>
      <c r="L115" s="40"/>
      <c r="S115" s="30"/>
      <c r="T115" s="30"/>
      <c r="U115" s="30"/>
      <c r="V115" s="30"/>
      <c r="W115" s="30"/>
      <c r="X115" s="30"/>
      <c r="Y115" s="30"/>
      <c r="Z115" s="30"/>
      <c r="AA115" s="30"/>
      <c r="AB115" s="30"/>
      <c r="AC115" s="30"/>
      <c r="AD115" s="30"/>
      <c r="AE115" s="30"/>
    </row>
    <row r="119" spans="1:31" s="2" customFormat="1" ht="6.95" customHeight="1">
      <c r="A119" s="30"/>
      <c r="B119" s="47"/>
      <c r="C119" s="48"/>
      <c r="D119" s="48"/>
      <c r="E119" s="48"/>
      <c r="F119" s="48"/>
      <c r="G119" s="48"/>
      <c r="H119" s="48"/>
      <c r="I119" s="48"/>
      <c r="J119" s="48"/>
      <c r="K119" s="48"/>
      <c r="L119" s="40"/>
      <c r="S119" s="30"/>
      <c r="T119" s="30"/>
      <c r="U119" s="30"/>
      <c r="V119" s="30"/>
      <c r="W119" s="30"/>
      <c r="X119" s="30"/>
      <c r="Y119" s="30"/>
      <c r="Z119" s="30"/>
      <c r="AA119" s="30"/>
      <c r="AB119" s="30"/>
      <c r="AC119" s="30"/>
      <c r="AD119" s="30"/>
      <c r="AE119" s="30"/>
    </row>
    <row r="120" spans="1:31" s="2" customFormat="1" ht="24.95" customHeight="1">
      <c r="A120" s="30"/>
      <c r="B120" s="31"/>
      <c r="C120" s="19" t="s">
        <v>147</v>
      </c>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31" s="2" customFormat="1" ht="6.95" customHeight="1">
      <c r="A121" s="30"/>
      <c r="B121" s="31"/>
      <c r="C121" s="30"/>
      <c r="D121" s="30"/>
      <c r="E121" s="30"/>
      <c r="F121" s="30"/>
      <c r="G121" s="30"/>
      <c r="H121" s="30"/>
      <c r="I121" s="30"/>
      <c r="J121" s="30"/>
      <c r="K121" s="30"/>
      <c r="L121" s="40"/>
      <c r="S121" s="30"/>
      <c r="T121" s="30"/>
      <c r="U121" s="30"/>
      <c r="V121" s="30"/>
      <c r="W121" s="30"/>
      <c r="X121" s="30"/>
      <c r="Y121" s="30"/>
      <c r="Z121" s="30"/>
      <c r="AA121" s="30"/>
      <c r="AB121" s="30"/>
      <c r="AC121" s="30"/>
      <c r="AD121" s="30"/>
      <c r="AE121" s="30"/>
    </row>
    <row r="122" spans="1:31" s="2" customFormat="1" ht="12" customHeight="1">
      <c r="A122" s="30"/>
      <c r="B122" s="31"/>
      <c r="C122" s="25" t="s">
        <v>16</v>
      </c>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31" s="2" customFormat="1" ht="16.5" customHeight="1">
      <c r="A123" s="30"/>
      <c r="B123" s="31"/>
      <c r="C123" s="30"/>
      <c r="D123" s="30"/>
      <c r="E123" s="231" t="str">
        <f>E7</f>
        <v>Měšťanský dům čp.6 - Horní Slavkov</v>
      </c>
      <c r="F123" s="232"/>
      <c r="G123" s="232"/>
      <c r="H123" s="232"/>
      <c r="I123" s="30"/>
      <c r="J123" s="30"/>
      <c r="K123" s="30"/>
      <c r="L123" s="40"/>
      <c r="S123" s="30"/>
      <c r="T123" s="30"/>
      <c r="U123" s="30"/>
      <c r="V123" s="30"/>
      <c r="W123" s="30"/>
      <c r="X123" s="30"/>
      <c r="Y123" s="30"/>
      <c r="Z123" s="30"/>
      <c r="AA123" s="30"/>
      <c r="AB123" s="30"/>
      <c r="AC123" s="30"/>
      <c r="AD123" s="30"/>
      <c r="AE123" s="30"/>
    </row>
    <row r="124" spans="1:31" s="1" customFormat="1" ht="12" customHeight="1">
      <c r="B124" s="18"/>
      <c r="C124" s="25" t="s">
        <v>139</v>
      </c>
      <c r="L124" s="18"/>
    </row>
    <row r="125" spans="1:31" s="2" customFormat="1" ht="16.5" customHeight="1">
      <c r="A125" s="30"/>
      <c r="B125" s="31"/>
      <c r="C125" s="30"/>
      <c r="D125" s="30"/>
      <c r="E125" s="231" t="s">
        <v>3013</v>
      </c>
      <c r="F125" s="233"/>
      <c r="G125" s="233"/>
      <c r="H125" s="233"/>
      <c r="I125" s="30"/>
      <c r="J125" s="30"/>
      <c r="K125" s="30"/>
      <c r="L125" s="40"/>
      <c r="S125" s="30"/>
      <c r="T125" s="30"/>
      <c r="U125" s="30"/>
      <c r="V125" s="30"/>
      <c r="W125" s="30"/>
      <c r="X125" s="30"/>
      <c r="Y125" s="30"/>
      <c r="Z125" s="30"/>
      <c r="AA125" s="30"/>
      <c r="AB125" s="30"/>
      <c r="AC125" s="30"/>
      <c r="AD125" s="30"/>
      <c r="AE125" s="30"/>
    </row>
    <row r="126" spans="1:31" s="2" customFormat="1" ht="12" customHeight="1">
      <c r="A126" s="30"/>
      <c r="B126" s="31"/>
      <c r="C126" s="25" t="s">
        <v>196</v>
      </c>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31" s="2" customFormat="1" ht="16.5" customHeight="1">
      <c r="A127" s="30"/>
      <c r="B127" s="31"/>
      <c r="C127" s="30"/>
      <c r="D127" s="30"/>
      <c r="E127" s="193" t="str">
        <f>E11</f>
        <v>21 - Dvorní přístavek</v>
      </c>
      <c r="F127" s="233"/>
      <c r="G127" s="233"/>
      <c r="H127" s="233"/>
      <c r="I127" s="30"/>
      <c r="J127" s="30"/>
      <c r="K127" s="30"/>
      <c r="L127" s="40"/>
      <c r="S127" s="30"/>
      <c r="T127" s="30"/>
      <c r="U127" s="30"/>
      <c r="V127" s="30"/>
      <c r="W127" s="30"/>
      <c r="X127" s="30"/>
      <c r="Y127" s="30"/>
      <c r="Z127" s="30"/>
      <c r="AA127" s="30"/>
      <c r="AB127" s="30"/>
      <c r="AC127" s="30"/>
      <c r="AD127" s="30"/>
      <c r="AE127" s="30"/>
    </row>
    <row r="128" spans="1:31" s="2" customFormat="1" ht="6.95" customHeight="1">
      <c r="A128" s="30"/>
      <c r="B128" s="31"/>
      <c r="C128" s="30"/>
      <c r="D128" s="30"/>
      <c r="E128" s="30"/>
      <c r="F128" s="30"/>
      <c r="G128" s="30"/>
      <c r="H128" s="30"/>
      <c r="I128" s="30"/>
      <c r="J128" s="30"/>
      <c r="K128" s="30"/>
      <c r="L128" s="40"/>
      <c r="S128" s="30"/>
      <c r="T128" s="30"/>
      <c r="U128" s="30"/>
      <c r="V128" s="30"/>
      <c r="W128" s="30"/>
      <c r="X128" s="30"/>
      <c r="Y128" s="30"/>
      <c r="Z128" s="30"/>
      <c r="AA128" s="30"/>
      <c r="AB128" s="30"/>
      <c r="AC128" s="30"/>
      <c r="AD128" s="30"/>
      <c r="AE128" s="30"/>
    </row>
    <row r="129" spans="1:65" s="2" customFormat="1" ht="12" customHeight="1">
      <c r="A129" s="30"/>
      <c r="B129" s="31"/>
      <c r="C129" s="25" t="s">
        <v>20</v>
      </c>
      <c r="D129" s="30"/>
      <c r="E129" s="30"/>
      <c r="F129" s="23" t="str">
        <f>F14</f>
        <v>Horní Slavkov</v>
      </c>
      <c r="G129" s="30"/>
      <c r="H129" s="30"/>
      <c r="I129" s="25" t="s">
        <v>22</v>
      </c>
      <c r="J129" s="53" t="str">
        <f>IF(J14="","",J14)</f>
        <v>26. 8. 2025</v>
      </c>
      <c r="K129" s="30"/>
      <c r="L129" s="40"/>
      <c r="S129" s="30"/>
      <c r="T129" s="30"/>
      <c r="U129" s="30"/>
      <c r="V129" s="30"/>
      <c r="W129" s="30"/>
      <c r="X129" s="30"/>
      <c r="Y129" s="30"/>
      <c r="Z129" s="30"/>
      <c r="AA129" s="30"/>
      <c r="AB129" s="30"/>
      <c r="AC129" s="30"/>
      <c r="AD129" s="30"/>
      <c r="AE129" s="30"/>
    </row>
    <row r="130" spans="1:65" s="2" customFormat="1" ht="6.95" customHeight="1">
      <c r="A130" s="30"/>
      <c r="B130" s="31"/>
      <c r="C130" s="30"/>
      <c r="D130" s="30"/>
      <c r="E130" s="30"/>
      <c r="F130" s="30"/>
      <c r="G130" s="30"/>
      <c r="H130" s="30"/>
      <c r="I130" s="30"/>
      <c r="J130" s="30"/>
      <c r="K130" s="30"/>
      <c r="L130" s="40"/>
      <c r="S130" s="30"/>
      <c r="T130" s="30"/>
      <c r="U130" s="30"/>
      <c r="V130" s="30"/>
      <c r="W130" s="30"/>
      <c r="X130" s="30"/>
      <c r="Y130" s="30"/>
      <c r="Z130" s="30"/>
      <c r="AA130" s="30"/>
      <c r="AB130" s="30"/>
      <c r="AC130" s="30"/>
      <c r="AD130" s="30"/>
      <c r="AE130" s="30"/>
    </row>
    <row r="131" spans="1:65" s="2" customFormat="1" ht="15.2" customHeight="1">
      <c r="A131" s="30"/>
      <c r="B131" s="31"/>
      <c r="C131" s="25" t="s">
        <v>24</v>
      </c>
      <c r="D131" s="30"/>
      <c r="E131" s="30"/>
      <c r="F131" s="23" t="str">
        <f>E17</f>
        <v>Město Horní Slavkov</v>
      </c>
      <c r="G131" s="30"/>
      <c r="H131" s="30"/>
      <c r="I131" s="25" t="s">
        <v>30</v>
      </c>
      <c r="J131" s="28" t="str">
        <f>E23</f>
        <v>TMS Projekt</v>
      </c>
      <c r="K131" s="30"/>
      <c r="L131" s="40"/>
      <c r="S131" s="30"/>
      <c r="T131" s="30"/>
      <c r="U131" s="30"/>
      <c r="V131" s="30"/>
      <c r="W131" s="30"/>
      <c r="X131" s="30"/>
      <c r="Y131" s="30"/>
      <c r="Z131" s="30"/>
      <c r="AA131" s="30"/>
      <c r="AB131" s="30"/>
      <c r="AC131" s="30"/>
      <c r="AD131" s="30"/>
      <c r="AE131" s="30"/>
    </row>
    <row r="132" spans="1:65" s="2" customFormat="1" ht="15.2" customHeight="1">
      <c r="A132" s="30"/>
      <c r="B132" s="31"/>
      <c r="C132" s="25" t="s">
        <v>28</v>
      </c>
      <c r="D132" s="30"/>
      <c r="E132" s="30"/>
      <c r="F132" s="23" t="str">
        <f>IF(E20="","",E20)</f>
        <v>Vyplň údaj</v>
      </c>
      <c r="G132" s="30"/>
      <c r="H132" s="30"/>
      <c r="I132" s="25" t="s">
        <v>33</v>
      </c>
      <c r="J132" s="28" t="str">
        <f>E26</f>
        <v>Milan Hájek</v>
      </c>
      <c r="K132" s="30"/>
      <c r="L132" s="40"/>
      <c r="S132" s="30"/>
      <c r="T132" s="30"/>
      <c r="U132" s="30"/>
      <c r="V132" s="30"/>
      <c r="W132" s="30"/>
      <c r="X132" s="30"/>
      <c r="Y132" s="30"/>
      <c r="Z132" s="30"/>
      <c r="AA132" s="30"/>
      <c r="AB132" s="30"/>
      <c r="AC132" s="30"/>
      <c r="AD132" s="30"/>
      <c r="AE132" s="30"/>
    </row>
    <row r="133" spans="1:65" s="2" customFormat="1" ht="10.35" customHeight="1">
      <c r="A133" s="30"/>
      <c r="B133" s="31"/>
      <c r="C133" s="30"/>
      <c r="D133" s="30"/>
      <c r="E133" s="30"/>
      <c r="F133" s="30"/>
      <c r="G133" s="30"/>
      <c r="H133" s="30"/>
      <c r="I133" s="30"/>
      <c r="J133" s="30"/>
      <c r="K133" s="30"/>
      <c r="L133" s="40"/>
      <c r="S133" s="30"/>
      <c r="T133" s="30"/>
      <c r="U133" s="30"/>
      <c r="V133" s="30"/>
      <c r="W133" s="30"/>
      <c r="X133" s="30"/>
      <c r="Y133" s="30"/>
      <c r="Z133" s="30"/>
      <c r="AA133" s="30"/>
      <c r="AB133" s="30"/>
      <c r="AC133" s="30"/>
      <c r="AD133" s="30"/>
      <c r="AE133" s="30"/>
    </row>
    <row r="134" spans="1:65" s="10" customFormat="1" ht="29.25" customHeight="1">
      <c r="A134" s="119"/>
      <c r="B134" s="120"/>
      <c r="C134" s="121" t="s">
        <v>148</v>
      </c>
      <c r="D134" s="122" t="s">
        <v>61</v>
      </c>
      <c r="E134" s="122" t="s">
        <v>57</v>
      </c>
      <c r="F134" s="122" t="s">
        <v>58</v>
      </c>
      <c r="G134" s="122" t="s">
        <v>149</v>
      </c>
      <c r="H134" s="122" t="s">
        <v>150</v>
      </c>
      <c r="I134" s="122" t="s">
        <v>151</v>
      </c>
      <c r="J134" s="122" t="s">
        <v>143</v>
      </c>
      <c r="K134" s="123" t="s">
        <v>152</v>
      </c>
      <c r="L134" s="124"/>
      <c r="M134" s="60" t="s">
        <v>1</v>
      </c>
      <c r="N134" s="61" t="s">
        <v>40</v>
      </c>
      <c r="O134" s="61" t="s">
        <v>153</v>
      </c>
      <c r="P134" s="61" t="s">
        <v>154</v>
      </c>
      <c r="Q134" s="61" t="s">
        <v>155</v>
      </c>
      <c r="R134" s="61" t="s">
        <v>156</v>
      </c>
      <c r="S134" s="61" t="s">
        <v>157</v>
      </c>
      <c r="T134" s="62" t="s">
        <v>158</v>
      </c>
      <c r="U134" s="119"/>
      <c r="V134" s="119"/>
      <c r="W134" s="119"/>
      <c r="X134" s="119"/>
      <c r="Y134" s="119"/>
      <c r="Z134" s="119"/>
      <c r="AA134" s="119"/>
      <c r="AB134" s="119"/>
      <c r="AC134" s="119"/>
      <c r="AD134" s="119"/>
      <c r="AE134" s="119"/>
    </row>
    <row r="135" spans="1:65" s="2" customFormat="1" ht="22.9" customHeight="1">
      <c r="A135" s="30"/>
      <c r="B135" s="31"/>
      <c r="C135" s="67" t="s">
        <v>159</v>
      </c>
      <c r="D135" s="30"/>
      <c r="E135" s="30"/>
      <c r="F135" s="30"/>
      <c r="G135" s="30"/>
      <c r="H135" s="30"/>
      <c r="I135" s="30"/>
      <c r="J135" s="125">
        <f>BK135</f>
        <v>0</v>
      </c>
      <c r="K135" s="30"/>
      <c r="L135" s="31"/>
      <c r="M135" s="63"/>
      <c r="N135" s="54"/>
      <c r="O135" s="64"/>
      <c r="P135" s="126">
        <f>P136+P219</f>
        <v>0</v>
      </c>
      <c r="Q135" s="64"/>
      <c r="R135" s="126">
        <f>R136+R219</f>
        <v>35.692415310000001</v>
      </c>
      <c r="S135" s="64"/>
      <c r="T135" s="127">
        <f>T136+T219</f>
        <v>36.254173000000002</v>
      </c>
      <c r="U135" s="30"/>
      <c r="V135" s="30"/>
      <c r="W135" s="30"/>
      <c r="X135" s="30"/>
      <c r="Y135" s="30"/>
      <c r="Z135" s="30"/>
      <c r="AA135" s="30"/>
      <c r="AB135" s="30"/>
      <c r="AC135" s="30"/>
      <c r="AD135" s="30"/>
      <c r="AE135" s="30"/>
      <c r="AT135" s="15" t="s">
        <v>75</v>
      </c>
      <c r="AU135" s="15" t="s">
        <v>145</v>
      </c>
      <c r="BK135" s="128">
        <f>BK136+BK219</f>
        <v>0</v>
      </c>
    </row>
    <row r="136" spans="1:65" s="11" customFormat="1" ht="25.9" customHeight="1">
      <c r="B136" s="129"/>
      <c r="D136" s="130" t="s">
        <v>75</v>
      </c>
      <c r="E136" s="131" t="s">
        <v>221</v>
      </c>
      <c r="F136" s="131" t="s">
        <v>222</v>
      </c>
      <c r="I136" s="132"/>
      <c r="J136" s="133">
        <f>BK136</f>
        <v>0</v>
      </c>
      <c r="L136" s="129"/>
      <c r="M136" s="134"/>
      <c r="N136" s="135"/>
      <c r="O136" s="135"/>
      <c r="P136" s="136">
        <f>P137+P141+P154+P161+P170+P183+P208+P217</f>
        <v>0</v>
      </c>
      <c r="Q136" s="135"/>
      <c r="R136" s="136">
        <f>R137+R141+R154+R161+R170+R183+R208+R217</f>
        <v>33.75410823</v>
      </c>
      <c r="S136" s="135"/>
      <c r="T136" s="137">
        <f>T137+T141+T154+T161+T170+T183+T208+T217</f>
        <v>36.254173000000002</v>
      </c>
      <c r="AR136" s="130" t="s">
        <v>84</v>
      </c>
      <c r="AT136" s="138" t="s">
        <v>75</v>
      </c>
      <c r="AU136" s="138" t="s">
        <v>76</v>
      </c>
      <c r="AY136" s="130" t="s">
        <v>163</v>
      </c>
      <c r="BK136" s="139">
        <f>BK137+BK141+BK154+BK161+BK170+BK183+BK208+BK217</f>
        <v>0</v>
      </c>
    </row>
    <row r="137" spans="1:65" s="11" customFormat="1" ht="22.9" customHeight="1">
      <c r="B137" s="129"/>
      <c r="D137" s="130" t="s">
        <v>75</v>
      </c>
      <c r="E137" s="163" t="s">
        <v>84</v>
      </c>
      <c r="F137" s="163" t="s">
        <v>223</v>
      </c>
      <c r="I137" s="132"/>
      <c r="J137" s="164">
        <f>BK137</f>
        <v>0</v>
      </c>
      <c r="L137" s="129"/>
      <c r="M137" s="134"/>
      <c r="N137" s="135"/>
      <c r="O137" s="135"/>
      <c r="P137" s="136">
        <f>SUM(P138:P140)</f>
        <v>0</v>
      </c>
      <c r="Q137" s="135"/>
      <c r="R137" s="136">
        <f>SUM(R138:R140)</f>
        <v>0</v>
      </c>
      <c r="S137" s="135"/>
      <c r="T137" s="137">
        <f>SUM(T138:T140)</f>
        <v>0</v>
      </c>
      <c r="AR137" s="130" t="s">
        <v>84</v>
      </c>
      <c r="AT137" s="138" t="s">
        <v>75</v>
      </c>
      <c r="AU137" s="138" t="s">
        <v>84</v>
      </c>
      <c r="AY137" s="130" t="s">
        <v>163</v>
      </c>
      <c r="BK137" s="139">
        <f>SUM(BK138:BK140)</f>
        <v>0</v>
      </c>
    </row>
    <row r="138" spans="1:65" s="2" customFormat="1" ht="24.2" customHeight="1">
      <c r="A138" s="30"/>
      <c r="B138" s="140"/>
      <c r="C138" s="141" t="s">
        <v>84</v>
      </c>
      <c r="D138" s="141" t="s">
        <v>164</v>
      </c>
      <c r="E138" s="142" t="s">
        <v>251</v>
      </c>
      <c r="F138" s="143" t="s">
        <v>252</v>
      </c>
      <c r="G138" s="144" t="s">
        <v>253</v>
      </c>
      <c r="H138" s="145">
        <v>25.28</v>
      </c>
      <c r="I138" s="146"/>
      <c r="J138" s="147">
        <f>ROUND(I138*H138,2)</f>
        <v>0</v>
      </c>
      <c r="K138" s="143" t="s">
        <v>227</v>
      </c>
      <c r="L138" s="31"/>
      <c r="M138" s="148" t="s">
        <v>1</v>
      </c>
      <c r="N138" s="149" t="s">
        <v>41</v>
      </c>
      <c r="O138" s="56"/>
      <c r="P138" s="150">
        <f>O138*H138</f>
        <v>0</v>
      </c>
      <c r="Q138" s="150">
        <v>0</v>
      </c>
      <c r="R138" s="150">
        <f>Q138*H138</f>
        <v>0</v>
      </c>
      <c r="S138" s="150">
        <v>0</v>
      </c>
      <c r="T138" s="151">
        <f>S138*H138</f>
        <v>0</v>
      </c>
      <c r="U138" s="30"/>
      <c r="V138" s="30"/>
      <c r="W138" s="30"/>
      <c r="X138" s="30"/>
      <c r="Y138" s="30"/>
      <c r="Z138" s="30"/>
      <c r="AA138" s="30"/>
      <c r="AB138" s="30"/>
      <c r="AC138" s="30"/>
      <c r="AD138" s="30"/>
      <c r="AE138" s="30"/>
      <c r="AR138" s="152" t="s">
        <v>162</v>
      </c>
      <c r="AT138" s="152" t="s">
        <v>164</v>
      </c>
      <c r="AU138" s="152" t="s">
        <v>86</v>
      </c>
      <c r="AY138" s="15" t="s">
        <v>163</v>
      </c>
      <c r="BE138" s="153">
        <f>IF(N138="základní",J138,0)</f>
        <v>0</v>
      </c>
      <c r="BF138" s="153">
        <f>IF(N138="snížená",J138,0)</f>
        <v>0</v>
      </c>
      <c r="BG138" s="153">
        <f>IF(N138="zákl. přenesená",J138,0)</f>
        <v>0</v>
      </c>
      <c r="BH138" s="153">
        <f>IF(N138="sníž. přenesená",J138,0)</f>
        <v>0</v>
      </c>
      <c r="BI138" s="153">
        <f>IF(N138="nulová",J138,0)</f>
        <v>0</v>
      </c>
      <c r="BJ138" s="15" t="s">
        <v>84</v>
      </c>
      <c r="BK138" s="153">
        <f>ROUND(I138*H138,2)</f>
        <v>0</v>
      </c>
      <c r="BL138" s="15" t="s">
        <v>162</v>
      </c>
      <c r="BM138" s="152" t="s">
        <v>3015</v>
      </c>
    </row>
    <row r="139" spans="1:65" s="13" customFormat="1" ht="11.25">
      <c r="B139" s="165"/>
      <c r="D139" s="166" t="s">
        <v>229</v>
      </c>
      <c r="E139" s="167" t="s">
        <v>1</v>
      </c>
      <c r="F139" s="168" t="s">
        <v>3016</v>
      </c>
      <c r="H139" s="169">
        <v>14.67</v>
      </c>
      <c r="I139" s="170"/>
      <c r="L139" s="165"/>
      <c r="M139" s="171"/>
      <c r="N139" s="172"/>
      <c r="O139" s="172"/>
      <c r="P139" s="172"/>
      <c r="Q139" s="172"/>
      <c r="R139" s="172"/>
      <c r="S139" s="172"/>
      <c r="T139" s="173"/>
      <c r="AT139" s="167" t="s">
        <v>229</v>
      </c>
      <c r="AU139" s="167" t="s">
        <v>86</v>
      </c>
      <c r="AV139" s="13" t="s">
        <v>86</v>
      </c>
      <c r="AW139" s="13" t="s">
        <v>32</v>
      </c>
      <c r="AX139" s="13" t="s">
        <v>76</v>
      </c>
      <c r="AY139" s="167" t="s">
        <v>163</v>
      </c>
    </row>
    <row r="140" spans="1:65" s="13" customFormat="1" ht="11.25">
      <c r="B140" s="165"/>
      <c r="D140" s="166" t="s">
        <v>229</v>
      </c>
      <c r="E140" s="167" t="s">
        <v>1</v>
      </c>
      <c r="F140" s="168" t="s">
        <v>3017</v>
      </c>
      <c r="H140" s="169">
        <v>10.61</v>
      </c>
      <c r="I140" s="170"/>
      <c r="L140" s="165"/>
      <c r="M140" s="171"/>
      <c r="N140" s="172"/>
      <c r="O140" s="172"/>
      <c r="P140" s="172"/>
      <c r="Q140" s="172"/>
      <c r="R140" s="172"/>
      <c r="S140" s="172"/>
      <c r="T140" s="173"/>
      <c r="AT140" s="167" t="s">
        <v>229</v>
      </c>
      <c r="AU140" s="167" t="s">
        <v>86</v>
      </c>
      <c r="AV140" s="13" t="s">
        <v>86</v>
      </c>
      <c r="AW140" s="13" t="s">
        <v>32</v>
      </c>
      <c r="AX140" s="13" t="s">
        <v>76</v>
      </c>
      <c r="AY140" s="167" t="s">
        <v>163</v>
      </c>
    </row>
    <row r="141" spans="1:65" s="11" customFormat="1" ht="22.9" customHeight="1">
      <c r="B141" s="129"/>
      <c r="D141" s="130" t="s">
        <v>75</v>
      </c>
      <c r="E141" s="163" t="s">
        <v>135</v>
      </c>
      <c r="F141" s="163" t="s">
        <v>276</v>
      </c>
      <c r="I141" s="132"/>
      <c r="J141" s="164">
        <f>BK141</f>
        <v>0</v>
      </c>
      <c r="L141" s="129"/>
      <c r="M141" s="134"/>
      <c r="N141" s="135"/>
      <c r="O141" s="135"/>
      <c r="P141" s="136">
        <f>SUM(P142:P153)</f>
        <v>0</v>
      </c>
      <c r="Q141" s="135"/>
      <c r="R141" s="136">
        <f>SUM(R142:R153)</f>
        <v>25.533721999999997</v>
      </c>
      <c r="S141" s="135"/>
      <c r="T141" s="137">
        <f>SUM(T142:T153)</f>
        <v>0</v>
      </c>
      <c r="AR141" s="130" t="s">
        <v>84</v>
      </c>
      <c r="AT141" s="138" t="s">
        <v>75</v>
      </c>
      <c r="AU141" s="138" t="s">
        <v>84</v>
      </c>
      <c r="AY141" s="130" t="s">
        <v>163</v>
      </c>
      <c r="BK141" s="139">
        <f>SUM(BK142:BK153)</f>
        <v>0</v>
      </c>
    </row>
    <row r="142" spans="1:65" s="2" customFormat="1" ht="24.2" customHeight="1">
      <c r="A142" s="30"/>
      <c r="B142" s="140"/>
      <c r="C142" s="141" t="s">
        <v>86</v>
      </c>
      <c r="D142" s="141" t="s">
        <v>164</v>
      </c>
      <c r="E142" s="142" t="s">
        <v>3018</v>
      </c>
      <c r="F142" s="143" t="s">
        <v>3019</v>
      </c>
      <c r="G142" s="144" t="s">
        <v>193</v>
      </c>
      <c r="H142" s="145">
        <v>1</v>
      </c>
      <c r="I142" s="146"/>
      <c r="J142" s="147">
        <f>ROUND(I142*H142,2)</f>
        <v>0</v>
      </c>
      <c r="K142" s="143" t="s">
        <v>1</v>
      </c>
      <c r="L142" s="31"/>
      <c r="M142" s="148" t="s">
        <v>1</v>
      </c>
      <c r="N142" s="149" t="s">
        <v>41</v>
      </c>
      <c r="O142" s="56"/>
      <c r="P142" s="150">
        <f>O142*H142</f>
        <v>0</v>
      </c>
      <c r="Q142" s="150">
        <v>0</v>
      </c>
      <c r="R142" s="150">
        <f>Q142*H142</f>
        <v>0</v>
      </c>
      <c r="S142" s="150">
        <v>0</v>
      </c>
      <c r="T142" s="151">
        <f>S142*H142</f>
        <v>0</v>
      </c>
      <c r="U142" s="30"/>
      <c r="V142" s="30"/>
      <c r="W142" s="30"/>
      <c r="X142" s="30"/>
      <c r="Y142" s="30"/>
      <c r="Z142" s="30"/>
      <c r="AA142" s="30"/>
      <c r="AB142" s="30"/>
      <c r="AC142" s="30"/>
      <c r="AD142" s="30"/>
      <c r="AE142" s="30"/>
      <c r="AR142" s="152" t="s">
        <v>162</v>
      </c>
      <c r="AT142" s="152" t="s">
        <v>164</v>
      </c>
      <c r="AU142" s="152" t="s">
        <v>86</v>
      </c>
      <c r="AY142" s="15" t="s">
        <v>163</v>
      </c>
      <c r="BE142" s="153">
        <f>IF(N142="základní",J142,0)</f>
        <v>0</v>
      </c>
      <c r="BF142" s="153">
        <f>IF(N142="snížená",J142,0)</f>
        <v>0</v>
      </c>
      <c r="BG142" s="153">
        <f>IF(N142="zákl. přenesená",J142,0)</f>
        <v>0</v>
      </c>
      <c r="BH142" s="153">
        <f>IF(N142="sníž. přenesená",J142,0)</f>
        <v>0</v>
      </c>
      <c r="BI142" s="153">
        <f>IF(N142="nulová",J142,0)</f>
        <v>0</v>
      </c>
      <c r="BJ142" s="15" t="s">
        <v>84</v>
      </c>
      <c r="BK142" s="153">
        <f>ROUND(I142*H142,2)</f>
        <v>0</v>
      </c>
      <c r="BL142" s="15" t="s">
        <v>162</v>
      </c>
      <c r="BM142" s="152" t="s">
        <v>3020</v>
      </c>
    </row>
    <row r="143" spans="1:65" s="2" customFormat="1" ht="37.9" customHeight="1">
      <c r="A143" s="30"/>
      <c r="B143" s="140"/>
      <c r="C143" s="141" t="s">
        <v>135</v>
      </c>
      <c r="D143" s="141" t="s">
        <v>164</v>
      </c>
      <c r="E143" s="142" t="s">
        <v>3021</v>
      </c>
      <c r="F143" s="143" t="s">
        <v>3022</v>
      </c>
      <c r="G143" s="144" t="s">
        <v>226</v>
      </c>
      <c r="H143" s="145">
        <v>6.55</v>
      </c>
      <c r="I143" s="146"/>
      <c r="J143" s="147">
        <f>ROUND(I143*H143,2)</f>
        <v>0</v>
      </c>
      <c r="K143" s="143" t="s">
        <v>1</v>
      </c>
      <c r="L143" s="31"/>
      <c r="M143" s="148" t="s">
        <v>1</v>
      </c>
      <c r="N143" s="149" t="s">
        <v>41</v>
      </c>
      <c r="O143" s="56"/>
      <c r="P143" s="150">
        <f>O143*H143</f>
        <v>0</v>
      </c>
      <c r="Q143" s="150">
        <v>2.8969299999999998</v>
      </c>
      <c r="R143" s="150">
        <f>Q143*H143</f>
        <v>18.974891499999998</v>
      </c>
      <c r="S143" s="150">
        <v>0</v>
      </c>
      <c r="T143" s="151">
        <f>S143*H143</f>
        <v>0</v>
      </c>
      <c r="U143" s="30"/>
      <c r="V143" s="30"/>
      <c r="W143" s="30"/>
      <c r="X143" s="30"/>
      <c r="Y143" s="30"/>
      <c r="Z143" s="30"/>
      <c r="AA143" s="30"/>
      <c r="AB143" s="30"/>
      <c r="AC143" s="30"/>
      <c r="AD143" s="30"/>
      <c r="AE143" s="30"/>
      <c r="AR143" s="152" t="s">
        <v>162</v>
      </c>
      <c r="AT143" s="152" t="s">
        <v>164</v>
      </c>
      <c r="AU143" s="152" t="s">
        <v>86</v>
      </c>
      <c r="AY143" s="15" t="s">
        <v>163</v>
      </c>
      <c r="BE143" s="153">
        <f>IF(N143="základní",J143,0)</f>
        <v>0</v>
      </c>
      <c r="BF143" s="153">
        <f>IF(N143="snížená",J143,0)</f>
        <v>0</v>
      </c>
      <c r="BG143" s="153">
        <f>IF(N143="zákl. přenesená",J143,0)</f>
        <v>0</v>
      </c>
      <c r="BH143" s="153">
        <f>IF(N143="sníž. přenesená",J143,0)</f>
        <v>0</v>
      </c>
      <c r="BI143" s="153">
        <f>IF(N143="nulová",J143,0)</f>
        <v>0</v>
      </c>
      <c r="BJ143" s="15" t="s">
        <v>84</v>
      </c>
      <c r="BK143" s="153">
        <f>ROUND(I143*H143,2)</f>
        <v>0</v>
      </c>
      <c r="BL143" s="15" t="s">
        <v>162</v>
      </c>
      <c r="BM143" s="152" t="s">
        <v>3023</v>
      </c>
    </row>
    <row r="144" spans="1:65" s="13" customFormat="1" ht="11.25">
      <c r="B144" s="165"/>
      <c r="D144" s="166" t="s">
        <v>229</v>
      </c>
      <c r="E144" s="167" t="s">
        <v>1</v>
      </c>
      <c r="F144" s="168" t="s">
        <v>3024</v>
      </c>
      <c r="H144" s="169">
        <v>1.196</v>
      </c>
      <c r="I144" s="170"/>
      <c r="L144" s="165"/>
      <c r="M144" s="171"/>
      <c r="N144" s="172"/>
      <c r="O144" s="172"/>
      <c r="P144" s="172"/>
      <c r="Q144" s="172"/>
      <c r="R144" s="172"/>
      <c r="S144" s="172"/>
      <c r="T144" s="173"/>
      <c r="AT144" s="167" t="s">
        <v>229</v>
      </c>
      <c r="AU144" s="167" t="s">
        <v>86</v>
      </c>
      <c r="AV144" s="13" t="s">
        <v>86</v>
      </c>
      <c r="AW144" s="13" t="s">
        <v>32</v>
      </c>
      <c r="AX144" s="13" t="s">
        <v>76</v>
      </c>
      <c r="AY144" s="167" t="s">
        <v>163</v>
      </c>
    </row>
    <row r="145" spans="1:65" s="13" customFormat="1" ht="11.25">
      <c r="B145" s="165"/>
      <c r="D145" s="166" t="s">
        <v>229</v>
      </c>
      <c r="E145" s="167" t="s">
        <v>1</v>
      </c>
      <c r="F145" s="168" t="s">
        <v>3025</v>
      </c>
      <c r="H145" s="169">
        <v>0.84</v>
      </c>
      <c r="I145" s="170"/>
      <c r="L145" s="165"/>
      <c r="M145" s="171"/>
      <c r="N145" s="172"/>
      <c r="O145" s="172"/>
      <c r="P145" s="172"/>
      <c r="Q145" s="172"/>
      <c r="R145" s="172"/>
      <c r="S145" s="172"/>
      <c r="T145" s="173"/>
      <c r="AT145" s="167" t="s">
        <v>229</v>
      </c>
      <c r="AU145" s="167" t="s">
        <v>86</v>
      </c>
      <c r="AV145" s="13" t="s">
        <v>86</v>
      </c>
      <c r="AW145" s="13" t="s">
        <v>32</v>
      </c>
      <c r="AX145" s="13" t="s">
        <v>76</v>
      </c>
      <c r="AY145" s="167" t="s">
        <v>163</v>
      </c>
    </row>
    <row r="146" spans="1:65" s="13" customFormat="1" ht="11.25">
      <c r="B146" s="165"/>
      <c r="D146" s="166" t="s">
        <v>229</v>
      </c>
      <c r="E146" s="167" t="s">
        <v>1</v>
      </c>
      <c r="F146" s="168" t="s">
        <v>3026</v>
      </c>
      <c r="H146" s="169">
        <v>3.0339999999999998</v>
      </c>
      <c r="I146" s="170"/>
      <c r="L146" s="165"/>
      <c r="M146" s="171"/>
      <c r="N146" s="172"/>
      <c r="O146" s="172"/>
      <c r="P146" s="172"/>
      <c r="Q146" s="172"/>
      <c r="R146" s="172"/>
      <c r="S146" s="172"/>
      <c r="T146" s="173"/>
      <c r="AT146" s="167" t="s">
        <v>229</v>
      </c>
      <c r="AU146" s="167" t="s">
        <v>86</v>
      </c>
      <c r="AV146" s="13" t="s">
        <v>86</v>
      </c>
      <c r="AW146" s="13" t="s">
        <v>32</v>
      </c>
      <c r="AX146" s="13" t="s">
        <v>76</v>
      </c>
      <c r="AY146" s="167" t="s">
        <v>163</v>
      </c>
    </row>
    <row r="147" spans="1:65" s="13" customFormat="1" ht="11.25">
      <c r="B147" s="165"/>
      <c r="D147" s="166" t="s">
        <v>229</v>
      </c>
      <c r="E147" s="167" t="s">
        <v>1</v>
      </c>
      <c r="F147" s="168" t="s">
        <v>3027</v>
      </c>
      <c r="H147" s="169">
        <v>1.48</v>
      </c>
      <c r="I147" s="170"/>
      <c r="L147" s="165"/>
      <c r="M147" s="171"/>
      <c r="N147" s="172"/>
      <c r="O147" s="172"/>
      <c r="P147" s="172"/>
      <c r="Q147" s="172"/>
      <c r="R147" s="172"/>
      <c r="S147" s="172"/>
      <c r="T147" s="173"/>
      <c r="AT147" s="167" t="s">
        <v>229</v>
      </c>
      <c r="AU147" s="167" t="s">
        <v>86</v>
      </c>
      <c r="AV147" s="13" t="s">
        <v>86</v>
      </c>
      <c r="AW147" s="13" t="s">
        <v>32</v>
      </c>
      <c r="AX147" s="13" t="s">
        <v>76</v>
      </c>
      <c r="AY147" s="167" t="s">
        <v>163</v>
      </c>
    </row>
    <row r="148" spans="1:65" s="2" customFormat="1" ht="21.75" customHeight="1">
      <c r="A148" s="30"/>
      <c r="B148" s="140"/>
      <c r="C148" s="141" t="s">
        <v>162</v>
      </c>
      <c r="D148" s="141" t="s">
        <v>164</v>
      </c>
      <c r="E148" s="142" t="s">
        <v>3028</v>
      </c>
      <c r="F148" s="143" t="s">
        <v>3029</v>
      </c>
      <c r="G148" s="144" t="s">
        <v>226</v>
      </c>
      <c r="H148" s="145">
        <v>3.6669999999999998</v>
      </c>
      <c r="I148" s="146"/>
      <c r="J148" s="147">
        <f>ROUND(I148*H148,2)</f>
        <v>0</v>
      </c>
      <c r="K148" s="143" t="s">
        <v>227</v>
      </c>
      <c r="L148" s="31"/>
      <c r="M148" s="148" t="s">
        <v>1</v>
      </c>
      <c r="N148" s="149" t="s">
        <v>41</v>
      </c>
      <c r="O148" s="56"/>
      <c r="P148" s="150">
        <f>O148*H148</f>
        <v>0</v>
      </c>
      <c r="Q148" s="150">
        <v>1.6285000000000001</v>
      </c>
      <c r="R148" s="150">
        <f>Q148*H148</f>
        <v>5.9717095000000002</v>
      </c>
      <c r="S148" s="150">
        <v>0</v>
      </c>
      <c r="T148" s="151">
        <f>S148*H148</f>
        <v>0</v>
      </c>
      <c r="U148" s="30"/>
      <c r="V148" s="30"/>
      <c r="W148" s="30"/>
      <c r="X148" s="30"/>
      <c r="Y148" s="30"/>
      <c r="Z148" s="30"/>
      <c r="AA148" s="30"/>
      <c r="AB148" s="30"/>
      <c r="AC148" s="30"/>
      <c r="AD148" s="30"/>
      <c r="AE148" s="30"/>
      <c r="AR148" s="152" t="s">
        <v>162</v>
      </c>
      <c r="AT148" s="152" t="s">
        <v>164</v>
      </c>
      <c r="AU148" s="152" t="s">
        <v>86</v>
      </c>
      <c r="AY148" s="15" t="s">
        <v>163</v>
      </c>
      <c r="BE148" s="153">
        <f>IF(N148="základní",J148,0)</f>
        <v>0</v>
      </c>
      <c r="BF148" s="153">
        <f>IF(N148="snížená",J148,0)</f>
        <v>0</v>
      </c>
      <c r="BG148" s="153">
        <f>IF(N148="zákl. přenesená",J148,0)</f>
        <v>0</v>
      </c>
      <c r="BH148" s="153">
        <f>IF(N148="sníž. přenesená",J148,0)</f>
        <v>0</v>
      </c>
      <c r="BI148" s="153">
        <f>IF(N148="nulová",J148,0)</f>
        <v>0</v>
      </c>
      <c r="BJ148" s="15" t="s">
        <v>84</v>
      </c>
      <c r="BK148" s="153">
        <f>ROUND(I148*H148,2)</f>
        <v>0</v>
      </c>
      <c r="BL148" s="15" t="s">
        <v>162</v>
      </c>
      <c r="BM148" s="152" t="s">
        <v>3030</v>
      </c>
    </row>
    <row r="149" spans="1:65" s="13" customFormat="1" ht="11.25">
      <c r="B149" s="165"/>
      <c r="D149" s="166" t="s">
        <v>229</v>
      </c>
      <c r="E149" s="167" t="s">
        <v>1</v>
      </c>
      <c r="F149" s="168" t="s">
        <v>3031</v>
      </c>
      <c r="H149" s="169">
        <v>1.7370000000000001</v>
      </c>
      <c r="I149" s="170"/>
      <c r="L149" s="165"/>
      <c r="M149" s="171"/>
      <c r="N149" s="172"/>
      <c r="O149" s="172"/>
      <c r="P149" s="172"/>
      <c r="Q149" s="172"/>
      <c r="R149" s="172"/>
      <c r="S149" s="172"/>
      <c r="T149" s="173"/>
      <c r="AT149" s="167" t="s">
        <v>229</v>
      </c>
      <c r="AU149" s="167" t="s">
        <v>86</v>
      </c>
      <c r="AV149" s="13" t="s">
        <v>86</v>
      </c>
      <c r="AW149" s="13" t="s">
        <v>32</v>
      </c>
      <c r="AX149" s="13" t="s">
        <v>76</v>
      </c>
      <c r="AY149" s="167" t="s">
        <v>163</v>
      </c>
    </row>
    <row r="150" spans="1:65" s="13" customFormat="1" ht="11.25">
      <c r="B150" s="165"/>
      <c r="D150" s="166" t="s">
        <v>229</v>
      </c>
      <c r="E150" s="167" t="s">
        <v>1</v>
      </c>
      <c r="F150" s="168" t="s">
        <v>3032</v>
      </c>
      <c r="H150" s="169">
        <v>1.4970000000000001</v>
      </c>
      <c r="I150" s="170"/>
      <c r="L150" s="165"/>
      <c r="M150" s="171"/>
      <c r="N150" s="172"/>
      <c r="O150" s="172"/>
      <c r="P150" s="172"/>
      <c r="Q150" s="172"/>
      <c r="R150" s="172"/>
      <c r="S150" s="172"/>
      <c r="T150" s="173"/>
      <c r="AT150" s="167" t="s">
        <v>229</v>
      </c>
      <c r="AU150" s="167" t="s">
        <v>86</v>
      </c>
      <c r="AV150" s="13" t="s">
        <v>86</v>
      </c>
      <c r="AW150" s="13" t="s">
        <v>32</v>
      </c>
      <c r="AX150" s="13" t="s">
        <v>76</v>
      </c>
      <c r="AY150" s="167" t="s">
        <v>163</v>
      </c>
    </row>
    <row r="151" spans="1:65" s="13" customFormat="1" ht="11.25">
      <c r="B151" s="165"/>
      <c r="D151" s="166" t="s">
        <v>229</v>
      </c>
      <c r="E151" s="167" t="s">
        <v>1</v>
      </c>
      <c r="F151" s="168" t="s">
        <v>3033</v>
      </c>
      <c r="H151" s="169">
        <v>0.433</v>
      </c>
      <c r="I151" s="170"/>
      <c r="L151" s="165"/>
      <c r="M151" s="171"/>
      <c r="N151" s="172"/>
      <c r="O151" s="172"/>
      <c r="P151" s="172"/>
      <c r="Q151" s="172"/>
      <c r="R151" s="172"/>
      <c r="S151" s="172"/>
      <c r="T151" s="173"/>
      <c r="AT151" s="167" t="s">
        <v>229</v>
      </c>
      <c r="AU151" s="167" t="s">
        <v>86</v>
      </c>
      <c r="AV151" s="13" t="s">
        <v>86</v>
      </c>
      <c r="AW151" s="13" t="s">
        <v>32</v>
      </c>
      <c r="AX151" s="13" t="s">
        <v>76</v>
      </c>
      <c r="AY151" s="167" t="s">
        <v>163</v>
      </c>
    </row>
    <row r="152" spans="1:65" s="2" customFormat="1" ht="24.2" customHeight="1">
      <c r="A152" s="30"/>
      <c r="B152" s="140"/>
      <c r="C152" s="141" t="s">
        <v>178</v>
      </c>
      <c r="D152" s="141" t="s">
        <v>164</v>
      </c>
      <c r="E152" s="142" t="s">
        <v>3034</v>
      </c>
      <c r="F152" s="143" t="s">
        <v>3035</v>
      </c>
      <c r="G152" s="144" t="s">
        <v>253</v>
      </c>
      <c r="H152" s="145">
        <v>4.0199999999999996</v>
      </c>
      <c r="I152" s="146"/>
      <c r="J152" s="147">
        <f>ROUND(I152*H152,2)</f>
        <v>0</v>
      </c>
      <c r="K152" s="143" t="s">
        <v>227</v>
      </c>
      <c r="L152" s="31"/>
      <c r="M152" s="148" t="s">
        <v>1</v>
      </c>
      <c r="N152" s="149" t="s">
        <v>41</v>
      </c>
      <c r="O152" s="56"/>
      <c r="P152" s="150">
        <f>O152*H152</f>
        <v>0</v>
      </c>
      <c r="Q152" s="150">
        <v>0.14605000000000001</v>
      </c>
      <c r="R152" s="150">
        <f>Q152*H152</f>
        <v>0.587121</v>
      </c>
      <c r="S152" s="150">
        <v>0</v>
      </c>
      <c r="T152" s="151">
        <f>S152*H152</f>
        <v>0</v>
      </c>
      <c r="U152" s="30"/>
      <c r="V152" s="30"/>
      <c r="W152" s="30"/>
      <c r="X152" s="30"/>
      <c r="Y152" s="30"/>
      <c r="Z152" s="30"/>
      <c r="AA152" s="30"/>
      <c r="AB152" s="30"/>
      <c r="AC152" s="30"/>
      <c r="AD152" s="30"/>
      <c r="AE152" s="30"/>
      <c r="AR152" s="152" t="s">
        <v>162</v>
      </c>
      <c r="AT152" s="152" t="s">
        <v>164</v>
      </c>
      <c r="AU152" s="152" t="s">
        <v>86</v>
      </c>
      <c r="AY152" s="15" t="s">
        <v>163</v>
      </c>
      <c r="BE152" s="153">
        <f>IF(N152="základní",J152,0)</f>
        <v>0</v>
      </c>
      <c r="BF152" s="153">
        <f>IF(N152="snížená",J152,0)</f>
        <v>0</v>
      </c>
      <c r="BG152" s="153">
        <f>IF(N152="zákl. přenesená",J152,0)</f>
        <v>0</v>
      </c>
      <c r="BH152" s="153">
        <f>IF(N152="sníž. přenesená",J152,0)</f>
        <v>0</v>
      </c>
      <c r="BI152" s="153">
        <f>IF(N152="nulová",J152,0)</f>
        <v>0</v>
      </c>
      <c r="BJ152" s="15" t="s">
        <v>84</v>
      </c>
      <c r="BK152" s="153">
        <f>ROUND(I152*H152,2)</f>
        <v>0</v>
      </c>
      <c r="BL152" s="15" t="s">
        <v>162</v>
      </c>
      <c r="BM152" s="152" t="s">
        <v>3036</v>
      </c>
    </row>
    <row r="153" spans="1:65" s="13" customFormat="1" ht="11.25">
      <c r="B153" s="165"/>
      <c r="D153" s="166" t="s">
        <v>229</v>
      </c>
      <c r="E153" s="167" t="s">
        <v>1</v>
      </c>
      <c r="F153" s="168" t="s">
        <v>3037</v>
      </c>
      <c r="H153" s="169">
        <v>4.0199999999999996</v>
      </c>
      <c r="I153" s="170"/>
      <c r="L153" s="165"/>
      <c r="M153" s="171"/>
      <c r="N153" s="172"/>
      <c r="O153" s="172"/>
      <c r="P153" s="172"/>
      <c r="Q153" s="172"/>
      <c r="R153" s="172"/>
      <c r="S153" s="172"/>
      <c r="T153" s="173"/>
      <c r="AT153" s="167" t="s">
        <v>229</v>
      </c>
      <c r="AU153" s="167" t="s">
        <v>86</v>
      </c>
      <c r="AV153" s="13" t="s">
        <v>86</v>
      </c>
      <c r="AW153" s="13" t="s">
        <v>32</v>
      </c>
      <c r="AX153" s="13" t="s">
        <v>84</v>
      </c>
      <c r="AY153" s="167" t="s">
        <v>163</v>
      </c>
    </row>
    <row r="154" spans="1:65" s="11" customFormat="1" ht="22.9" customHeight="1">
      <c r="B154" s="129"/>
      <c r="D154" s="130" t="s">
        <v>75</v>
      </c>
      <c r="E154" s="163" t="s">
        <v>162</v>
      </c>
      <c r="F154" s="163" t="s">
        <v>357</v>
      </c>
      <c r="I154" s="132"/>
      <c r="J154" s="164">
        <f>BK154</f>
        <v>0</v>
      </c>
      <c r="L154" s="129"/>
      <c r="M154" s="134"/>
      <c r="N154" s="135"/>
      <c r="O154" s="135"/>
      <c r="P154" s="136">
        <f>SUM(P155:P160)</f>
        <v>0</v>
      </c>
      <c r="Q154" s="135"/>
      <c r="R154" s="136">
        <f>SUM(R155:R160)</f>
        <v>2.5426262299999998</v>
      </c>
      <c r="S154" s="135"/>
      <c r="T154" s="137">
        <f>SUM(T155:T160)</f>
        <v>0</v>
      </c>
      <c r="AR154" s="130" t="s">
        <v>84</v>
      </c>
      <c r="AT154" s="138" t="s">
        <v>75</v>
      </c>
      <c r="AU154" s="138" t="s">
        <v>84</v>
      </c>
      <c r="AY154" s="130" t="s">
        <v>163</v>
      </c>
      <c r="BK154" s="139">
        <f>SUM(BK155:BK160)</f>
        <v>0</v>
      </c>
    </row>
    <row r="155" spans="1:65" s="2" customFormat="1" ht="16.5" customHeight="1">
      <c r="A155" s="30"/>
      <c r="B155" s="140"/>
      <c r="C155" s="141" t="s">
        <v>182</v>
      </c>
      <c r="D155" s="141" t="s">
        <v>164</v>
      </c>
      <c r="E155" s="142" t="s">
        <v>3038</v>
      </c>
      <c r="F155" s="143" t="s">
        <v>3039</v>
      </c>
      <c r="G155" s="144" t="s">
        <v>226</v>
      </c>
      <c r="H155" s="145">
        <v>0.98299999999999998</v>
      </c>
      <c r="I155" s="146"/>
      <c r="J155" s="147">
        <f>ROUND(I155*H155,2)</f>
        <v>0</v>
      </c>
      <c r="K155" s="143" t="s">
        <v>227</v>
      </c>
      <c r="L155" s="31"/>
      <c r="M155" s="148" t="s">
        <v>1</v>
      </c>
      <c r="N155" s="149" t="s">
        <v>41</v>
      </c>
      <c r="O155" s="56"/>
      <c r="P155" s="150">
        <f>O155*H155</f>
        <v>0</v>
      </c>
      <c r="Q155" s="150">
        <v>2.5019800000000001</v>
      </c>
      <c r="R155" s="150">
        <f>Q155*H155</f>
        <v>2.45944634</v>
      </c>
      <c r="S155" s="150">
        <v>0</v>
      </c>
      <c r="T155" s="151">
        <f>S155*H155</f>
        <v>0</v>
      </c>
      <c r="U155" s="30"/>
      <c r="V155" s="30"/>
      <c r="W155" s="30"/>
      <c r="X155" s="30"/>
      <c r="Y155" s="30"/>
      <c r="Z155" s="30"/>
      <c r="AA155" s="30"/>
      <c r="AB155" s="30"/>
      <c r="AC155" s="30"/>
      <c r="AD155" s="30"/>
      <c r="AE155" s="30"/>
      <c r="AR155" s="152" t="s">
        <v>162</v>
      </c>
      <c r="AT155" s="152" t="s">
        <v>164</v>
      </c>
      <c r="AU155" s="152" t="s">
        <v>86</v>
      </c>
      <c r="AY155" s="15" t="s">
        <v>163</v>
      </c>
      <c r="BE155" s="153">
        <f>IF(N155="základní",J155,0)</f>
        <v>0</v>
      </c>
      <c r="BF155" s="153">
        <f>IF(N155="snížená",J155,0)</f>
        <v>0</v>
      </c>
      <c r="BG155" s="153">
        <f>IF(N155="zákl. přenesená",J155,0)</f>
        <v>0</v>
      </c>
      <c r="BH155" s="153">
        <f>IF(N155="sníž. přenesená",J155,0)</f>
        <v>0</v>
      </c>
      <c r="BI155" s="153">
        <f>IF(N155="nulová",J155,0)</f>
        <v>0</v>
      </c>
      <c r="BJ155" s="15" t="s">
        <v>84</v>
      </c>
      <c r="BK155" s="153">
        <f>ROUND(I155*H155,2)</f>
        <v>0</v>
      </c>
      <c r="BL155" s="15" t="s">
        <v>162</v>
      </c>
      <c r="BM155" s="152" t="s">
        <v>3040</v>
      </c>
    </row>
    <row r="156" spans="1:65" s="13" customFormat="1" ht="11.25">
      <c r="B156" s="165"/>
      <c r="D156" s="166" t="s">
        <v>229</v>
      </c>
      <c r="E156" s="167" t="s">
        <v>1</v>
      </c>
      <c r="F156" s="168" t="s">
        <v>3041</v>
      </c>
      <c r="H156" s="169">
        <v>0.23400000000000001</v>
      </c>
      <c r="I156" s="170"/>
      <c r="L156" s="165"/>
      <c r="M156" s="171"/>
      <c r="N156" s="172"/>
      <c r="O156" s="172"/>
      <c r="P156" s="172"/>
      <c r="Q156" s="172"/>
      <c r="R156" s="172"/>
      <c r="S156" s="172"/>
      <c r="T156" s="173"/>
      <c r="AT156" s="167" t="s">
        <v>229</v>
      </c>
      <c r="AU156" s="167" t="s">
        <v>86</v>
      </c>
      <c r="AV156" s="13" t="s">
        <v>86</v>
      </c>
      <c r="AW156" s="13" t="s">
        <v>32</v>
      </c>
      <c r="AX156" s="13" t="s">
        <v>76</v>
      </c>
      <c r="AY156" s="167" t="s">
        <v>163</v>
      </c>
    </row>
    <row r="157" spans="1:65" s="13" customFormat="1" ht="11.25">
      <c r="B157" s="165"/>
      <c r="D157" s="166" t="s">
        <v>229</v>
      </c>
      <c r="E157" s="167" t="s">
        <v>1</v>
      </c>
      <c r="F157" s="168" t="s">
        <v>3042</v>
      </c>
      <c r="H157" s="169">
        <v>0.158</v>
      </c>
      <c r="I157" s="170"/>
      <c r="L157" s="165"/>
      <c r="M157" s="171"/>
      <c r="N157" s="172"/>
      <c r="O157" s="172"/>
      <c r="P157" s="172"/>
      <c r="Q157" s="172"/>
      <c r="R157" s="172"/>
      <c r="S157" s="172"/>
      <c r="T157" s="173"/>
      <c r="AT157" s="167" t="s">
        <v>229</v>
      </c>
      <c r="AU157" s="167" t="s">
        <v>86</v>
      </c>
      <c r="AV157" s="13" t="s">
        <v>86</v>
      </c>
      <c r="AW157" s="13" t="s">
        <v>32</v>
      </c>
      <c r="AX157" s="13" t="s">
        <v>76</v>
      </c>
      <c r="AY157" s="167" t="s">
        <v>163</v>
      </c>
    </row>
    <row r="158" spans="1:65" s="13" customFormat="1" ht="11.25">
      <c r="B158" s="165"/>
      <c r="D158" s="166" t="s">
        <v>229</v>
      </c>
      <c r="E158" s="167" t="s">
        <v>1</v>
      </c>
      <c r="F158" s="168" t="s">
        <v>3043</v>
      </c>
      <c r="H158" s="169">
        <v>0.59099999999999997</v>
      </c>
      <c r="I158" s="170"/>
      <c r="L158" s="165"/>
      <c r="M158" s="171"/>
      <c r="N158" s="172"/>
      <c r="O158" s="172"/>
      <c r="P158" s="172"/>
      <c r="Q158" s="172"/>
      <c r="R158" s="172"/>
      <c r="S158" s="172"/>
      <c r="T158" s="173"/>
      <c r="AT158" s="167" t="s">
        <v>229</v>
      </c>
      <c r="AU158" s="167" t="s">
        <v>86</v>
      </c>
      <c r="AV158" s="13" t="s">
        <v>86</v>
      </c>
      <c r="AW158" s="13" t="s">
        <v>32</v>
      </c>
      <c r="AX158" s="13" t="s">
        <v>76</v>
      </c>
      <c r="AY158" s="167" t="s">
        <v>163</v>
      </c>
    </row>
    <row r="159" spans="1:65" s="2" customFormat="1" ht="24.2" customHeight="1">
      <c r="A159" s="30"/>
      <c r="B159" s="140"/>
      <c r="C159" s="141" t="s">
        <v>186</v>
      </c>
      <c r="D159" s="141" t="s">
        <v>164</v>
      </c>
      <c r="E159" s="142" t="s">
        <v>3044</v>
      </c>
      <c r="F159" s="143" t="s">
        <v>3045</v>
      </c>
      <c r="G159" s="144" t="s">
        <v>245</v>
      </c>
      <c r="H159" s="145">
        <v>7.9000000000000001E-2</v>
      </c>
      <c r="I159" s="146"/>
      <c r="J159" s="147">
        <f>ROUND(I159*H159,2)</f>
        <v>0</v>
      </c>
      <c r="K159" s="143" t="s">
        <v>227</v>
      </c>
      <c r="L159" s="31"/>
      <c r="M159" s="148" t="s">
        <v>1</v>
      </c>
      <c r="N159" s="149" t="s">
        <v>41</v>
      </c>
      <c r="O159" s="56"/>
      <c r="P159" s="150">
        <f>O159*H159</f>
        <v>0</v>
      </c>
      <c r="Q159" s="150">
        <v>1.05291</v>
      </c>
      <c r="R159" s="150">
        <f>Q159*H159</f>
        <v>8.3179890000000006E-2</v>
      </c>
      <c r="S159" s="150">
        <v>0</v>
      </c>
      <c r="T159" s="151">
        <f>S159*H159</f>
        <v>0</v>
      </c>
      <c r="U159" s="30"/>
      <c r="V159" s="30"/>
      <c r="W159" s="30"/>
      <c r="X159" s="30"/>
      <c r="Y159" s="30"/>
      <c r="Z159" s="30"/>
      <c r="AA159" s="30"/>
      <c r="AB159" s="30"/>
      <c r="AC159" s="30"/>
      <c r="AD159" s="30"/>
      <c r="AE159" s="30"/>
      <c r="AR159" s="152" t="s">
        <v>162</v>
      </c>
      <c r="AT159" s="152" t="s">
        <v>164</v>
      </c>
      <c r="AU159" s="152" t="s">
        <v>86</v>
      </c>
      <c r="AY159" s="15" t="s">
        <v>163</v>
      </c>
      <c r="BE159" s="153">
        <f>IF(N159="základní",J159,0)</f>
        <v>0</v>
      </c>
      <c r="BF159" s="153">
        <f>IF(N159="snížená",J159,0)</f>
        <v>0</v>
      </c>
      <c r="BG159" s="153">
        <f>IF(N159="zákl. přenesená",J159,0)</f>
        <v>0</v>
      </c>
      <c r="BH159" s="153">
        <f>IF(N159="sníž. přenesená",J159,0)</f>
        <v>0</v>
      </c>
      <c r="BI159" s="153">
        <f>IF(N159="nulová",J159,0)</f>
        <v>0</v>
      </c>
      <c r="BJ159" s="15" t="s">
        <v>84</v>
      </c>
      <c r="BK159" s="153">
        <f>ROUND(I159*H159,2)</f>
        <v>0</v>
      </c>
      <c r="BL159" s="15" t="s">
        <v>162</v>
      </c>
      <c r="BM159" s="152" t="s">
        <v>3046</v>
      </c>
    </row>
    <row r="160" spans="1:65" s="13" customFormat="1" ht="11.25">
      <c r="B160" s="165"/>
      <c r="D160" s="166" t="s">
        <v>229</v>
      </c>
      <c r="E160" s="167" t="s">
        <v>1</v>
      </c>
      <c r="F160" s="168" t="s">
        <v>3047</v>
      </c>
      <c r="H160" s="169">
        <v>7.9000000000000001E-2</v>
      </c>
      <c r="I160" s="170"/>
      <c r="L160" s="165"/>
      <c r="M160" s="171"/>
      <c r="N160" s="172"/>
      <c r="O160" s="172"/>
      <c r="P160" s="172"/>
      <c r="Q160" s="172"/>
      <c r="R160" s="172"/>
      <c r="S160" s="172"/>
      <c r="T160" s="173"/>
      <c r="AT160" s="167" t="s">
        <v>229</v>
      </c>
      <c r="AU160" s="167" t="s">
        <v>86</v>
      </c>
      <c r="AV160" s="13" t="s">
        <v>86</v>
      </c>
      <c r="AW160" s="13" t="s">
        <v>32</v>
      </c>
      <c r="AX160" s="13" t="s">
        <v>84</v>
      </c>
      <c r="AY160" s="167" t="s">
        <v>163</v>
      </c>
    </row>
    <row r="161" spans="1:65" s="11" customFormat="1" ht="22.9" customHeight="1">
      <c r="B161" s="129"/>
      <c r="D161" s="130" t="s">
        <v>75</v>
      </c>
      <c r="E161" s="163" t="s">
        <v>178</v>
      </c>
      <c r="F161" s="163" t="s">
        <v>366</v>
      </c>
      <c r="I161" s="132"/>
      <c r="J161" s="164">
        <f>BK161</f>
        <v>0</v>
      </c>
      <c r="L161" s="129"/>
      <c r="M161" s="134"/>
      <c r="N161" s="135"/>
      <c r="O161" s="135"/>
      <c r="P161" s="136">
        <f>SUM(P162:P169)</f>
        <v>0</v>
      </c>
      <c r="Q161" s="135"/>
      <c r="R161" s="136">
        <f>SUM(R162:R169)</f>
        <v>5.4174600000000002</v>
      </c>
      <c r="S161" s="135"/>
      <c r="T161" s="137">
        <f>SUM(T162:T169)</f>
        <v>0</v>
      </c>
      <c r="AR161" s="130" t="s">
        <v>84</v>
      </c>
      <c r="AT161" s="138" t="s">
        <v>75</v>
      </c>
      <c r="AU161" s="138" t="s">
        <v>84</v>
      </c>
      <c r="AY161" s="130" t="s">
        <v>163</v>
      </c>
      <c r="BK161" s="139">
        <f>SUM(BK162:BK169)</f>
        <v>0</v>
      </c>
    </row>
    <row r="162" spans="1:65" s="2" customFormat="1" ht="16.5" customHeight="1">
      <c r="A162" s="30"/>
      <c r="B162" s="140"/>
      <c r="C162" s="141" t="s">
        <v>190</v>
      </c>
      <c r="D162" s="141" t="s">
        <v>164</v>
      </c>
      <c r="E162" s="142" t="s">
        <v>3048</v>
      </c>
      <c r="F162" s="143" t="s">
        <v>3049</v>
      </c>
      <c r="G162" s="144" t="s">
        <v>253</v>
      </c>
      <c r="H162" s="145">
        <v>25.28</v>
      </c>
      <c r="I162" s="146"/>
      <c r="J162" s="147">
        <f>ROUND(I162*H162,2)</f>
        <v>0</v>
      </c>
      <c r="K162" s="143" t="s">
        <v>227</v>
      </c>
      <c r="L162" s="31"/>
      <c r="M162" s="148" t="s">
        <v>1</v>
      </c>
      <c r="N162" s="149" t="s">
        <v>41</v>
      </c>
      <c r="O162" s="56"/>
      <c r="P162" s="150">
        <f>O162*H162</f>
        <v>0</v>
      </c>
      <c r="Q162" s="150">
        <v>0</v>
      </c>
      <c r="R162" s="150">
        <f>Q162*H162</f>
        <v>0</v>
      </c>
      <c r="S162" s="150">
        <v>0</v>
      </c>
      <c r="T162" s="151">
        <f>S162*H162</f>
        <v>0</v>
      </c>
      <c r="U162" s="30"/>
      <c r="V162" s="30"/>
      <c r="W162" s="30"/>
      <c r="X162" s="30"/>
      <c r="Y162" s="30"/>
      <c r="Z162" s="30"/>
      <c r="AA162" s="30"/>
      <c r="AB162" s="30"/>
      <c r="AC162" s="30"/>
      <c r="AD162" s="30"/>
      <c r="AE162" s="30"/>
      <c r="AR162" s="152" t="s">
        <v>162</v>
      </c>
      <c r="AT162" s="152" t="s">
        <v>164</v>
      </c>
      <c r="AU162" s="152" t="s">
        <v>86</v>
      </c>
      <c r="AY162" s="15" t="s">
        <v>163</v>
      </c>
      <c r="BE162" s="153">
        <f>IF(N162="základní",J162,0)</f>
        <v>0</v>
      </c>
      <c r="BF162" s="153">
        <f>IF(N162="snížená",J162,0)</f>
        <v>0</v>
      </c>
      <c r="BG162" s="153">
        <f>IF(N162="zákl. přenesená",J162,0)</f>
        <v>0</v>
      </c>
      <c r="BH162" s="153">
        <f>IF(N162="sníž. přenesená",J162,0)</f>
        <v>0</v>
      </c>
      <c r="BI162" s="153">
        <f>IF(N162="nulová",J162,0)</f>
        <v>0</v>
      </c>
      <c r="BJ162" s="15" t="s">
        <v>84</v>
      </c>
      <c r="BK162" s="153">
        <f>ROUND(I162*H162,2)</f>
        <v>0</v>
      </c>
      <c r="BL162" s="15" t="s">
        <v>162</v>
      </c>
      <c r="BM162" s="152" t="s">
        <v>3050</v>
      </c>
    </row>
    <row r="163" spans="1:65" s="13" customFormat="1" ht="11.25">
      <c r="B163" s="165"/>
      <c r="D163" s="166" t="s">
        <v>229</v>
      </c>
      <c r="E163" s="167" t="s">
        <v>1</v>
      </c>
      <c r="F163" s="168" t="s">
        <v>3016</v>
      </c>
      <c r="H163" s="169">
        <v>14.67</v>
      </c>
      <c r="I163" s="170"/>
      <c r="L163" s="165"/>
      <c r="M163" s="171"/>
      <c r="N163" s="172"/>
      <c r="O163" s="172"/>
      <c r="P163" s="172"/>
      <c r="Q163" s="172"/>
      <c r="R163" s="172"/>
      <c r="S163" s="172"/>
      <c r="T163" s="173"/>
      <c r="AT163" s="167" t="s">
        <v>229</v>
      </c>
      <c r="AU163" s="167" t="s">
        <v>86</v>
      </c>
      <c r="AV163" s="13" t="s">
        <v>86</v>
      </c>
      <c r="AW163" s="13" t="s">
        <v>32</v>
      </c>
      <c r="AX163" s="13" t="s">
        <v>76</v>
      </c>
      <c r="AY163" s="167" t="s">
        <v>163</v>
      </c>
    </row>
    <row r="164" spans="1:65" s="13" customFormat="1" ht="11.25">
      <c r="B164" s="165"/>
      <c r="D164" s="166" t="s">
        <v>229</v>
      </c>
      <c r="E164" s="167" t="s">
        <v>1</v>
      </c>
      <c r="F164" s="168" t="s">
        <v>3017</v>
      </c>
      <c r="H164" s="169">
        <v>10.61</v>
      </c>
      <c r="I164" s="170"/>
      <c r="L164" s="165"/>
      <c r="M164" s="171"/>
      <c r="N164" s="172"/>
      <c r="O164" s="172"/>
      <c r="P164" s="172"/>
      <c r="Q164" s="172"/>
      <c r="R164" s="172"/>
      <c r="S164" s="172"/>
      <c r="T164" s="173"/>
      <c r="AT164" s="167" t="s">
        <v>229</v>
      </c>
      <c r="AU164" s="167" t="s">
        <v>86</v>
      </c>
      <c r="AV164" s="13" t="s">
        <v>86</v>
      </c>
      <c r="AW164" s="13" t="s">
        <v>32</v>
      </c>
      <c r="AX164" s="13" t="s">
        <v>76</v>
      </c>
      <c r="AY164" s="167" t="s">
        <v>163</v>
      </c>
    </row>
    <row r="165" spans="1:65" s="2" customFormat="1" ht="33" customHeight="1">
      <c r="A165" s="30"/>
      <c r="B165" s="140"/>
      <c r="C165" s="141" t="s">
        <v>257</v>
      </c>
      <c r="D165" s="141" t="s">
        <v>164</v>
      </c>
      <c r="E165" s="142" t="s">
        <v>3051</v>
      </c>
      <c r="F165" s="143" t="s">
        <v>3052</v>
      </c>
      <c r="G165" s="144" t="s">
        <v>253</v>
      </c>
      <c r="H165" s="145">
        <v>25.28</v>
      </c>
      <c r="I165" s="146"/>
      <c r="J165" s="147">
        <f>ROUND(I165*H165,2)</f>
        <v>0</v>
      </c>
      <c r="K165" s="143" t="s">
        <v>227</v>
      </c>
      <c r="L165" s="31"/>
      <c r="M165" s="148" t="s">
        <v>1</v>
      </c>
      <c r="N165" s="149" t="s">
        <v>41</v>
      </c>
      <c r="O165" s="56"/>
      <c r="P165" s="150">
        <f>O165*H165</f>
        <v>0</v>
      </c>
      <c r="Q165" s="150">
        <v>0.10100000000000001</v>
      </c>
      <c r="R165" s="150">
        <f>Q165*H165</f>
        <v>2.5532800000000004</v>
      </c>
      <c r="S165" s="150">
        <v>0</v>
      </c>
      <c r="T165" s="151">
        <f>S165*H165</f>
        <v>0</v>
      </c>
      <c r="U165" s="30"/>
      <c r="V165" s="30"/>
      <c r="W165" s="30"/>
      <c r="X165" s="30"/>
      <c r="Y165" s="30"/>
      <c r="Z165" s="30"/>
      <c r="AA165" s="30"/>
      <c r="AB165" s="30"/>
      <c r="AC165" s="30"/>
      <c r="AD165" s="30"/>
      <c r="AE165" s="30"/>
      <c r="AR165" s="152" t="s">
        <v>162</v>
      </c>
      <c r="AT165" s="152" t="s">
        <v>164</v>
      </c>
      <c r="AU165" s="152" t="s">
        <v>86</v>
      </c>
      <c r="AY165" s="15" t="s">
        <v>163</v>
      </c>
      <c r="BE165" s="153">
        <f>IF(N165="základní",J165,0)</f>
        <v>0</v>
      </c>
      <c r="BF165" s="153">
        <f>IF(N165="snížená",J165,0)</f>
        <v>0</v>
      </c>
      <c r="BG165" s="153">
        <f>IF(N165="zákl. přenesená",J165,0)</f>
        <v>0</v>
      </c>
      <c r="BH165" s="153">
        <f>IF(N165="sníž. přenesená",J165,0)</f>
        <v>0</v>
      </c>
      <c r="BI165" s="153">
        <f>IF(N165="nulová",J165,0)</f>
        <v>0</v>
      </c>
      <c r="BJ165" s="15" t="s">
        <v>84</v>
      </c>
      <c r="BK165" s="153">
        <f>ROUND(I165*H165,2)</f>
        <v>0</v>
      </c>
      <c r="BL165" s="15" t="s">
        <v>162</v>
      </c>
      <c r="BM165" s="152" t="s">
        <v>3053</v>
      </c>
    </row>
    <row r="166" spans="1:65" s="13" customFormat="1" ht="11.25">
      <c r="B166" s="165"/>
      <c r="D166" s="166" t="s">
        <v>229</v>
      </c>
      <c r="E166" s="167" t="s">
        <v>1</v>
      </c>
      <c r="F166" s="168" t="s">
        <v>3016</v>
      </c>
      <c r="H166" s="169">
        <v>14.67</v>
      </c>
      <c r="I166" s="170"/>
      <c r="L166" s="165"/>
      <c r="M166" s="171"/>
      <c r="N166" s="172"/>
      <c r="O166" s="172"/>
      <c r="P166" s="172"/>
      <c r="Q166" s="172"/>
      <c r="R166" s="172"/>
      <c r="S166" s="172"/>
      <c r="T166" s="173"/>
      <c r="AT166" s="167" t="s">
        <v>229</v>
      </c>
      <c r="AU166" s="167" t="s">
        <v>86</v>
      </c>
      <c r="AV166" s="13" t="s">
        <v>86</v>
      </c>
      <c r="AW166" s="13" t="s">
        <v>32</v>
      </c>
      <c r="AX166" s="13" t="s">
        <v>76</v>
      </c>
      <c r="AY166" s="167" t="s">
        <v>163</v>
      </c>
    </row>
    <row r="167" spans="1:65" s="13" customFormat="1" ht="11.25">
      <c r="B167" s="165"/>
      <c r="D167" s="166" t="s">
        <v>229</v>
      </c>
      <c r="E167" s="167" t="s">
        <v>1</v>
      </c>
      <c r="F167" s="168" t="s">
        <v>3017</v>
      </c>
      <c r="H167" s="169">
        <v>10.61</v>
      </c>
      <c r="I167" s="170"/>
      <c r="L167" s="165"/>
      <c r="M167" s="171"/>
      <c r="N167" s="172"/>
      <c r="O167" s="172"/>
      <c r="P167" s="172"/>
      <c r="Q167" s="172"/>
      <c r="R167" s="172"/>
      <c r="S167" s="172"/>
      <c r="T167" s="173"/>
      <c r="AT167" s="167" t="s">
        <v>229</v>
      </c>
      <c r="AU167" s="167" t="s">
        <v>86</v>
      </c>
      <c r="AV167" s="13" t="s">
        <v>86</v>
      </c>
      <c r="AW167" s="13" t="s">
        <v>32</v>
      </c>
      <c r="AX167" s="13" t="s">
        <v>76</v>
      </c>
      <c r="AY167" s="167" t="s">
        <v>163</v>
      </c>
    </row>
    <row r="168" spans="1:65" s="2" customFormat="1" ht="16.5" customHeight="1">
      <c r="A168" s="30"/>
      <c r="B168" s="140"/>
      <c r="C168" s="174" t="s">
        <v>89</v>
      </c>
      <c r="D168" s="174" t="s">
        <v>618</v>
      </c>
      <c r="E168" s="175" t="s">
        <v>3054</v>
      </c>
      <c r="F168" s="176" t="s">
        <v>3055</v>
      </c>
      <c r="G168" s="177" t="s">
        <v>253</v>
      </c>
      <c r="H168" s="178">
        <v>26.038</v>
      </c>
      <c r="I168" s="179"/>
      <c r="J168" s="180">
        <f>ROUND(I168*H168,2)</f>
        <v>0</v>
      </c>
      <c r="K168" s="176" t="s">
        <v>1</v>
      </c>
      <c r="L168" s="181"/>
      <c r="M168" s="182" t="s">
        <v>1</v>
      </c>
      <c r="N168" s="183" t="s">
        <v>41</v>
      </c>
      <c r="O168" s="56"/>
      <c r="P168" s="150">
        <f>O168*H168</f>
        <v>0</v>
      </c>
      <c r="Q168" s="150">
        <v>0.11</v>
      </c>
      <c r="R168" s="150">
        <f>Q168*H168</f>
        <v>2.8641800000000002</v>
      </c>
      <c r="S168" s="150">
        <v>0</v>
      </c>
      <c r="T168" s="151">
        <f>S168*H168</f>
        <v>0</v>
      </c>
      <c r="U168" s="30"/>
      <c r="V168" s="30"/>
      <c r="W168" s="30"/>
      <c r="X168" s="30"/>
      <c r="Y168" s="30"/>
      <c r="Z168" s="30"/>
      <c r="AA168" s="30"/>
      <c r="AB168" s="30"/>
      <c r="AC168" s="30"/>
      <c r="AD168" s="30"/>
      <c r="AE168" s="30"/>
      <c r="AR168" s="152" t="s">
        <v>190</v>
      </c>
      <c r="AT168" s="152" t="s">
        <v>618</v>
      </c>
      <c r="AU168" s="152" t="s">
        <v>86</v>
      </c>
      <c r="AY168" s="15" t="s">
        <v>163</v>
      </c>
      <c r="BE168" s="153">
        <f>IF(N168="základní",J168,0)</f>
        <v>0</v>
      </c>
      <c r="BF168" s="153">
        <f>IF(N168="snížená",J168,0)</f>
        <v>0</v>
      </c>
      <c r="BG168" s="153">
        <f>IF(N168="zákl. přenesená",J168,0)</f>
        <v>0</v>
      </c>
      <c r="BH168" s="153">
        <f>IF(N168="sníž. přenesená",J168,0)</f>
        <v>0</v>
      </c>
      <c r="BI168" s="153">
        <f>IF(N168="nulová",J168,0)</f>
        <v>0</v>
      </c>
      <c r="BJ168" s="15" t="s">
        <v>84</v>
      </c>
      <c r="BK168" s="153">
        <f>ROUND(I168*H168,2)</f>
        <v>0</v>
      </c>
      <c r="BL168" s="15" t="s">
        <v>162</v>
      </c>
      <c r="BM168" s="152" t="s">
        <v>3056</v>
      </c>
    </row>
    <row r="169" spans="1:65" s="13" customFormat="1" ht="11.25">
      <c r="B169" s="165"/>
      <c r="D169" s="166" t="s">
        <v>229</v>
      </c>
      <c r="F169" s="168" t="s">
        <v>3057</v>
      </c>
      <c r="H169" s="169">
        <v>26.038</v>
      </c>
      <c r="I169" s="170"/>
      <c r="L169" s="165"/>
      <c r="M169" s="171"/>
      <c r="N169" s="172"/>
      <c r="O169" s="172"/>
      <c r="P169" s="172"/>
      <c r="Q169" s="172"/>
      <c r="R169" s="172"/>
      <c r="S169" s="172"/>
      <c r="T169" s="173"/>
      <c r="AT169" s="167" t="s">
        <v>229</v>
      </c>
      <c r="AU169" s="167" t="s">
        <v>86</v>
      </c>
      <c r="AV169" s="13" t="s">
        <v>86</v>
      </c>
      <c r="AW169" s="13" t="s">
        <v>3</v>
      </c>
      <c r="AX169" s="13" t="s">
        <v>84</v>
      </c>
      <c r="AY169" s="167" t="s">
        <v>163</v>
      </c>
    </row>
    <row r="170" spans="1:65" s="11" customFormat="1" ht="22.9" customHeight="1">
      <c r="B170" s="129"/>
      <c r="D170" s="130" t="s">
        <v>75</v>
      </c>
      <c r="E170" s="163" t="s">
        <v>182</v>
      </c>
      <c r="F170" s="163" t="s">
        <v>389</v>
      </c>
      <c r="I170" s="132"/>
      <c r="J170" s="164">
        <f>BK170</f>
        <v>0</v>
      </c>
      <c r="L170" s="129"/>
      <c r="M170" s="134"/>
      <c r="N170" s="135"/>
      <c r="O170" s="135"/>
      <c r="P170" s="136">
        <f>SUM(P171:P182)</f>
        <v>0</v>
      </c>
      <c r="Q170" s="135"/>
      <c r="R170" s="136">
        <f>SUM(R171:R182)</f>
        <v>0.25928879999999999</v>
      </c>
      <c r="S170" s="135"/>
      <c r="T170" s="137">
        <f>SUM(T171:T182)</f>
        <v>0</v>
      </c>
      <c r="AR170" s="130" t="s">
        <v>84</v>
      </c>
      <c r="AT170" s="138" t="s">
        <v>75</v>
      </c>
      <c r="AU170" s="138" t="s">
        <v>84</v>
      </c>
      <c r="AY170" s="130" t="s">
        <v>163</v>
      </c>
      <c r="BK170" s="139">
        <f>SUM(BK171:BK182)</f>
        <v>0</v>
      </c>
    </row>
    <row r="171" spans="1:65" s="2" customFormat="1" ht="24.2" customHeight="1">
      <c r="A171" s="30"/>
      <c r="B171" s="140"/>
      <c r="C171" s="141" t="s">
        <v>266</v>
      </c>
      <c r="D171" s="141" t="s">
        <v>164</v>
      </c>
      <c r="E171" s="142" t="s">
        <v>3058</v>
      </c>
      <c r="F171" s="143" t="s">
        <v>3059</v>
      </c>
      <c r="G171" s="144" t="s">
        <v>253</v>
      </c>
      <c r="H171" s="145">
        <v>87.341999999999999</v>
      </c>
      <c r="I171" s="146"/>
      <c r="J171" s="147">
        <f>ROUND(I171*H171,2)</f>
        <v>0</v>
      </c>
      <c r="K171" s="143" t="s">
        <v>227</v>
      </c>
      <c r="L171" s="31"/>
      <c r="M171" s="148" t="s">
        <v>1</v>
      </c>
      <c r="N171" s="149" t="s">
        <v>41</v>
      </c>
      <c r="O171" s="56"/>
      <c r="P171" s="150">
        <f>O171*H171</f>
        <v>0</v>
      </c>
      <c r="Q171" s="150">
        <v>2.7000000000000001E-3</v>
      </c>
      <c r="R171" s="150">
        <f>Q171*H171</f>
        <v>0.23582340000000002</v>
      </c>
      <c r="S171" s="150">
        <v>0</v>
      </c>
      <c r="T171" s="151">
        <f>S171*H171</f>
        <v>0</v>
      </c>
      <c r="U171" s="30"/>
      <c r="V171" s="30"/>
      <c r="W171" s="30"/>
      <c r="X171" s="30"/>
      <c r="Y171" s="30"/>
      <c r="Z171" s="30"/>
      <c r="AA171" s="30"/>
      <c r="AB171" s="30"/>
      <c r="AC171" s="30"/>
      <c r="AD171" s="30"/>
      <c r="AE171" s="30"/>
      <c r="AR171" s="152" t="s">
        <v>162</v>
      </c>
      <c r="AT171" s="152" t="s">
        <v>164</v>
      </c>
      <c r="AU171" s="152" t="s">
        <v>86</v>
      </c>
      <c r="AY171" s="15" t="s">
        <v>163</v>
      </c>
      <c r="BE171" s="153">
        <f>IF(N171="základní",J171,0)</f>
        <v>0</v>
      </c>
      <c r="BF171" s="153">
        <f>IF(N171="snížená",J171,0)</f>
        <v>0</v>
      </c>
      <c r="BG171" s="153">
        <f>IF(N171="zákl. přenesená",J171,0)</f>
        <v>0</v>
      </c>
      <c r="BH171" s="153">
        <f>IF(N171="sníž. přenesená",J171,0)</f>
        <v>0</v>
      </c>
      <c r="BI171" s="153">
        <f>IF(N171="nulová",J171,0)</f>
        <v>0</v>
      </c>
      <c r="BJ171" s="15" t="s">
        <v>84</v>
      </c>
      <c r="BK171" s="153">
        <f>ROUND(I171*H171,2)</f>
        <v>0</v>
      </c>
      <c r="BL171" s="15" t="s">
        <v>162</v>
      </c>
      <c r="BM171" s="152" t="s">
        <v>3060</v>
      </c>
    </row>
    <row r="172" spans="1:65" s="13" customFormat="1" ht="11.25">
      <c r="B172" s="165"/>
      <c r="D172" s="166" t="s">
        <v>229</v>
      </c>
      <c r="E172" s="167" t="s">
        <v>1</v>
      </c>
      <c r="F172" s="168" t="s">
        <v>3061</v>
      </c>
      <c r="H172" s="169">
        <v>51.497999999999998</v>
      </c>
      <c r="I172" s="170"/>
      <c r="L172" s="165"/>
      <c r="M172" s="171"/>
      <c r="N172" s="172"/>
      <c r="O172" s="172"/>
      <c r="P172" s="172"/>
      <c r="Q172" s="172"/>
      <c r="R172" s="172"/>
      <c r="S172" s="172"/>
      <c r="T172" s="173"/>
      <c r="AT172" s="167" t="s">
        <v>229</v>
      </c>
      <c r="AU172" s="167" t="s">
        <v>86</v>
      </c>
      <c r="AV172" s="13" t="s">
        <v>86</v>
      </c>
      <c r="AW172" s="13" t="s">
        <v>32</v>
      </c>
      <c r="AX172" s="13" t="s">
        <v>76</v>
      </c>
      <c r="AY172" s="167" t="s">
        <v>163</v>
      </c>
    </row>
    <row r="173" spans="1:65" s="13" customFormat="1" ht="11.25">
      <c r="B173" s="165"/>
      <c r="D173" s="166" t="s">
        <v>229</v>
      </c>
      <c r="E173" s="167" t="s">
        <v>1</v>
      </c>
      <c r="F173" s="168" t="s">
        <v>3062</v>
      </c>
      <c r="H173" s="169">
        <v>29.684000000000001</v>
      </c>
      <c r="I173" s="170"/>
      <c r="L173" s="165"/>
      <c r="M173" s="171"/>
      <c r="N173" s="172"/>
      <c r="O173" s="172"/>
      <c r="P173" s="172"/>
      <c r="Q173" s="172"/>
      <c r="R173" s="172"/>
      <c r="S173" s="172"/>
      <c r="T173" s="173"/>
      <c r="AT173" s="167" t="s">
        <v>229</v>
      </c>
      <c r="AU173" s="167" t="s">
        <v>86</v>
      </c>
      <c r="AV173" s="13" t="s">
        <v>86</v>
      </c>
      <c r="AW173" s="13" t="s">
        <v>32</v>
      </c>
      <c r="AX173" s="13" t="s">
        <v>76</v>
      </c>
      <c r="AY173" s="167" t="s">
        <v>163</v>
      </c>
    </row>
    <row r="174" spans="1:65" s="13" customFormat="1" ht="11.25">
      <c r="B174" s="165"/>
      <c r="D174" s="166" t="s">
        <v>229</v>
      </c>
      <c r="E174" s="167" t="s">
        <v>1</v>
      </c>
      <c r="F174" s="168" t="s">
        <v>3063</v>
      </c>
      <c r="H174" s="169">
        <v>8.9700000000000006</v>
      </c>
      <c r="I174" s="170"/>
      <c r="L174" s="165"/>
      <c r="M174" s="171"/>
      <c r="N174" s="172"/>
      <c r="O174" s="172"/>
      <c r="P174" s="172"/>
      <c r="Q174" s="172"/>
      <c r="R174" s="172"/>
      <c r="S174" s="172"/>
      <c r="T174" s="173"/>
      <c r="AT174" s="167" t="s">
        <v>229</v>
      </c>
      <c r="AU174" s="167" t="s">
        <v>86</v>
      </c>
      <c r="AV174" s="13" t="s">
        <v>86</v>
      </c>
      <c r="AW174" s="13" t="s">
        <v>32</v>
      </c>
      <c r="AX174" s="13" t="s">
        <v>76</v>
      </c>
      <c r="AY174" s="167" t="s">
        <v>163</v>
      </c>
    </row>
    <row r="175" spans="1:65" s="13" customFormat="1" ht="11.25">
      <c r="B175" s="165"/>
      <c r="D175" s="166" t="s">
        <v>229</v>
      </c>
      <c r="E175" s="167" t="s">
        <v>1</v>
      </c>
      <c r="F175" s="168" t="s">
        <v>3064</v>
      </c>
      <c r="H175" s="169">
        <v>-2.31</v>
      </c>
      <c r="I175" s="170"/>
      <c r="L175" s="165"/>
      <c r="M175" s="171"/>
      <c r="N175" s="172"/>
      <c r="O175" s="172"/>
      <c r="P175" s="172"/>
      <c r="Q175" s="172"/>
      <c r="R175" s="172"/>
      <c r="S175" s="172"/>
      <c r="T175" s="173"/>
      <c r="AT175" s="167" t="s">
        <v>229</v>
      </c>
      <c r="AU175" s="167" t="s">
        <v>86</v>
      </c>
      <c r="AV175" s="13" t="s">
        <v>86</v>
      </c>
      <c r="AW175" s="13" t="s">
        <v>32</v>
      </c>
      <c r="AX175" s="13" t="s">
        <v>76</v>
      </c>
      <c r="AY175" s="167" t="s">
        <v>163</v>
      </c>
    </row>
    <row r="176" spans="1:65" s="13" customFormat="1" ht="11.25">
      <c r="B176" s="165"/>
      <c r="D176" s="166" t="s">
        <v>229</v>
      </c>
      <c r="E176" s="167" t="s">
        <v>1</v>
      </c>
      <c r="F176" s="168" t="s">
        <v>3065</v>
      </c>
      <c r="H176" s="169">
        <v>-0.5</v>
      </c>
      <c r="I176" s="170"/>
      <c r="L176" s="165"/>
      <c r="M176" s="171"/>
      <c r="N176" s="172"/>
      <c r="O176" s="172"/>
      <c r="P176" s="172"/>
      <c r="Q176" s="172"/>
      <c r="R176" s="172"/>
      <c r="S176" s="172"/>
      <c r="T176" s="173"/>
      <c r="AT176" s="167" t="s">
        <v>229</v>
      </c>
      <c r="AU176" s="167" t="s">
        <v>86</v>
      </c>
      <c r="AV176" s="13" t="s">
        <v>86</v>
      </c>
      <c r="AW176" s="13" t="s">
        <v>32</v>
      </c>
      <c r="AX176" s="13" t="s">
        <v>76</v>
      </c>
      <c r="AY176" s="167" t="s">
        <v>163</v>
      </c>
    </row>
    <row r="177" spans="1:65" s="2" customFormat="1" ht="24.2" customHeight="1">
      <c r="A177" s="30"/>
      <c r="B177" s="140"/>
      <c r="C177" s="141" t="s">
        <v>8</v>
      </c>
      <c r="D177" s="141" t="s">
        <v>164</v>
      </c>
      <c r="E177" s="142" t="s">
        <v>3066</v>
      </c>
      <c r="F177" s="143" t="s">
        <v>3067</v>
      </c>
      <c r="G177" s="144" t="s">
        <v>253</v>
      </c>
      <c r="H177" s="145">
        <v>16.760999999999999</v>
      </c>
      <c r="I177" s="146"/>
      <c r="J177" s="147">
        <f>ROUND(I177*H177,2)</f>
        <v>0</v>
      </c>
      <c r="K177" s="143" t="s">
        <v>227</v>
      </c>
      <c r="L177" s="31"/>
      <c r="M177" s="148" t="s">
        <v>1</v>
      </c>
      <c r="N177" s="149" t="s">
        <v>41</v>
      </c>
      <c r="O177" s="56"/>
      <c r="P177" s="150">
        <f>O177*H177</f>
        <v>0</v>
      </c>
      <c r="Q177" s="150">
        <v>1.4E-3</v>
      </c>
      <c r="R177" s="150">
        <f>Q177*H177</f>
        <v>2.3465399999999997E-2</v>
      </c>
      <c r="S177" s="150">
        <v>0</v>
      </c>
      <c r="T177" s="151">
        <f>S177*H177</f>
        <v>0</v>
      </c>
      <c r="U177" s="30"/>
      <c r="V177" s="30"/>
      <c r="W177" s="30"/>
      <c r="X177" s="30"/>
      <c r="Y177" s="30"/>
      <c r="Z177" s="30"/>
      <c r="AA177" s="30"/>
      <c r="AB177" s="30"/>
      <c r="AC177" s="30"/>
      <c r="AD177" s="30"/>
      <c r="AE177" s="30"/>
      <c r="AR177" s="152" t="s">
        <v>162</v>
      </c>
      <c r="AT177" s="152" t="s">
        <v>164</v>
      </c>
      <c r="AU177" s="152" t="s">
        <v>86</v>
      </c>
      <c r="AY177" s="15" t="s">
        <v>163</v>
      </c>
      <c r="BE177" s="153">
        <f>IF(N177="základní",J177,0)</f>
        <v>0</v>
      </c>
      <c r="BF177" s="153">
        <f>IF(N177="snížená",J177,0)</f>
        <v>0</v>
      </c>
      <c r="BG177" s="153">
        <f>IF(N177="zákl. přenesená",J177,0)</f>
        <v>0</v>
      </c>
      <c r="BH177" s="153">
        <f>IF(N177="sníž. přenesená",J177,0)</f>
        <v>0</v>
      </c>
      <c r="BI177" s="153">
        <f>IF(N177="nulová",J177,0)</f>
        <v>0</v>
      </c>
      <c r="BJ177" s="15" t="s">
        <v>84</v>
      </c>
      <c r="BK177" s="153">
        <f>ROUND(I177*H177,2)</f>
        <v>0</v>
      </c>
      <c r="BL177" s="15" t="s">
        <v>162</v>
      </c>
      <c r="BM177" s="152" t="s">
        <v>3068</v>
      </c>
    </row>
    <row r="178" spans="1:65" s="13" customFormat="1" ht="11.25">
      <c r="B178" s="165"/>
      <c r="D178" s="166" t="s">
        <v>229</v>
      </c>
      <c r="E178" s="167" t="s">
        <v>1</v>
      </c>
      <c r="F178" s="168" t="s">
        <v>3069</v>
      </c>
      <c r="H178" s="169">
        <v>16.151</v>
      </c>
      <c r="I178" s="170"/>
      <c r="L178" s="165"/>
      <c r="M178" s="171"/>
      <c r="N178" s="172"/>
      <c r="O178" s="172"/>
      <c r="P178" s="172"/>
      <c r="Q178" s="172"/>
      <c r="R178" s="172"/>
      <c r="S178" s="172"/>
      <c r="T178" s="173"/>
      <c r="AT178" s="167" t="s">
        <v>229</v>
      </c>
      <c r="AU178" s="167" t="s">
        <v>86</v>
      </c>
      <c r="AV178" s="13" t="s">
        <v>86</v>
      </c>
      <c r="AW178" s="13" t="s">
        <v>32</v>
      </c>
      <c r="AX178" s="13" t="s">
        <v>76</v>
      </c>
      <c r="AY178" s="167" t="s">
        <v>163</v>
      </c>
    </row>
    <row r="179" spans="1:65" s="13" customFormat="1" ht="11.25">
      <c r="B179" s="165"/>
      <c r="D179" s="166" t="s">
        <v>229</v>
      </c>
      <c r="E179" s="167" t="s">
        <v>1</v>
      </c>
      <c r="F179" s="168" t="s">
        <v>3064</v>
      </c>
      <c r="H179" s="169">
        <v>-2.31</v>
      </c>
      <c r="I179" s="170"/>
      <c r="L179" s="165"/>
      <c r="M179" s="171"/>
      <c r="N179" s="172"/>
      <c r="O179" s="172"/>
      <c r="P179" s="172"/>
      <c r="Q179" s="172"/>
      <c r="R179" s="172"/>
      <c r="S179" s="172"/>
      <c r="T179" s="173"/>
      <c r="AT179" s="167" t="s">
        <v>229</v>
      </c>
      <c r="AU179" s="167" t="s">
        <v>86</v>
      </c>
      <c r="AV179" s="13" t="s">
        <v>86</v>
      </c>
      <c r="AW179" s="13" t="s">
        <v>32</v>
      </c>
      <c r="AX179" s="13" t="s">
        <v>76</v>
      </c>
      <c r="AY179" s="167" t="s">
        <v>163</v>
      </c>
    </row>
    <row r="180" spans="1:65" s="13" customFormat="1" ht="11.25">
      <c r="B180" s="165"/>
      <c r="D180" s="166" t="s">
        <v>229</v>
      </c>
      <c r="E180" s="167" t="s">
        <v>1</v>
      </c>
      <c r="F180" s="168" t="s">
        <v>3065</v>
      </c>
      <c r="H180" s="169">
        <v>-0.5</v>
      </c>
      <c r="I180" s="170"/>
      <c r="L180" s="165"/>
      <c r="M180" s="171"/>
      <c r="N180" s="172"/>
      <c r="O180" s="172"/>
      <c r="P180" s="172"/>
      <c r="Q180" s="172"/>
      <c r="R180" s="172"/>
      <c r="S180" s="172"/>
      <c r="T180" s="173"/>
      <c r="AT180" s="167" t="s">
        <v>229</v>
      </c>
      <c r="AU180" s="167" t="s">
        <v>86</v>
      </c>
      <c r="AV180" s="13" t="s">
        <v>86</v>
      </c>
      <c r="AW180" s="13" t="s">
        <v>32</v>
      </c>
      <c r="AX180" s="13" t="s">
        <v>76</v>
      </c>
      <c r="AY180" s="167" t="s">
        <v>163</v>
      </c>
    </row>
    <row r="181" spans="1:65" s="13" customFormat="1" ht="11.25">
      <c r="B181" s="165"/>
      <c r="D181" s="166" t="s">
        <v>229</v>
      </c>
      <c r="E181" s="167" t="s">
        <v>1</v>
      </c>
      <c r="F181" s="168" t="s">
        <v>3070</v>
      </c>
      <c r="H181" s="169">
        <v>2.2949999999999999</v>
      </c>
      <c r="I181" s="170"/>
      <c r="L181" s="165"/>
      <c r="M181" s="171"/>
      <c r="N181" s="172"/>
      <c r="O181" s="172"/>
      <c r="P181" s="172"/>
      <c r="Q181" s="172"/>
      <c r="R181" s="172"/>
      <c r="S181" s="172"/>
      <c r="T181" s="173"/>
      <c r="AT181" s="167" t="s">
        <v>229</v>
      </c>
      <c r="AU181" s="167" t="s">
        <v>86</v>
      </c>
      <c r="AV181" s="13" t="s">
        <v>86</v>
      </c>
      <c r="AW181" s="13" t="s">
        <v>32</v>
      </c>
      <c r="AX181" s="13" t="s">
        <v>76</v>
      </c>
      <c r="AY181" s="167" t="s">
        <v>163</v>
      </c>
    </row>
    <row r="182" spans="1:65" s="13" customFormat="1" ht="11.25">
      <c r="B182" s="165"/>
      <c r="D182" s="166" t="s">
        <v>229</v>
      </c>
      <c r="E182" s="167" t="s">
        <v>1</v>
      </c>
      <c r="F182" s="168" t="s">
        <v>3071</v>
      </c>
      <c r="H182" s="169">
        <v>1.125</v>
      </c>
      <c r="I182" s="170"/>
      <c r="L182" s="165"/>
      <c r="M182" s="171"/>
      <c r="N182" s="172"/>
      <c r="O182" s="172"/>
      <c r="P182" s="172"/>
      <c r="Q182" s="172"/>
      <c r="R182" s="172"/>
      <c r="S182" s="172"/>
      <c r="T182" s="173"/>
      <c r="AT182" s="167" t="s">
        <v>229</v>
      </c>
      <c r="AU182" s="167" t="s">
        <v>86</v>
      </c>
      <c r="AV182" s="13" t="s">
        <v>86</v>
      </c>
      <c r="AW182" s="13" t="s">
        <v>32</v>
      </c>
      <c r="AX182" s="13" t="s">
        <v>76</v>
      </c>
      <c r="AY182" s="167" t="s">
        <v>163</v>
      </c>
    </row>
    <row r="183" spans="1:65" s="11" customFormat="1" ht="22.9" customHeight="1">
      <c r="B183" s="129"/>
      <c r="D183" s="130" t="s">
        <v>75</v>
      </c>
      <c r="E183" s="163" t="s">
        <v>257</v>
      </c>
      <c r="F183" s="163" t="s">
        <v>490</v>
      </c>
      <c r="I183" s="132"/>
      <c r="J183" s="164">
        <f>BK183</f>
        <v>0</v>
      </c>
      <c r="L183" s="129"/>
      <c r="M183" s="134"/>
      <c r="N183" s="135"/>
      <c r="O183" s="135"/>
      <c r="P183" s="136">
        <f>SUM(P184:P207)</f>
        <v>0</v>
      </c>
      <c r="Q183" s="135"/>
      <c r="R183" s="136">
        <f>SUM(R184:R207)</f>
        <v>1.0112000000000001E-3</v>
      </c>
      <c r="S183" s="135"/>
      <c r="T183" s="137">
        <f>SUM(T184:T207)</f>
        <v>17.294173000000001</v>
      </c>
      <c r="AR183" s="130" t="s">
        <v>84</v>
      </c>
      <c r="AT183" s="138" t="s">
        <v>75</v>
      </c>
      <c r="AU183" s="138" t="s">
        <v>84</v>
      </c>
      <c r="AY183" s="130" t="s">
        <v>163</v>
      </c>
      <c r="BK183" s="139">
        <f>SUM(BK184:BK207)</f>
        <v>0</v>
      </c>
    </row>
    <row r="184" spans="1:65" s="2" customFormat="1" ht="33" customHeight="1">
      <c r="A184" s="30"/>
      <c r="B184" s="140"/>
      <c r="C184" s="141" t="s">
        <v>277</v>
      </c>
      <c r="D184" s="141" t="s">
        <v>164</v>
      </c>
      <c r="E184" s="142" t="s">
        <v>492</v>
      </c>
      <c r="F184" s="143" t="s">
        <v>493</v>
      </c>
      <c r="G184" s="144" t="s">
        <v>253</v>
      </c>
      <c r="H184" s="145">
        <v>25.28</v>
      </c>
      <c r="I184" s="146"/>
      <c r="J184" s="147">
        <f>ROUND(I184*H184,2)</f>
        <v>0</v>
      </c>
      <c r="K184" s="143" t="s">
        <v>227</v>
      </c>
      <c r="L184" s="31"/>
      <c r="M184" s="148" t="s">
        <v>1</v>
      </c>
      <c r="N184" s="149" t="s">
        <v>41</v>
      </c>
      <c r="O184" s="56"/>
      <c r="P184" s="150">
        <f>O184*H184</f>
        <v>0</v>
      </c>
      <c r="Q184" s="150">
        <v>0</v>
      </c>
      <c r="R184" s="150">
        <f>Q184*H184</f>
        <v>0</v>
      </c>
      <c r="S184" s="150">
        <v>0</v>
      </c>
      <c r="T184" s="151">
        <f>S184*H184</f>
        <v>0</v>
      </c>
      <c r="U184" s="30"/>
      <c r="V184" s="30"/>
      <c r="W184" s="30"/>
      <c r="X184" s="30"/>
      <c r="Y184" s="30"/>
      <c r="Z184" s="30"/>
      <c r="AA184" s="30"/>
      <c r="AB184" s="30"/>
      <c r="AC184" s="30"/>
      <c r="AD184" s="30"/>
      <c r="AE184" s="30"/>
      <c r="AR184" s="152" t="s">
        <v>162</v>
      </c>
      <c r="AT184" s="152" t="s">
        <v>164</v>
      </c>
      <c r="AU184" s="152" t="s">
        <v>86</v>
      </c>
      <c r="AY184" s="15" t="s">
        <v>163</v>
      </c>
      <c r="BE184" s="153">
        <f>IF(N184="základní",J184,0)</f>
        <v>0</v>
      </c>
      <c r="BF184" s="153">
        <f>IF(N184="snížená",J184,0)</f>
        <v>0</v>
      </c>
      <c r="BG184" s="153">
        <f>IF(N184="zákl. přenesená",J184,0)</f>
        <v>0</v>
      </c>
      <c r="BH184" s="153">
        <f>IF(N184="sníž. přenesená",J184,0)</f>
        <v>0</v>
      </c>
      <c r="BI184" s="153">
        <f>IF(N184="nulová",J184,0)</f>
        <v>0</v>
      </c>
      <c r="BJ184" s="15" t="s">
        <v>84</v>
      </c>
      <c r="BK184" s="153">
        <f>ROUND(I184*H184,2)</f>
        <v>0</v>
      </c>
      <c r="BL184" s="15" t="s">
        <v>162</v>
      </c>
      <c r="BM184" s="152" t="s">
        <v>3072</v>
      </c>
    </row>
    <row r="185" spans="1:65" s="2" customFormat="1" ht="37.9" customHeight="1">
      <c r="A185" s="30"/>
      <c r="B185" s="140"/>
      <c r="C185" s="141" t="s">
        <v>281</v>
      </c>
      <c r="D185" s="141" t="s">
        <v>164</v>
      </c>
      <c r="E185" s="142" t="s">
        <v>1555</v>
      </c>
      <c r="F185" s="143" t="s">
        <v>1556</v>
      </c>
      <c r="G185" s="144" t="s">
        <v>253</v>
      </c>
      <c r="H185" s="145">
        <v>11.7</v>
      </c>
      <c r="I185" s="146"/>
      <c r="J185" s="147">
        <f>ROUND(I185*H185,2)</f>
        <v>0</v>
      </c>
      <c r="K185" s="143" t="s">
        <v>227</v>
      </c>
      <c r="L185" s="31"/>
      <c r="M185" s="148" t="s">
        <v>1</v>
      </c>
      <c r="N185" s="149" t="s">
        <v>41</v>
      </c>
      <c r="O185" s="56"/>
      <c r="P185" s="150">
        <f>O185*H185</f>
        <v>0</v>
      </c>
      <c r="Q185" s="150">
        <v>0</v>
      </c>
      <c r="R185" s="150">
        <f>Q185*H185</f>
        <v>0</v>
      </c>
      <c r="S185" s="150">
        <v>0</v>
      </c>
      <c r="T185" s="151">
        <f>S185*H185</f>
        <v>0</v>
      </c>
      <c r="U185" s="30"/>
      <c r="V185" s="30"/>
      <c r="W185" s="30"/>
      <c r="X185" s="30"/>
      <c r="Y185" s="30"/>
      <c r="Z185" s="30"/>
      <c r="AA185" s="30"/>
      <c r="AB185" s="30"/>
      <c r="AC185" s="30"/>
      <c r="AD185" s="30"/>
      <c r="AE185" s="30"/>
      <c r="AR185" s="152" t="s">
        <v>162</v>
      </c>
      <c r="AT185" s="152" t="s">
        <v>164</v>
      </c>
      <c r="AU185" s="152" t="s">
        <v>86</v>
      </c>
      <c r="AY185" s="15" t="s">
        <v>163</v>
      </c>
      <c r="BE185" s="153">
        <f>IF(N185="základní",J185,0)</f>
        <v>0</v>
      </c>
      <c r="BF185" s="153">
        <f>IF(N185="snížená",J185,0)</f>
        <v>0</v>
      </c>
      <c r="BG185" s="153">
        <f>IF(N185="zákl. přenesená",J185,0)</f>
        <v>0</v>
      </c>
      <c r="BH185" s="153">
        <f>IF(N185="sníž. přenesená",J185,0)</f>
        <v>0</v>
      </c>
      <c r="BI185" s="153">
        <f>IF(N185="nulová",J185,0)</f>
        <v>0</v>
      </c>
      <c r="BJ185" s="15" t="s">
        <v>84</v>
      </c>
      <c r="BK185" s="153">
        <f>ROUND(I185*H185,2)</f>
        <v>0</v>
      </c>
      <c r="BL185" s="15" t="s">
        <v>162</v>
      </c>
      <c r="BM185" s="152" t="s">
        <v>3073</v>
      </c>
    </row>
    <row r="186" spans="1:65" s="13" customFormat="1" ht="11.25">
      <c r="B186" s="165"/>
      <c r="D186" s="166" t="s">
        <v>229</v>
      </c>
      <c r="E186" s="167" t="s">
        <v>1</v>
      </c>
      <c r="F186" s="168" t="s">
        <v>3074</v>
      </c>
      <c r="H186" s="169">
        <v>11.7</v>
      </c>
      <c r="I186" s="170"/>
      <c r="L186" s="165"/>
      <c r="M186" s="171"/>
      <c r="N186" s="172"/>
      <c r="O186" s="172"/>
      <c r="P186" s="172"/>
      <c r="Q186" s="172"/>
      <c r="R186" s="172"/>
      <c r="S186" s="172"/>
      <c r="T186" s="173"/>
      <c r="AT186" s="167" t="s">
        <v>229</v>
      </c>
      <c r="AU186" s="167" t="s">
        <v>86</v>
      </c>
      <c r="AV186" s="13" t="s">
        <v>86</v>
      </c>
      <c r="AW186" s="13" t="s">
        <v>32</v>
      </c>
      <c r="AX186" s="13" t="s">
        <v>84</v>
      </c>
      <c r="AY186" s="167" t="s">
        <v>163</v>
      </c>
    </row>
    <row r="187" spans="1:65" s="2" customFormat="1" ht="24.2" customHeight="1">
      <c r="A187" s="30"/>
      <c r="B187" s="140"/>
      <c r="C187" s="141" t="s">
        <v>285</v>
      </c>
      <c r="D187" s="141" t="s">
        <v>164</v>
      </c>
      <c r="E187" s="142" t="s">
        <v>496</v>
      </c>
      <c r="F187" s="143" t="s">
        <v>497</v>
      </c>
      <c r="G187" s="144" t="s">
        <v>253</v>
      </c>
      <c r="H187" s="145">
        <v>25.28</v>
      </c>
      <c r="I187" s="146"/>
      <c r="J187" s="147">
        <f>ROUND(I187*H187,2)</f>
        <v>0</v>
      </c>
      <c r="K187" s="143" t="s">
        <v>227</v>
      </c>
      <c r="L187" s="31"/>
      <c r="M187" s="148" t="s">
        <v>1</v>
      </c>
      <c r="N187" s="149" t="s">
        <v>41</v>
      </c>
      <c r="O187" s="56"/>
      <c r="P187" s="150">
        <f>O187*H187</f>
        <v>0</v>
      </c>
      <c r="Q187" s="150">
        <v>4.0000000000000003E-5</v>
      </c>
      <c r="R187" s="150">
        <f>Q187*H187</f>
        <v>1.0112000000000001E-3</v>
      </c>
      <c r="S187" s="150">
        <v>0</v>
      </c>
      <c r="T187" s="151">
        <f>S187*H187</f>
        <v>0</v>
      </c>
      <c r="U187" s="30"/>
      <c r="V187" s="30"/>
      <c r="W187" s="30"/>
      <c r="X187" s="30"/>
      <c r="Y187" s="30"/>
      <c r="Z187" s="30"/>
      <c r="AA187" s="30"/>
      <c r="AB187" s="30"/>
      <c r="AC187" s="30"/>
      <c r="AD187" s="30"/>
      <c r="AE187" s="30"/>
      <c r="AR187" s="152" t="s">
        <v>162</v>
      </c>
      <c r="AT187" s="152" t="s">
        <v>164</v>
      </c>
      <c r="AU187" s="152" t="s">
        <v>86</v>
      </c>
      <c r="AY187" s="15" t="s">
        <v>163</v>
      </c>
      <c r="BE187" s="153">
        <f>IF(N187="základní",J187,0)</f>
        <v>0</v>
      </c>
      <c r="BF187" s="153">
        <f>IF(N187="snížená",J187,0)</f>
        <v>0</v>
      </c>
      <c r="BG187" s="153">
        <f>IF(N187="zákl. přenesená",J187,0)</f>
        <v>0</v>
      </c>
      <c r="BH187" s="153">
        <f>IF(N187="sníž. přenesená",J187,0)</f>
        <v>0</v>
      </c>
      <c r="BI187" s="153">
        <f>IF(N187="nulová",J187,0)</f>
        <v>0</v>
      </c>
      <c r="BJ187" s="15" t="s">
        <v>84</v>
      </c>
      <c r="BK187" s="153">
        <f>ROUND(I187*H187,2)</f>
        <v>0</v>
      </c>
      <c r="BL187" s="15" t="s">
        <v>162</v>
      </c>
      <c r="BM187" s="152" t="s">
        <v>3075</v>
      </c>
    </row>
    <row r="188" spans="1:65" s="13" customFormat="1" ht="11.25">
      <c r="B188" s="165"/>
      <c r="D188" s="166" t="s">
        <v>229</v>
      </c>
      <c r="E188" s="167" t="s">
        <v>1</v>
      </c>
      <c r="F188" s="168" t="s">
        <v>3076</v>
      </c>
      <c r="H188" s="169">
        <v>25.28</v>
      </c>
      <c r="I188" s="170"/>
      <c r="L188" s="165"/>
      <c r="M188" s="171"/>
      <c r="N188" s="172"/>
      <c r="O188" s="172"/>
      <c r="P188" s="172"/>
      <c r="Q188" s="172"/>
      <c r="R188" s="172"/>
      <c r="S188" s="172"/>
      <c r="T188" s="173"/>
      <c r="AT188" s="167" t="s">
        <v>229</v>
      </c>
      <c r="AU188" s="167" t="s">
        <v>86</v>
      </c>
      <c r="AV188" s="13" t="s">
        <v>86</v>
      </c>
      <c r="AW188" s="13" t="s">
        <v>32</v>
      </c>
      <c r="AX188" s="13" t="s">
        <v>84</v>
      </c>
      <c r="AY188" s="167" t="s">
        <v>163</v>
      </c>
    </row>
    <row r="189" spans="1:65" s="2" customFormat="1" ht="24.2" customHeight="1">
      <c r="A189" s="30"/>
      <c r="B189" s="140"/>
      <c r="C189" s="141" t="s">
        <v>289</v>
      </c>
      <c r="D189" s="141" t="s">
        <v>164</v>
      </c>
      <c r="E189" s="142" t="s">
        <v>3077</v>
      </c>
      <c r="F189" s="143" t="s">
        <v>3078</v>
      </c>
      <c r="G189" s="144" t="s">
        <v>226</v>
      </c>
      <c r="H189" s="145">
        <v>6.55</v>
      </c>
      <c r="I189" s="146"/>
      <c r="J189" s="147">
        <f>ROUND(I189*H189,2)</f>
        <v>0</v>
      </c>
      <c r="K189" s="143" t="s">
        <v>227</v>
      </c>
      <c r="L189" s="31"/>
      <c r="M189" s="148" t="s">
        <v>1</v>
      </c>
      <c r="N189" s="149" t="s">
        <v>41</v>
      </c>
      <c r="O189" s="56"/>
      <c r="P189" s="150">
        <f>O189*H189</f>
        <v>0</v>
      </c>
      <c r="Q189" s="150">
        <v>0</v>
      </c>
      <c r="R189" s="150">
        <f>Q189*H189</f>
        <v>0</v>
      </c>
      <c r="S189" s="150">
        <v>2.5</v>
      </c>
      <c r="T189" s="151">
        <f>S189*H189</f>
        <v>16.375</v>
      </c>
      <c r="U189" s="30"/>
      <c r="V189" s="30"/>
      <c r="W189" s="30"/>
      <c r="X189" s="30"/>
      <c r="Y189" s="30"/>
      <c r="Z189" s="30"/>
      <c r="AA189" s="30"/>
      <c r="AB189" s="30"/>
      <c r="AC189" s="30"/>
      <c r="AD189" s="30"/>
      <c r="AE189" s="30"/>
      <c r="AR189" s="152" t="s">
        <v>162</v>
      </c>
      <c r="AT189" s="152" t="s">
        <v>164</v>
      </c>
      <c r="AU189" s="152" t="s">
        <v>86</v>
      </c>
      <c r="AY189" s="15" t="s">
        <v>163</v>
      </c>
      <c r="BE189" s="153">
        <f>IF(N189="základní",J189,0)</f>
        <v>0</v>
      </c>
      <c r="BF189" s="153">
        <f>IF(N189="snížená",J189,0)</f>
        <v>0</v>
      </c>
      <c r="BG189" s="153">
        <f>IF(N189="zákl. přenesená",J189,0)</f>
        <v>0</v>
      </c>
      <c r="BH189" s="153">
        <f>IF(N189="sníž. přenesená",J189,0)</f>
        <v>0</v>
      </c>
      <c r="BI189" s="153">
        <f>IF(N189="nulová",J189,0)</f>
        <v>0</v>
      </c>
      <c r="BJ189" s="15" t="s">
        <v>84</v>
      </c>
      <c r="BK189" s="153">
        <f>ROUND(I189*H189,2)</f>
        <v>0</v>
      </c>
      <c r="BL189" s="15" t="s">
        <v>162</v>
      </c>
      <c r="BM189" s="152" t="s">
        <v>3079</v>
      </c>
    </row>
    <row r="190" spans="1:65" s="13" customFormat="1" ht="11.25">
      <c r="B190" s="165"/>
      <c r="D190" s="166" t="s">
        <v>229</v>
      </c>
      <c r="E190" s="167" t="s">
        <v>1</v>
      </c>
      <c r="F190" s="168" t="s">
        <v>3080</v>
      </c>
      <c r="H190" s="169">
        <v>1.196</v>
      </c>
      <c r="I190" s="170"/>
      <c r="L190" s="165"/>
      <c r="M190" s="171"/>
      <c r="N190" s="172"/>
      <c r="O190" s="172"/>
      <c r="P190" s="172"/>
      <c r="Q190" s="172"/>
      <c r="R190" s="172"/>
      <c r="S190" s="172"/>
      <c r="T190" s="173"/>
      <c r="AT190" s="167" t="s">
        <v>229</v>
      </c>
      <c r="AU190" s="167" t="s">
        <v>86</v>
      </c>
      <c r="AV190" s="13" t="s">
        <v>86</v>
      </c>
      <c r="AW190" s="13" t="s">
        <v>32</v>
      </c>
      <c r="AX190" s="13" t="s">
        <v>76</v>
      </c>
      <c r="AY190" s="167" t="s">
        <v>163</v>
      </c>
    </row>
    <row r="191" spans="1:65" s="13" customFormat="1" ht="11.25">
      <c r="B191" s="165"/>
      <c r="D191" s="166" t="s">
        <v>229</v>
      </c>
      <c r="E191" s="167" t="s">
        <v>1</v>
      </c>
      <c r="F191" s="168" t="s">
        <v>3025</v>
      </c>
      <c r="H191" s="169">
        <v>0.84</v>
      </c>
      <c r="I191" s="170"/>
      <c r="L191" s="165"/>
      <c r="M191" s="171"/>
      <c r="N191" s="172"/>
      <c r="O191" s="172"/>
      <c r="P191" s="172"/>
      <c r="Q191" s="172"/>
      <c r="R191" s="172"/>
      <c r="S191" s="172"/>
      <c r="T191" s="173"/>
      <c r="AT191" s="167" t="s">
        <v>229</v>
      </c>
      <c r="AU191" s="167" t="s">
        <v>86</v>
      </c>
      <c r="AV191" s="13" t="s">
        <v>86</v>
      </c>
      <c r="AW191" s="13" t="s">
        <v>32</v>
      </c>
      <c r="AX191" s="13" t="s">
        <v>76</v>
      </c>
      <c r="AY191" s="167" t="s">
        <v>163</v>
      </c>
    </row>
    <row r="192" spans="1:65" s="13" customFormat="1" ht="11.25">
      <c r="B192" s="165"/>
      <c r="D192" s="166" t="s">
        <v>229</v>
      </c>
      <c r="E192" s="167" t="s">
        <v>1</v>
      </c>
      <c r="F192" s="168" t="s">
        <v>3026</v>
      </c>
      <c r="H192" s="169">
        <v>3.0339999999999998</v>
      </c>
      <c r="I192" s="170"/>
      <c r="L192" s="165"/>
      <c r="M192" s="171"/>
      <c r="N192" s="172"/>
      <c r="O192" s="172"/>
      <c r="P192" s="172"/>
      <c r="Q192" s="172"/>
      <c r="R192" s="172"/>
      <c r="S192" s="172"/>
      <c r="T192" s="173"/>
      <c r="AT192" s="167" t="s">
        <v>229</v>
      </c>
      <c r="AU192" s="167" t="s">
        <v>86</v>
      </c>
      <c r="AV192" s="13" t="s">
        <v>86</v>
      </c>
      <c r="AW192" s="13" t="s">
        <v>32</v>
      </c>
      <c r="AX192" s="13" t="s">
        <v>76</v>
      </c>
      <c r="AY192" s="167" t="s">
        <v>163</v>
      </c>
    </row>
    <row r="193" spans="1:65" s="13" customFormat="1" ht="11.25">
      <c r="B193" s="165"/>
      <c r="D193" s="166" t="s">
        <v>229</v>
      </c>
      <c r="E193" s="167" t="s">
        <v>1</v>
      </c>
      <c r="F193" s="168" t="s">
        <v>3027</v>
      </c>
      <c r="H193" s="169">
        <v>1.48</v>
      </c>
      <c r="I193" s="170"/>
      <c r="L193" s="165"/>
      <c r="M193" s="171"/>
      <c r="N193" s="172"/>
      <c r="O193" s="172"/>
      <c r="P193" s="172"/>
      <c r="Q193" s="172"/>
      <c r="R193" s="172"/>
      <c r="S193" s="172"/>
      <c r="T193" s="173"/>
      <c r="AT193" s="167" t="s">
        <v>229</v>
      </c>
      <c r="AU193" s="167" t="s">
        <v>86</v>
      </c>
      <c r="AV193" s="13" t="s">
        <v>86</v>
      </c>
      <c r="AW193" s="13" t="s">
        <v>32</v>
      </c>
      <c r="AX193" s="13" t="s">
        <v>76</v>
      </c>
      <c r="AY193" s="167" t="s">
        <v>163</v>
      </c>
    </row>
    <row r="194" spans="1:65" s="2" customFormat="1" ht="24.2" customHeight="1">
      <c r="A194" s="30"/>
      <c r="B194" s="140"/>
      <c r="C194" s="141" t="s">
        <v>293</v>
      </c>
      <c r="D194" s="141" t="s">
        <v>164</v>
      </c>
      <c r="E194" s="142" t="s">
        <v>3081</v>
      </c>
      <c r="F194" s="143" t="s">
        <v>3082</v>
      </c>
      <c r="G194" s="144" t="s">
        <v>253</v>
      </c>
      <c r="H194" s="145">
        <v>1.8</v>
      </c>
      <c r="I194" s="146"/>
      <c r="J194" s="147">
        <f>ROUND(I194*H194,2)</f>
        <v>0</v>
      </c>
      <c r="K194" s="143" t="s">
        <v>227</v>
      </c>
      <c r="L194" s="31"/>
      <c r="M194" s="148" t="s">
        <v>1</v>
      </c>
      <c r="N194" s="149" t="s">
        <v>41</v>
      </c>
      <c r="O194" s="56"/>
      <c r="P194" s="150">
        <f>O194*H194</f>
        <v>0</v>
      </c>
      <c r="Q194" s="150">
        <v>0</v>
      </c>
      <c r="R194" s="150">
        <f>Q194*H194</f>
        <v>0</v>
      </c>
      <c r="S194" s="150">
        <v>0.27</v>
      </c>
      <c r="T194" s="151">
        <f>S194*H194</f>
        <v>0.48600000000000004</v>
      </c>
      <c r="U194" s="30"/>
      <c r="V194" s="30"/>
      <c r="W194" s="30"/>
      <c r="X194" s="30"/>
      <c r="Y194" s="30"/>
      <c r="Z194" s="30"/>
      <c r="AA194" s="30"/>
      <c r="AB194" s="30"/>
      <c r="AC194" s="30"/>
      <c r="AD194" s="30"/>
      <c r="AE194" s="30"/>
      <c r="AR194" s="152" t="s">
        <v>162</v>
      </c>
      <c r="AT194" s="152" t="s">
        <v>164</v>
      </c>
      <c r="AU194" s="152" t="s">
        <v>86</v>
      </c>
      <c r="AY194" s="15" t="s">
        <v>163</v>
      </c>
      <c r="BE194" s="153">
        <f>IF(N194="základní",J194,0)</f>
        <v>0</v>
      </c>
      <c r="BF194" s="153">
        <f>IF(N194="snížená",J194,0)</f>
        <v>0</v>
      </c>
      <c r="BG194" s="153">
        <f>IF(N194="zákl. přenesená",J194,0)</f>
        <v>0</v>
      </c>
      <c r="BH194" s="153">
        <f>IF(N194="sníž. přenesená",J194,0)</f>
        <v>0</v>
      </c>
      <c r="BI194" s="153">
        <f>IF(N194="nulová",J194,0)</f>
        <v>0</v>
      </c>
      <c r="BJ194" s="15" t="s">
        <v>84</v>
      </c>
      <c r="BK194" s="153">
        <f>ROUND(I194*H194,2)</f>
        <v>0</v>
      </c>
      <c r="BL194" s="15" t="s">
        <v>162</v>
      </c>
      <c r="BM194" s="152" t="s">
        <v>3083</v>
      </c>
    </row>
    <row r="195" spans="1:65" s="13" customFormat="1" ht="11.25">
      <c r="B195" s="165"/>
      <c r="D195" s="166" t="s">
        <v>229</v>
      </c>
      <c r="E195" s="167" t="s">
        <v>1</v>
      </c>
      <c r="F195" s="168" t="s">
        <v>3084</v>
      </c>
      <c r="H195" s="169">
        <v>1.8</v>
      </c>
      <c r="I195" s="170"/>
      <c r="L195" s="165"/>
      <c r="M195" s="171"/>
      <c r="N195" s="172"/>
      <c r="O195" s="172"/>
      <c r="P195" s="172"/>
      <c r="Q195" s="172"/>
      <c r="R195" s="172"/>
      <c r="S195" s="172"/>
      <c r="T195" s="173"/>
      <c r="AT195" s="167" t="s">
        <v>229</v>
      </c>
      <c r="AU195" s="167" t="s">
        <v>86</v>
      </c>
      <c r="AV195" s="13" t="s">
        <v>86</v>
      </c>
      <c r="AW195" s="13" t="s">
        <v>32</v>
      </c>
      <c r="AX195" s="13" t="s">
        <v>84</v>
      </c>
      <c r="AY195" s="167" t="s">
        <v>163</v>
      </c>
    </row>
    <row r="196" spans="1:65" s="2" customFormat="1" ht="37.9" customHeight="1">
      <c r="A196" s="30"/>
      <c r="B196" s="140"/>
      <c r="C196" s="141" t="s">
        <v>297</v>
      </c>
      <c r="D196" s="141" t="s">
        <v>164</v>
      </c>
      <c r="E196" s="142" t="s">
        <v>3085</v>
      </c>
      <c r="F196" s="143" t="s">
        <v>3086</v>
      </c>
      <c r="G196" s="144" t="s">
        <v>253</v>
      </c>
      <c r="H196" s="145">
        <v>87.341999999999999</v>
      </c>
      <c r="I196" s="146"/>
      <c r="J196" s="147">
        <f>ROUND(I196*H196,2)</f>
        <v>0</v>
      </c>
      <c r="K196" s="143" t="s">
        <v>227</v>
      </c>
      <c r="L196" s="31"/>
      <c r="M196" s="148" t="s">
        <v>1</v>
      </c>
      <c r="N196" s="149" t="s">
        <v>41</v>
      </c>
      <c r="O196" s="56"/>
      <c r="P196" s="150">
        <f>O196*H196</f>
        <v>0</v>
      </c>
      <c r="Q196" s="150">
        <v>0</v>
      </c>
      <c r="R196" s="150">
        <f>Q196*H196</f>
        <v>0</v>
      </c>
      <c r="S196" s="150">
        <v>4.0000000000000001E-3</v>
      </c>
      <c r="T196" s="151">
        <f>S196*H196</f>
        <v>0.34936800000000001</v>
      </c>
      <c r="U196" s="30"/>
      <c r="V196" s="30"/>
      <c r="W196" s="30"/>
      <c r="X196" s="30"/>
      <c r="Y196" s="30"/>
      <c r="Z196" s="30"/>
      <c r="AA196" s="30"/>
      <c r="AB196" s="30"/>
      <c r="AC196" s="30"/>
      <c r="AD196" s="30"/>
      <c r="AE196" s="30"/>
      <c r="AR196" s="152" t="s">
        <v>162</v>
      </c>
      <c r="AT196" s="152" t="s">
        <v>164</v>
      </c>
      <c r="AU196" s="152" t="s">
        <v>86</v>
      </c>
      <c r="AY196" s="15" t="s">
        <v>163</v>
      </c>
      <c r="BE196" s="153">
        <f>IF(N196="základní",J196,0)</f>
        <v>0</v>
      </c>
      <c r="BF196" s="153">
        <f>IF(N196="snížená",J196,0)</f>
        <v>0</v>
      </c>
      <c r="BG196" s="153">
        <f>IF(N196="zákl. přenesená",J196,0)</f>
        <v>0</v>
      </c>
      <c r="BH196" s="153">
        <f>IF(N196="sníž. přenesená",J196,0)</f>
        <v>0</v>
      </c>
      <c r="BI196" s="153">
        <f>IF(N196="nulová",J196,0)</f>
        <v>0</v>
      </c>
      <c r="BJ196" s="15" t="s">
        <v>84</v>
      </c>
      <c r="BK196" s="153">
        <f>ROUND(I196*H196,2)</f>
        <v>0</v>
      </c>
      <c r="BL196" s="15" t="s">
        <v>162</v>
      </c>
      <c r="BM196" s="152" t="s">
        <v>3087</v>
      </c>
    </row>
    <row r="197" spans="1:65" s="13" customFormat="1" ht="11.25">
      <c r="B197" s="165"/>
      <c r="D197" s="166" t="s">
        <v>229</v>
      </c>
      <c r="E197" s="167" t="s">
        <v>1</v>
      </c>
      <c r="F197" s="168" t="s">
        <v>3088</v>
      </c>
      <c r="H197" s="169">
        <v>51.497999999999998</v>
      </c>
      <c r="I197" s="170"/>
      <c r="L197" s="165"/>
      <c r="M197" s="171"/>
      <c r="N197" s="172"/>
      <c r="O197" s="172"/>
      <c r="P197" s="172"/>
      <c r="Q197" s="172"/>
      <c r="R197" s="172"/>
      <c r="S197" s="172"/>
      <c r="T197" s="173"/>
      <c r="AT197" s="167" t="s">
        <v>229</v>
      </c>
      <c r="AU197" s="167" t="s">
        <v>86</v>
      </c>
      <c r="AV197" s="13" t="s">
        <v>86</v>
      </c>
      <c r="AW197" s="13" t="s">
        <v>32</v>
      </c>
      <c r="AX197" s="13" t="s">
        <v>76</v>
      </c>
      <c r="AY197" s="167" t="s">
        <v>163</v>
      </c>
    </row>
    <row r="198" spans="1:65" s="13" customFormat="1" ht="11.25">
      <c r="B198" s="165"/>
      <c r="D198" s="166" t="s">
        <v>229</v>
      </c>
      <c r="E198" s="167" t="s">
        <v>1</v>
      </c>
      <c r="F198" s="168" t="s">
        <v>3062</v>
      </c>
      <c r="H198" s="169">
        <v>29.684000000000001</v>
      </c>
      <c r="I198" s="170"/>
      <c r="L198" s="165"/>
      <c r="M198" s="171"/>
      <c r="N198" s="172"/>
      <c r="O198" s="172"/>
      <c r="P198" s="172"/>
      <c r="Q198" s="172"/>
      <c r="R198" s="172"/>
      <c r="S198" s="172"/>
      <c r="T198" s="173"/>
      <c r="AT198" s="167" t="s">
        <v>229</v>
      </c>
      <c r="AU198" s="167" t="s">
        <v>86</v>
      </c>
      <c r="AV198" s="13" t="s">
        <v>86</v>
      </c>
      <c r="AW198" s="13" t="s">
        <v>32</v>
      </c>
      <c r="AX198" s="13" t="s">
        <v>76</v>
      </c>
      <c r="AY198" s="167" t="s">
        <v>163</v>
      </c>
    </row>
    <row r="199" spans="1:65" s="13" customFormat="1" ht="11.25">
      <c r="B199" s="165"/>
      <c r="D199" s="166" t="s">
        <v>229</v>
      </c>
      <c r="E199" s="167" t="s">
        <v>1</v>
      </c>
      <c r="F199" s="168" t="s">
        <v>3063</v>
      </c>
      <c r="H199" s="169">
        <v>8.9700000000000006</v>
      </c>
      <c r="I199" s="170"/>
      <c r="L199" s="165"/>
      <c r="M199" s="171"/>
      <c r="N199" s="172"/>
      <c r="O199" s="172"/>
      <c r="P199" s="172"/>
      <c r="Q199" s="172"/>
      <c r="R199" s="172"/>
      <c r="S199" s="172"/>
      <c r="T199" s="173"/>
      <c r="AT199" s="167" t="s">
        <v>229</v>
      </c>
      <c r="AU199" s="167" t="s">
        <v>86</v>
      </c>
      <c r="AV199" s="13" t="s">
        <v>86</v>
      </c>
      <c r="AW199" s="13" t="s">
        <v>32</v>
      </c>
      <c r="AX199" s="13" t="s">
        <v>76</v>
      </c>
      <c r="AY199" s="167" t="s">
        <v>163</v>
      </c>
    </row>
    <row r="200" spans="1:65" s="13" customFormat="1" ht="11.25">
      <c r="B200" s="165"/>
      <c r="D200" s="166" t="s">
        <v>229</v>
      </c>
      <c r="E200" s="167" t="s">
        <v>1</v>
      </c>
      <c r="F200" s="168" t="s">
        <v>3064</v>
      </c>
      <c r="H200" s="169">
        <v>-2.31</v>
      </c>
      <c r="I200" s="170"/>
      <c r="L200" s="165"/>
      <c r="M200" s="171"/>
      <c r="N200" s="172"/>
      <c r="O200" s="172"/>
      <c r="P200" s="172"/>
      <c r="Q200" s="172"/>
      <c r="R200" s="172"/>
      <c r="S200" s="172"/>
      <c r="T200" s="173"/>
      <c r="AT200" s="167" t="s">
        <v>229</v>
      </c>
      <c r="AU200" s="167" t="s">
        <v>86</v>
      </c>
      <c r="AV200" s="13" t="s">
        <v>86</v>
      </c>
      <c r="AW200" s="13" t="s">
        <v>32</v>
      </c>
      <c r="AX200" s="13" t="s">
        <v>76</v>
      </c>
      <c r="AY200" s="167" t="s">
        <v>163</v>
      </c>
    </row>
    <row r="201" spans="1:65" s="13" customFormat="1" ht="11.25">
      <c r="B201" s="165"/>
      <c r="D201" s="166" t="s">
        <v>229</v>
      </c>
      <c r="E201" s="167" t="s">
        <v>1</v>
      </c>
      <c r="F201" s="168" t="s">
        <v>3065</v>
      </c>
      <c r="H201" s="169">
        <v>-0.5</v>
      </c>
      <c r="I201" s="170"/>
      <c r="L201" s="165"/>
      <c r="M201" s="171"/>
      <c r="N201" s="172"/>
      <c r="O201" s="172"/>
      <c r="P201" s="172"/>
      <c r="Q201" s="172"/>
      <c r="R201" s="172"/>
      <c r="S201" s="172"/>
      <c r="T201" s="173"/>
      <c r="AT201" s="167" t="s">
        <v>229</v>
      </c>
      <c r="AU201" s="167" t="s">
        <v>86</v>
      </c>
      <c r="AV201" s="13" t="s">
        <v>86</v>
      </c>
      <c r="AW201" s="13" t="s">
        <v>32</v>
      </c>
      <c r="AX201" s="13" t="s">
        <v>76</v>
      </c>
      <c r="AY201" s="167" t="s">
        <v>163</v>
      </c>
    </row>
    <row r="202" spans="1:65" s="2" customFormat="1" ht="37.9" customHeight="1">
      <c r="A202" s="30"/>
      <c r="B202" s="140"/>
      <c r="C202" s="141" t="s">
        <v>301</v>
      </c>
      <c r="D202" s="141" t="s">
        <v>164</v>
      </c>
      <c r="E202" s="142" t="s">
        <v>3089</v>
      </c>
      <c r="F202" s="143" t="s">
        <v>3090</v>
      </c>
      <c r="G202" s="144" t="s">
        <v>253</v>
      </c>
      <c r="H202" s="145">
        <v>16.760999999999999</v>
      </c>
      <c r="I202" s="146"/>
      <c r="J202" s="147">
        <f>ROUND(I202*H202,2)</f>
        <v>0</v>
      </c>
      <c r="K202" s="143" t="s">
        <v>227</v>
      </c>
      <c r="L202" s="31"/>
      <c r="M202" s="148" t="s">
        <v>1</v>
      </c>
      <c r="N202" s="149" t="s">
        <v>41</v>
      </c>
      <c r="O202" s="56"/>
      <c r="P202" s="150">
        <f>O202*H202</f>
        <v>0</v>
      </c>
      <c r="Q202" s="150">
        <v>0</v>
      </c>
      <c r="R202" s="150">
        <f>Q202*H202</f>
        <v>0</v>
      </c>
      <c r="S202" s="150">
        <v>5.0000000000000001E-3</v>
      </c>
      <c r="T202" s="151">
        <f>S202*H202</f>
        <v>8.3805000000000004E-2</v>
      </c>
      <c r="U202" s="30"/>
      <c r="V202" s="30"/>
      <c r="W202" s="30"/>
      <c r="X202" s="30"/>
      <c r="Y202" s="30"/>
      <c r="Z202" s="30"/>
      <c r="AA202" s="30"/>
      <c r="AB202" s="30"/>
      <c r="AC202" s="30"/>
      <c r="AD202" s="30"/>
      <c r="AE202" s="30"/>
      <c r="AR202" s="152" t="s">
        <v>162</v>
      </c>
      <c r="AT202" s="152" t="s">
        <v>164</v>
      </c>
      <c r="AU202" s="152" t="s">
        <v>86</v>
      </c>
      <c r="AY202" s="15" t="s">
        <v>163</v>
      </c>
      <c r="BE202" s="153">
        <f>IF(N202="základní",J202,0)</f>
        <v>0</v>
      </c>
      <c r="BF202" s="153">
        <f>IF(N202="snížená",J202,0)</f>
        <v>0</v>
      </c>
      <c r="BG202" s="153">
        <f>IF(N202="zákl. přenesená",J202,0)</f>
        <v>0</v>
      </c>
      <c r="BH202" s="153">
        <f>IF(N202="sníž. přenesená",J202,0)</f>
        <v>0</v>
      </c>
      <c r="BI202" s="153">
        <f>IF(N202="nulová",J202,0)</f>
        <v>0</v>
      </c>
      <c r="BJ202" s="15" t="s">
        <v>84</v>
      </c>
      <c r="BK202" s="153">
        <f>ROUND(I202*H202,2)</f>
        <v>0</v>
      </c>
      <c r="BL202" s="15" t="s">
        <v>162</v>
      </c>
      <c r="BM202" s="152" t="s">
        <v>3091</v>
      </c>
    </row>
    <row r="203" spans="1:65" s="13" customFormat="1" ht="11.25">
      <c r="B203" s="165"/>
      <c r="D203" s="166" t="s">
        <v>229</v>
      </c>
      <c r="E203" s="167" t="s">
        <v>1</v>
      </c>
      <c r="F203" s="168" t="s">
        <v>3092</v>
      </c>
      <c r="H203" s="169">
        <v>16.151</v>
      </c>
      <c r="I203" s="170"/>
      <c r="L203" s="165"/>
      <c r="M203" s="171"/>
      <c r="N203" s="172"/>
      <c r="O203" s="172"/>
      <c r="P203" s="172"/>
      <c r="Q203" s="172"/>
      <c r="R203" s="172"/>
      <c r="S203" s="172"/>
      <c r="T203" s="173"/>
      <c r="AT203" s="167" t="s">
        <v>229</v>
      </c>
      <c r="AU203" s="167" t="s">
        <v>86</v>
      </c>
      <c r="AV203" s="13" t="s">
        <v>86</v>
      </c>
      <c r="AW203" s="13" t="s">
        <v>32</v>
      </c>
      <c r="AX203" s="13" t="s">
        <v>76</v>
      </c>
      <c r="AY203" s="167" t="s">
        <v>163</v>
      </c>
    </row>
    <row r="204" spans="1:65" s="13" customFormat="1" ht="11.25">
      <c r="B204" s="165"/>
      <c r="D204" s="166" t="s">
        <v>229</v>
      </c>
      <c r="E204" s="167" t="s">
        <v>1</v>
      </c>
      <c r="F204" s="168" t="s">
        <v>3064</v>
      </c>
      <c r="H204" s="169">
        <v>-2.31</v>
      </c>
      <c r="I204" s="170"/>
      <c r="L204" s="165"/>
      <c r="M204" s="171"/>
      <c r="N204" s="172"/>
      <c r="O204" s="172"/>
      <c r="P204" s="172"/>
      <c r="Q204" s="172"/>
      <c r="R204" s="172"/>
      <c r="S204" s="172"/>
      <c r="T204" s="173"/>
      <c r="AT204" s="167" t="s">
        <v>229</v>
      </c>
      <c r="AU204" s="167" t="s">
        <v>86</v>
      </c>
      <c r="AV204" s="13" t="s">
        <v>86</v>
      </c>
      <c r="AW204" s="13" t="s">
        <v>32</v>
      </c>
      <c r="AX204" s="13" t="s">
        <v>76</v>
      </c>
      <c r="AY204" s="167" t="s">
        <v>163</v>
      </c>
    </row>
    <row r="205" spans="1:65" s="13" customFormat="1" ht="11.25">
      <c r="B205" s="165"/>
      <c r="D205" s="166" t="s">
        <v>229</v>
      </c>
      <c r="E205" s="167" t="s">
        <v>1</v>
      </c>
      <c r="F205" s="168" t="s">
        <v>3065</v>
      </c>
      <c r="H205" s="169">
        <v>-0.5</v>
      </c>
      <c r="I205" s="170"/>
      <c r="L205" s="165"/>
      <c r="M205" s="171"/>
      <c r="N205" s="172"/>
      <c r="O205" s="172"/>
      <c r="P205" s="172"/>
      <c r="Q205" s="172"/>
      <c r="R205" s="172"/>
      <c r="S205" s="172"/>
      <c r="T205" s="173"/>
      <c r="AT205" s="167" t="s">
        <v>229</v>
      </c>
      <c r="AU205" s="167" t="s">
        <v>86</v>
      </c>
      <c r="AV205" s="13" t="s">
        <v>86</v>
      </c>
      <c r="AW205" s="13" t="s">
        <v>32</v>
      </c>
      <c r="AX205" s="13" t="s">
        <v>76</v>
      </c>
      <c r="AY205" s="167" t="s">
        <v>163</v>
      </c>
    </row>
    <row r="206" spans="1:65" s="13" customFormat="1" ht="11.25">
      <c r="B206" s="165"/>
      <c r="D206" s="166" t="s">
        <v>229</v>
      </c>
      <c r="E206" s="167" t="s">
        <v>1</v>
      </c>
      <c r="F206" s="168" t="s">
        <v>3070</v>
      </c>
      <c r="H206" s="169">
        <v>2.2949999999999999</v>
      </c>
      <c r="I206" s="170"/>
      <c r="L206" s="165"/>
      <c r="M206" s="171"/>
      <c r="N206" s="172"/>
      <c r="O206" s="172"/>
      <c r="P206" s="172"/>
      <c r="Q206" s="172"/>
      <c r="R206" s="172"/>
      <c r="S206" s="172"/>
      <c r="T206" s="173"/>
      <c r="AT206" s="167" t="s">
        <v>229</v>
      </c>
      <c r="AU206" s="167" t="s">
        <v>86</v>
      </c>
      <c r="AV206" s="13" t="s">
        <v>86</v>
      </c>
      <c r="AW206" s="13" t="s">
        <v>32</v>
      </c>
      <c r="AX206" s="13" t="s">
        <v>76</v>
      </c>
      <c r="AY206" s="167" t="s">
        <v>163</v>
      </c>
    </row>
    <row r="207" spans="1:65" s="13" customFormat="1" ht="11.25">
      <c r="B207" s="165"/>
      <c r="D207" s="166" t="s">
        <v>229</v>
      </c>
      <c r="E207" s="167" t="s">
        <v>1</v>
      </c>
      <c r="F207" s="168" t="s">
        <v>3071</v>
      </c>
      <c r="H207" s="169">
        <v>1.125</v>
      </c>
      <c r="I207" s="170"/>
      <c r="L207" s="165"/>
      <c r="M207" s="171"/>
      <c r="N207" s="172"/>
      <c r="O207" s="172"/>
      <c r="P207" s="172"/>
      <c r="Q207" s="172"/>
      <c r="R207" s="172"/>
      <c r="S207" s="172"/>
      <c r="T207" s="173"/>
      <c r="AT207" s="167" t="s">
        <v>229</v>
      </c>
      <c r="AU207" s="167" t="s">
        <v>86</v>
      </c>
      <c r="AV207" s="13" t="s">
        <v>86</v>
      </c>
      <c r="AW207" s="13" t="s">
        <v>32</v>
      </c>
      <c r="AX207" s="13" t="s">
        <v>76</v>
      </c>
      <c r="AY207" s="167" t="s">
        <v>163</v>
      </c>
    </row>
    <row r="208" spans="1:65" s="11" customFormat="1" ht="22.9" customHeight="1">
      <c r="B208" s="129"/>
      <c r="D208" s="130" t="s">
        <v>75</v>
      </c>
      <c r="E208" s="163" t="s">
        <v>568</v>
      </c>
      <c r="F208" s="163" t="s">
        <v>569</v>
      </c>
      <c r="I208" s="132"/>
      <c r="J208" s="164">
        <f>BK208</f>
        <v>0</v>
      </c>
      <c r="L208" s="129"/>
      <c r="M208" s="134"/>
      <c r="N208" s="135"/>
      <c r="O208" s="135"/>
      <c r="P208" s="136">
        <f>SUM(P209:P216)</f>
        <v>0</v>
      </c>
      <c r="Q208" s="135"/>
      <c r="R208" s="136">
        <f>SUM(R209:R216)</f>
        <v>0</v>
      </c>
      <c r="S208" s="135"/>
      <c r="T208" s="137">
        <f>SUM(T209:T216)</f>
        <v>18.96</v>
      </c>
      <c r="AR208" s="130" t="s">
        <v>84</v>
      </c>
      <c r="AT208" s="138" t="s">
        <v>75</v>
      </c>
      <c r="AU208" s="138" t="s">
        <v>84</v>
      </c>
      <c r="AY208" s="130" t="s">
        <v>163</v>
      </c>
      <c r="BK208" s="139">
        <f>SUM(BK209:BK216)</f>
        <v>0</v>
      </c>
    </row>
    <row r="209" spans="1:65" s="2" customFormat="1" ht="24.2" customHeight="1">
      <c r="A209" s="30"/>
      <c r="B209" s="140"/>
      <c r="C209" s="141" t="s">
        <v>93</v>
      </c>
      <c r="D209" s="141" t="s">
        <v>164</v>
      </c>
      <c r="E209" s="142" t="s">
        <v>571</v>
      </c>
      <c r="F209" s="143" t="s">
        <v>572</v>
      </c>
      <c r="G209" s="144" t="s">
        <v>226</v>
      </c>
      <c r="H209" s="145">
        <v>12.64</v>
      </c>
      <c r="I209" s="146"/>
      <c r="J209" s="147">
        <f>ROUND(I209*H209,2)</f>
        <v>0</v>
      </c>
      <c r="K209" s="143" t="s">
        <v>227</v>
      </c>
      <c r="L209" s="31"/>
      <c r="M209" s="148" t="s">
        <v>1</v>
      </c>
      <c r="N209" s="149" t="s">
        <v>41</v>
      </c>
      <c r="O209" s="56"/>
      <c r="P209" s="150">
        <f>O209*H209</f>
        <v>0</v>
      </c>
      <c r="Q209" s="150">
        <v>0</v>
      </c>
      <c r="R209" s="150">
        <f>Q209*H209</f>
        <v>0</v>
      </c>
      <c r="S209" s="150">
        <v>1.5</v>
      </c>
      <c r="T209" s="151">
        <f>S209*H209</f>
        <v>18.96</v>
      </c>
      <c r="U209" s="30"/>
      <c r="V209" s="30"/>
      <c r="W209" s="30"/>
      <c r="X209" s="30"/>
      <c r="Y209" s="30"/>
      <c r="Z209" s="30"/>
      <c r="AA209" s="30"/>
      <c r="AB209" s="30"/>
      <c r="AC209" s="30"/>
      <c r="AD209" s="30"/>
      <c r="AE209" s="30"/>
      <c r="AR209" s="152" t="s">
        <v>162</v>
      </c>
      <c r="AT209" s="152" t="s">
        <v>164</v>
      </c>
      <c r="AU209" s="152" t="s">
        <v>86</v>
      </c>
      <c r="AY209" s="15" t="s">
        <v>163</v>
      </c>
      <c r="BE209" s="153">
        <f>IF(N209="základní",J209,0)</f>
        <v>0</v>
      </c>
      <c r="BF209" s="153">
        <f>IF(N209="snížená",J209,0)</f>
        <v>0</v>
      </c>
      <c r="BG209" s="153">
        <f>IF(N209="zákl. přenesená",J209,0)</f>
        <v>0</v>
      </c>
      <c r="BH209" s="153">
        <f>IF(N209="sníž. přenesená",J209,0)</f>
        <v>0</v>
      </c>
      <c r="BI209" s="153">
        <f>IF(N209="nulová",J209,0)</f>
        <v>0</v>
      </c>
      <c r="BJ209" s="15" t="s">
        <v>84</v>
      </c>
      <c r="BK209" s="153">
        <f>ROUND(I209*H209,2)</f>
        <v>0</v>
      </c>
      <c r="BL209" s="15" t="s">
        <v>162</v>
      </c>
      <c r="BM209" s="152" t="s">
        <v>3093</v>
      </c>
    </row>
    <row r="210" spans="1:65" s="13" customFormat="1" ht="11.25">
      <c r="B210" s="165"/>
      <c r="D210" s="166" t="s">
        <v>229</v>
      </c>
      <c r="E210" s="167" t="s">
        <v>1</v>
      </c>
      <c r="F210" s="168" t="s">
        <v>3094</v>
      </c>
      <c r="H210" s="169">
        <v>7.335</v>
      </c>
      <c r="I210" s="170"/>
      <c r="L210" s="165"/>
      <c r="M210" s="171"/>
      <c r="N210" s="172"/>
      <c r="O210" s="172"/>
      <c r="P210" s="172"/>
      <c r="Q210" s="172"/>
      <c r="R210" s="172"/>
      <c r="S210" s="172"/>
      <c r="T210" s="173"/>
      <c r="AT210" s="167" t="s">
        <v>229</v>
      </c>
      <c r="AU210" s="167" t="s">
        <v>86</v>
      </c>
      <c r="AV210" s="13" t="s">
        <v>86</v>
      </c>
      <c r="AW210" s="13" t="s">
        <v>32</v>
      </c>
      <c r="AX210" s="13" t="s">
        <v>76</v>
      </c>
      <c r="AY210" s="167" t="s">
        <v>163</v>
      </c>
    </row>
    <row r="211" spans="1:65" s="13" customFormat="1" ht="11.25">
      <c r="B211" s="165"/>
      <c r="D211" s="166" t="s">
        <v>229</v>
      </c>
      <c r="E211" s="167" t="s">
        <v>1</v>
      </c>
      <c r="F211" s="168" t="s">
        <v>3095</v>
      </c>
      <c r="H211" s="169">
        <v>5.3049999999999997</v>
      </c>
      <c r="I211" s="170"/>
      <c r="L211" s="165"/>
      <c r="M211" s="171"/>
      <c r="N211" s="172"/>
      <c r="O211" s="172"/>
      <c r="P211" s="172"/>
      <c r="Q211" s="172"/>
      <c r="R211" s="172"/>
      <c r="S211" s="172"/>
      <c r="T211" s="173"/>
      <c r="AT211" s="167" t="s">
        <v>229</v>
      </c>
      <c r="AU211" s="167" t="s">
        <v>86</v>
      </c>
      <c r="AV211" s="13" t="s">
        <v>86</v>
      </c>
      <c r="AW211" s="13" t="s">
        <v>32</v>
      </c>
      <c r="AX211" s="13" t="s">
        <v>76</v>
      </c>
      <c r="AY211" s="167" t="s">
        <v>163</v>
      </c>
    </row>
    <row r="212" spans="1:65" s="2" customFormat="1" ht="33" customHeight="1">
      <c r="A212" s="30"/>
      <c r="B212" s="140"/>
      <c r="C212" s="141" t="s">
        <v>7</v>
      </c>
      <c r="D212" s="141" t="s">
        <v>164</v>
      </c>
      <c r="E212" s="142" t="s">
        <v>3096</v>
      </c>
      <c r="F212" s="143" t="s">
        <v>3097</v>
      </c>
      <c r="G212" s="144" t="s">
        <v>245</v>
      </c>
      <c r="H212" s="145">
        <v>36.253999999999998</v>
      </c>
      <c r="I212" s="146"/>
      <c r="J212" s="147">
        <f>ROUND(I212*H212,2)</f>
        <v>0</v>
      </c>
      <c r="K212" s="143" t="s">
        <v>227</v>
      </c>
      <c r="L212" s="31"/>
      <c r="M212" s="148" t="s">
        <v>1</v>
      </c>
      <c r="N212" s="149" t="s">
        <v>41</v>
      </c>
      <c r="O212" s="56"/>
      <c r="P212" s="150">
        <f>O212*H212</f>
        <v>0</v>
      </c>
      <c r="Q212" s="150">
        <v>0</v>
      </c>
      <c r="R212" s="150">
        <f>Q212*H212</f>
        <v>0</v>
      </c>
      <c r="S212" s="150">
        <v>0</v>
      </c>
      <c r="T212" s="151">
        <f>S212*H212</f>
        <v>0</v>
      </c>
      <c r="U212" s="30"/>
      <c r="V212" s="30"/>
      <c r="W212" s="30"/>
      <c r="X212" s="30"/>
      <c r="Y212" s="30"/>
      <c r="Z212" s="30"/>
      <c r="AA212" s="30"/>
      <c r="AB212" s="30"/>
      <c r="AC212" s="30"/>
      <c r="AD212" s="30"/>
      <c r="AE212" s="30"/>
      <c r="AR212" s="152" t="s">
        <v>162</v>
      </c>
      <c r="AT212" s="152" t="s">
        <v>164</v>
      </c>
      <c r="AU212" s="152" t="s">
        <v>86</v>
      </c>
      <c r="AY212" s="15" t="s">
        <v>163</v>
      </c>
      <c r="BE212" s="153">
        <f>IF(N212="základní",J212,0)</f>
        <v>0</v>
      </c>
      <c r="BF212" s="153">
        <f>IF(N212="snížená",J212,0)</f>
        <v>0</v>
      </c>
      <c r="BG212" s="153">
        <f>IF(N212="zákl. přenesená",J212,0)</f>
        <v>0</v>
      </c>
      <c r="BH212" s="153">
        <f>IF(N212="sníž. přenesená",J212,0)</f>
        <v>0</v>
      </c>
      <c r="BI212" s="153">
        <f>IF(N212="nulová",J212,0)</f>
        <v>0</v>
      </c>
      <c r="BJ212" s="15" t="s">
        <v>84</v>
      </c>
      <c r="BK212" s="153">
        <f>ROUND(I212*H212,2)</f>
        <v>0</v>
      </c>
      <c r="BL212" s="15" t="s">
        <v>162</v>
      </c>
      <c r="BM212" s="152" t="s">
        <v>3098</v>
      </c>
    </row>
    <row r="213" spans="1:65" s="2" customFormat="1" ht="24.2" customHeight="1">
      <c r="A213" s="30"/>
      <c r="B213" s="140"/>
      <c r="C213" s="141" t="s">
        <v>130</v>
      </c>
      <c r="D213" s="141" t="s">
        <v>164</v>
      </c>
      <c r="E213" s="142" t="s">
        <v>583</v>
      </c>
      <c r="F213" s="143" t="s">
        <v>584</v>
      </c>
      <c r="G213" s="144" t="s">
        <v>245</v>
      </c>
      <c r="H213" s="145">
        <v>36.253999999999998</v>
      </c>
      <c r="I213" s="146"/>
      <c r="J213" s="147">
        <f>ROUND(I213*H213,2)</f>
        <v>0</v>
      </c>
      <c r="K213" s="143" t="s">
        <v>227</v>
      </c>
      <c r="L213" s="31"/>
      <c r="M213" s="148" t="s">
        <v>1</v>
      </c>
      <c r="N213" s="149" t="s">
        <v>41</v>
      </c>
      <c r="O213" s="56"/>
      <c r="P213" s="150">
        <f>O213*H213</f>
        <v>0</v>
      </c>
      <c r="Q213" s="150">
        <v>0</v>
      </c>
      <c r="R213" s="150">
        <f>Q213*H213</f>
        <v>0</v>
      </c>
      <c r="S213" s="150">
        <v>0</v>
      </c>
      <c r="T213" s="151">
        <f>S213*H213</f>
        <v>0</v>
      </c>
      <c r="U213" s="30"/>
      <c r="V213" s="30"/>
      <c r="W213" s="30"/>
      <c r="X213" s="30"/>
      <c r="Y213" s="30"/>
      <c r="Z213" s="30"/>
      <c r="AA213" s="30"/>
      <c r="AB213" s="30"/>
      <c r="AC213" s="30"/>
      <c r="AD213" s="30"/>
      <c r="AE213" s="30"/>
      <c r="AR213" s="152" t="s">
        <v>162</v>
      </c>
      <c r="AT213" s="152" t="s">
        <v>164</v>
      </c>
      <c r="AU213" s="152" t="s">
        <v>86</v>
      </c>
      <c r="AY213" s="15" t="s">
        <v>163</v>
      </c>
      <c r="BE213" s="153">
        <f>IF(N213="základní",J213,0)</f>
        <v>0</v>
      </c>
      <c r="BF213" s="153">
        <f>IF(N213="snížená",J213,0)</f>
        <v>0</v>
      </c>
      <c r="BG213" s="153">
        <f>IF(N213="zákl. přenesená",J213,0)</f>
        <v>0</v>
      </c>
      <c r="BH213" s="153">
        <f>IF(N213="sníž. přenesená",J213,0)</f>
        <v>0</v>
      </c>
      <c r="BI213" s="153">
        <f>IF(N213="nulová",J213,0)</f>
        <v>0</v>
      </c>
      <c r="BJ213" s="15" t="s">
        <v>84</v>
      </c>
      <c r="BK213" s="153">
        <f>ROUND(I213*H213,2)</f>
        <v>0</v>
      </c>
      <c r="BL213" s="15" t="s">
        <v>162</v>
      </c>
      <c r="BM213" s="152" t="s">
        <v>3099</v>
      </c>
    </row>
    <row r="214" spans="1:65" s="2" customFormat="1" ht="24.2" customHeight="1">
      <c r="A214" s="30"/>
      <c r="B214" s="140"/>
      <c r="C214" s="141" t="s">
        <v>133</v>
      </c>
      <c r="D214" s="141" t="s">
        <v>164</v>
      </c>
      <c r="E214" s="142" t="s">
        <v>587</v>
      </c>
      <c r="F214" s="143" t="s">
        <v>588</v>
      </c>
      <c r="G214" s="144" t="s">
        <v>245</v>
      </c>
      <c r="H214" s="145">
        <v>326.286</v>
      </c>
      <c r="I214" s="146"/>
      <c r="J214" s="147">
        <f>ROUND(I214*H214,2)</f>
        <v>0</v>
      </c>
      <c r="K214" s="143" t="s">
        <v>227</v>
      </c>
      <c r="L214" s="31"/>
      <c r="M214" s="148" t="s">
        <v>1</v>
      </c>
      <c r="N214" s="149" t="s">
        <v>41</v>
      </c>
      <c r="O214" s="56"/>
      <c r="P214" s="150">
        <f>O214*H214</f>
        <v>0</v>
      </c>
      <c r="Q214" s="150">
        <v>0</v>
      </c>
      <c r="R214" s="150">
        <f>Q214*H214</f>
        <v>0</v>
      </c>
      <c r="S214" s="150">
        <v>0</v>
      </c>
      <c r="T214" s="151">
        <f>S214*H214</f>
        <v>0</v>
      </c>
      <c r="U214" s="30"/>
      <c r="V214" s="30"/>
      <c r="W214" s="30"/>
      <c r="X214" s="30"/>
      <c r="Y214" s="30"/>
      <c r="Z214" s="30"/>
      <c r="AA214" s="30"/>
      <c r="AB214" s="30"/>
      <c r="AC214" s="30"/>
      <c r="AD214" s="30"/>
      <c r="AE214" s="30"/>
      <c r="AR214" s="152" t="s">
        <v>162</v>
      </c>
      <c r="AT214" s="152" t="s">
        <v>164</v>
      </c>
      <c r="AU214" s="152" t="s">
        <v>86</v>
      </c>
      <c r="AY214" s="15" t="s">
        <v>163</v>
      </c>
      <c r="BE214" s="153">
        <f>IF(N214="základní",J214,0)</f>
        <v>0</v>
      </c>
      <c r="BF214" s="153">
        <f>IF(N214="snížená",J214,0)</f>
        <v>0</v>
      </c>
      <c r="BG214" s="153">
        <f>IF(N214="zákl. přenesená",J214,0)</f>
        <v>0</v>
      </c>
      <c r="BH214" s="153">
        <f>IF(N214="sníž. přenesená",J214,0)</f>
        <v>0</v>
      </c>
      <c r="BI214" s="153">
        <f>IF(N214="nulová",J214,0)</f>
        <v>0</v>
      </c>
      <c r="BJ214" s="15" t="s">
        <v>84</v>
      </c>
      <c r="BK214" s="153">
        <f>ROUND(I214*H214,2)</f>
        <v>0</v>
      </c>
      <c r="BL214" s="15" t="s">
        <v>162</v>
      </c>
      <c r="BM214" s="152" t="s">
        <v>3100</v>
      </c>
    </row>
    <row r="215" spans="1:65" s="13" customFormat="1" ht="11.25">
      <c r="B215" s="165"/>
      <c r="D215" s="166" t="s">
        <v>229</v>
      </c>
      <c r="F215" s="168" t="s">
        <v>3101</v>
      </c>
      <c r="H215" s="169">
        <v>326.286</v>
      </c>
      <c r="I215" s="170"/>
      <c r="L215" s="165"/>
      <c r="M215" s="171"/>
      <c r="N215" s="172"/>
      <c r="O215" s="172"/>
      <c r="P215" s="172"/>
      <c r="Q215" s="172"/>
      <c r="R215" s="172"/>
      <c r="S215" s="172"/>
      <c r="T215" s="173"/>
      <c r="AT215" s="167" t="s">
        <v>229</v>
      </c>
      <c r="AU215" s="167" t="s">
        <v>86</v>
      </c>
      <c r="AV215" s="13" t="s">
        <v>86</v>
      </c>
      <c r="AW215" s="13" t="s">
        <v>3</v>
      </c>
      <c r="AX215" s="13" t="s">
        <v>84</v>
      </c>
      <c r="AY215" s="167" t="s">
        <v>163</v>
      </c>
    </row>
    <row r="216" spans="1:65" s="2" customFormat="1" ht="33" customHeight="1">
      <c r="A216" s="30"/>
      <c r="B216" s="140"/>
      <c r="C216" s="141" t="s">
        <v>317</v>
      </c>
      <c r="D216" s="141" t="s">
        <v>164</v>
      </c>
      <c r="E216" s="142" t="s">
        <v>597</v>
      </c>
      <c r="F216" s="143" t="s">
        <v>598</v>
      </c>
      <c r="G216" s="144" t="s">
        <v>245</v>
      </c>
      <c r="H216" s="145">
        <v>36.253999999999998</v>
      </c>
      <c r="I216" s="146"/>
      <c r="J216" s="147">
        <f>ROUND(I216*H216,2)</f>
        <v>0</v>
      </c>
      <c r="K216" s="143" t="s">
        <v>227</v>
      </c>
      <c r="L216" s="31"/>
      <c r="M216" s="148" t="s">
        <v>1</v>
      </c>
      <c r="N216" s="149" t="s">
        <v>41</v>
      </c>
      <c r="O216" s="56"/>
      <c r="P216" s="150">
        <f>O216*H216</f>
        <v>0</v>
      </c>
      <c r="Q216" s="150">
        <v>0</v>
      </c>
      <c r="R216" s="150">
        <f>Q216*H216</f>
        <v>0</v>
      </c>
      <c r="S216" s="150">
        <v>0</v>
      </c>
      <c r="T216" s="151">
        <f>S216*H216</f>
        <v>0</v>
      </c>
      <c r="U216" s="30"/>
      <c r="V216" s="30"/>
      <c r="W216" s="30"/>
      <c r="X216" s="30"/>
      <c r="Y216" s="30"/>
      <c r="Z216" s="30"/>
      <c r="AA216" s="30"/>
      <c r="AB216" s="30"/>
      <c r="AC216" s="30"/>
      <c r="AD216" s="30"/>
      <c r="AE216" s="30"/>
      <c r="AR216" s="152" t="s">
        <v>162</v>
      </c>
      <c r="AT216" s="152" t="s">
        <v>164</v>
      </c>
      <c r="AU216" s="152" t="s">
        <v>86</v>
      </c>
      <c r="AY216" s="15" t="s">
        <v>163</v>
      </c>
      <c r="BE216" s="153">
        <f>IF(N216="základní",J216,0)</f>
        <v>0</v>
      </c>
      <c r="BF216" s="153">
        <f>IF(N216="snížená",J216,0)</f>
        <v>0</v>
      </c>
      <c r="BG216" s="153">
        <f>IF(N216="zákl. přenesená",J216,0)</f>
        <v>0</v>
      </c>
      <c r="BH216" s="153">
        <f>IF(N216="sníž. přenesená",J216,0)</f>
        <v>0</v>
      </c>
      <c r="BI216" s="153">
        <f>IF(N216="nulová",J216,0)</f>
        <v>0</v>
      </c>
      <c r="BJ216" s="15" t="s">
        <v>84</v>
      </c>
      <c r="BK216" s="153">
        <f>ROUND(I216*H216,2)</f>
        <v>0</v>
      </c>
      <c r="BL216" s="15" t="s">
        <v>162</v>
      </c>
      <c r="BM216" s="152" t="s">
        <v>3102</v>
      </c>
    </row>
    <row r="217" spans="1:65" s="11" customFormat="1" ht="22.9" customHeight="1">
      <c r="B217" s="129"/>
      <c r="D217" s="130" t="s">
        <v>75</v>
      </c>
      <c r="E217" s="163" t="s">
        <v>604</v>
      </c>
      <c r="F217" s="163" t="s">
        <v>605</v>
      </c>
      <c r="I217" s="132"/>
      <c r="J217" s="164">
        <f>BK217</f>
        <v>0</v>
      </c>
      <c r="L217" s="129"/>
      <c r="M217" s="134"/>
      <c r="N217" s="135"/>
      <c r="O217" s="135"/>
      <c r="P217" s="136">
        <f>P218</f>
        <v>0</v>
      </c>
      <c r="Q217" s="135"/>
      <c r="R217" s="136">
        <f>R218</f>
        <v>0</v>
      </c>
      <c r="S217" s="135"/>
      <c r="T217" s="137">
        <f>T218</f>
        <v>0</v>
      </c>
      <c r="AR217" s="130" t="s">
        <v>84</v>
      </c>
      <c r="AT217" s="138" t="s">
        <v>75</v>
      </c>
      <c r="AU217" s="138" t="s">
        <v>84</v>
      </c>
      <c r="AY217" s="130" t="s">
        <v>163</v>
      </c>
      <c r="BK217" s="139">
        <f>BK218</f>
        <v>0</v>
      </c>
    </row>
    <row r="218" spans="1:65" s="2" customFormat="1" ht="24.2" customHeight="1">
      <c r="A218" s="30"/>
      <c r="B218" s="140"/>
      <c r="C218" s="141" t="s">
        <v>326</v>
      </c>
      <c r="D218" s="141" t="s">
        <v>164</v>
      </c>
      <c r="E218" s="142" t="s">
        <v>3103</v>
      </c>
      <c r="F218" s="143" t="s">
        <v>3104</v>
      </c>
      <c r="G218" s="144" t="s">
        <v>245</v>
      </c>
      <c r="H218" s="145">
        <v>33.753999999999998</v>
      </c>
      <c r="I218" s="146"/>
      <c r="J218" s="147">
        <f>ROUND(I218*H218,2)</f>
        <v>0</v>
      </c>
      <c r="K218" s="143" t="s">
        <v>594</v>
      </c>
      <c r="L218" s="31"/>
      <c r="M218" s="148" t="s">
        <v>1</v>
      </c>
      <c r="N218" s="149" t="s">
        <v>41</v>
      </c>
      <c r="O218" s="56"/>
      <c r="P218" s="150">
        <f>O218*H218</f>
        <v>0</v>
      </c>
      <c r="Q218" s="150">
        <v>0</v>
      </c>
      <c r="R218" s="150">
        <f>Q218*H218</f>
        <v>0</v>
      </c>
      <c r="S218" s="150">
        <v>0</v>
      </c>
      <c r="T218" s="151">
        <f>S218*H218</f>
        <v>0</v>
      </c>
      <c r="U218" s="30"/>
      <c r="V218" s="30"/>
      <c r="W218" s="30"/>
      <c r="X218" s="30"/>
      <c r="Y218" s="30"/>
      <c r="Z218" s="30"/>
      <c r="AA218" s="30"/>
      <c r="AB218" s="30"/>
      <c r="AC218" s="30"/>
      <c r="AD218" s="30"/>
      <c r="AE218" s="30"/>
      <c r="AR218" s="152" t="s">
        <v>162</v>
      </c>
      <c r="AT218" s="152" t="s">
        <v>164</v>
      </c>
      <c r="AU218" s="152" t="s">
        <v>86</v>
      </c>
      <c r="AY218" s="15" t="s">
        <v>163</v>
      </c>
      <c r="BE218" s="153">
        <f>IF(N218="základní",J218,0)</f>
        <v>0</v>
      </c>
      <c r="BF218" s="153">
        <f>IF(N218="snížená",J218,0)</f>
        <v>0</v>
      </c>
      <c r="BG218" s="153">
        <f>IF(N218="zákl. přenesená",J218,0)</f>
        <v>0</v>
      </c>
      <c r="BH218" s="153">
        <f>IF(N218="sníž. přenesená",J218,0)</f>
        <v>0</v>
      </c>
      <c r="BI218" s="153">
        <f>IF(N218="nulová",J218,0)</f>
        <v>0</v>
      </c>
      <c r="BJ218" s="15" t="s">
        <v>84</v>
      </c>
      <c r="BK218" s="153">
        <f>ROUND(I218*H218,2)</f>
        <v>0</v>
      </c>
      <c r="BL218" s="15" t="s">
        <v>162</v>
      </c>
      <c r="BM218" s="152" t="s">
        <v>3105</v>
      </c>
    </row>
    <row r="219" spans="1:65" s="11" customFormat="1" ht="25.9" customHeight="1">
      <c r="B219" s="129"/>
      <c r="D219" s="130" t="s">
        <v>75</v>
      </c>
      <c r="E219" s="131" t="s">
        <v>610</v>
      </c>
      <c r="F219" s="131" t="s">
        <v>611</v>
      </c>
      <c r="I219" s="132"/>
      <c r="J219" s="133">
        <f>BK219</f>
        <v>0</v>
      </c>
      <c r="L219" s="129"/>
      <c r="M219" s="134"/>
      <c r="N219" s="135"/>
      <c r="O219" s="135"/>
      <c r="P219" s="136">
        <f>P220+P235+P247+P251+P255</f>
        <v>0</v>
      </c>
      <c r="Q219" s="135"/>
      <c r="R219" s="136">
        <f>R220+R235+R247+R251+R255</f>
        <v>1.93830708</v>
      </c>
      <c r="S219" s="135"/>
      <c r="T219" s="137">
        <f>T220+T235+T247+T251+T255</f>
        <v>0</v>
      </c>
      <c r="AR219" s="130" t="s">
        <v>86</v>
      </c>
      <c r="AT219" s="138" t="s">
        <v>75</v>
      </c>
      <c r="AU219" s="138" t="s">
        <v>76</v>
      </c>
      <c r="AY219" s="130" t="s">
        <v>163</v>
      </c>
      <c r="BK219" s="139">
        <f>BK220+BK235+BK247+BK251+BK255</f>
        <v>0</v>
      </c>
    </row>
    <row r="220" spans="1:65" s="11" customFormat="1" ht="22.9" customHeight="1">
      <c r="B220" s="129"/>
      <c r="D220" s="130" t="s">
        <v>75</v>
      </c>
      <c r="E220" s="163" t="s">
        <v>699</v>
      </c>
      <c r="F220" s="163" t="s">
        <v>700</v>
      </c>
      <c r="I220" s="132"/>
      <c r="J220" s="164">
        <f>BK220</f>
        <v>0</v>
      </c>
      <c r="L220" s="129"/>
      <c r="M220" s="134"/>
      <c r="N220" s="135"/>
      <c r="O220" s="135"/>
      <c r="P220" s="136">
        <f>SUM(P221:P234)</f>
        <v>0</v>
      </c>
      <c r="Q220" s="135"/>
      <c r="R220" s="136">
        <f>SUM(R221:R234)</f>
        <v>1.5857860400000001</v>
      </c>
      <c r="S220" s="135"/>
      <c r="T220" s="137">
        <f>SUM(T221:T234)</f>
        <v>0</v>
      </c>
      <c r="AR220" s="130" t="s">
        <v>86</v>
      </c>
      <c r="AT220" s="138" t="s">
        <v>75</v>
      </c>
      <c r="AU220" s="138" t="s">
        <v>84</v>
      </c>
      <c r="AY220" s="130" t="s">
        <v>163</v>
      </c>
      <c r="BK220" s="139">
        <f>SUM(BK221:BK234)</f>
        <v>0</v>
      </c>
    </row>
    <row r="221" spans="1:65" s="2" customFormat="1" ht="37.9" customHeight="1">
      <c r="A221" s="30"/>
      <c r="B221" s="140"/>
      <c r="C221" s="141" t="s">
        <v>333</v>
      </c>
      <c r="D221" s="141" t="s">
        <v>164</v>
      </c>
      <c r="E221" s="142" t="s">
        <v>3106</v>
      </c>
      <c r="F221" s="143" t="s">
        <v>3107</v>
      </c>
      <c r="G221" s="144" t="s">
        <v>193</v>
      </c>
      <c r="H221" s="145">
        <v>10</v>
      </c>
      <c r="I221" s="146"/>
      <c r="J221" s="147">
        <f>ROUND(I221*H221,2)</f>
        <v>0</v>
      </c>
      <c r="K221" s="143" t="s">
        <v>227</v>
      </c>
      <c r="L221" s="31"/>
      <c r="M221" s="148" t="s">
        <v>1</v>
      </c>
      <c r="N221" s="149" t="s">
        <v>41</v>
      </c>
      <c r="O221" s="56"/>
      <c r="P221" s="150">
        <f>O221*H221</f>
        <v>0</v>
      </c>
      <c r="Q221" s="150">
        <v>0</v>
      </c>
      <c r="R221" s="150">
        <f>Q221*H221</f>
        <v>0</v>
      </c>
      <c r="S221" s="150">
        <v>0</v>
      </c>
      <c r="T221" s="151">
        <f>S221*H221</f>
        <v>0</v>
      </c>
      <c r="U221" s="30"/>
      <c r="V221" s="30"/>
      <c r="W221" s="30"/>
      <c r="X221" s="30"/>
      <c r="Y221" s="30"/>
      <c r="Z221" s="30"/>
      <c r="AA221" s="30"/>
      <c r="AB221" s="30"/>
      <c r="AC221" s="30"/>
      <c r="AD221" s="30"/>
      <c r="AE221" s="30"/>
      <c r="AR221" s="152" t="s">
        <v>289</v>
      </c>
      <c r="AT221" s="152" t="s">
        <v>164</v>
      </c>
      <c r="AU221" s="152" t="s">
        <v>86</v>
      </c>
      <c r="AY221" s="15" t="s">
        <v>163</v>
      </c>
      <c r="BE221" s="153">
        <f>IF(N221="základní",J221,0)</f>
        <v>0</v>
      </c>
      <c r="BF221" s="153">
        <f>IF(N221="snížená",J221,0)</f>
        <v>0</v>
      </c>
      <c r="BG221" s="153">
        <f>IF(N221="zákl. přenesená",J221,0)</f>
        <v>0</v>
      </c>
      <c r="BH221" s="153">
        <f>IF(N221="sníž. přenesená",J221,0)</f>
        <v>0</v>
      </c>
      <c r="BI221" s="153">
        <f>IF(N221="nulová",J221,0)</f>
        <v>0</v>
      </c>
      <c r="BJ221" s="15" t="s">
        <v>84</v>
      </c>
      <c r="BK221" s="153">
        <f>ROUND(I221*H221,2)</f>
        <v>0</v>
      </c>
      <c r="BL221" s="15" t="s">
        <v>289</v>
      </c>
      <c r="BM221" s="152" t="s">
        <v>3108</v>
      </c>
    </row>
    <row r="222" spans="1:65" s="2" customFormat="1" ht="21.75" customHeight="1">
      <c r="A222" s="30"/>
      <c r="B222" s="140"/>
      <c r="C222" s="141" t="s">
        <v>338</v>
      </c>
      <c r="D222" s="141" t="s">
        <v>164</v>
      </c>
      <c r="E222" s="142" t="s">
        <v>3109</v>
      </c>
      <c r="F222" s="143" t="s">
        <v>3110</v>
      </c>
      <c r="G222" s="144" t="s">
        <v>193</v>
      </c>
      <c r="H222" s="145">
        <v>8</v>
      </c>
      <c r="I222" s="146"/>
      <c r="J222" s="147">
        <f>ROUND(I222*H222,2)</f>
        <v>0</v>
      </c>
      <c r="K222" s="143" t="s">
        <v>227</v>
      </c>
      <c r="L222" s="31"/>
      <c r="M222" s="148" t="s">
        <v>1</v>
      </c>
      <c r="N222" s="149" t="s">
        <v>41</v>
      </c>
      <c r="O222" s="56"/>
      <c r="P222" s="150">
        <f>O222*H222</f>
        <v>0</v>
      </c>
      <c r="Q222" s="150">
        <v>2.6700000000000001E-3</v>
      </c>
      <c r="R222" s="150">
        <f>Q222*H222</f>
        <v>2.1360000000000001E-2</v>
      </c>
      <c r="S222" s="150">
        <v>0</v>
      </c>
      <c r="T222" s="151">
        <f>S222*H222</f>
        <v>0</v>
      </c>
      <c r="U222" s="30"/>
      <c r="V222" s="30"/>
      <c r="W222" s="30"/>
      <c r="X222" s="30"/>
      <c r="Y222" s="30"/>
      <c r="Z222" s="30"/>
      <c r="AA222" s="30"/>
      <c r="AB222" s="30"/>
      <c r="AC222" s="30"/>
      <c r="AD222" s="30"/>
      <c r="AE222" s="30"/>
      <c r="AR222" s="152" t="s">
        <v>289</v>
      </c>
      <c r="AT222" s="152" t="s">
        <v>164</v>
      </c>
      <c r="AU222" s="152" t="s">
        <v>86</v>
      </c>
      <c r="AY222" s="15" t="s">
        <v>163</v>
      </c>
      <c r="BE222" s="153">
        <f>IF(N222="základní",J222,0)</f>
        <v>0</v>
      </c>
      <c r="BF222" s="153">
        <f>IF(N222="snížená",J222,0)</f>
        <v>0</v>
      </c>
      <c r="BG222" s="153">
        <f>IF(N222="zákl. přenesená",J222,0)</f>
        <v>0</v>
      </c>
      <c r="BH222" s="153">
        <f>IF(N222="sníž. přenesená",J222,0)</f>
        <v>0</v>
      </c>
      <c r="BI222" s="153">
        <f>IF(N222="nulová",J222,0)</f>
        <v>0</v>
      </c>
      <c r="BJ222" s="15" t="s">
        <v>84</v>
      </c>
      <c r="BK222" s="153">
        <f>ROUND(I222*H222,2)</f>
        <v>0</v>
      </c>
      <c r="BL222" s="15" t="s">
        <v>289</v>
      </c>
      <c r="BM222" s="152" t="s">
        <v>3111</v>
      </c>
    </row>
    <row r="223" spans="1:65" s="2" customFormat="1" ht="16.5" customHeight="1">
      <c r="A223" s="30"/>
      <c r="B223" s="140"/>
      <c r="C223" s="174" t="s">
        <v>344</v>
      </c>
      <c r="D223" s="174" t="s">
        <v>618</v>
      </c>
      <c r="E223" s="175" t="s">
        <v>3112</v>
      </c>
      <c r="F223" s="176" t="s">
        <v>3113</v>
      </c>
      <c r="G223" s="177" t="s">
        <v>193</v>
      </c>
      <c r="H223" s="178">
        <v>8</v>
      </c>
      <c r="I223" s="179"/>
      <c r="J223" s="180">
        <f>ROUND(I223*H223,2)</f>
        <v>0</v>
      </c>
      <c r="K223" s="176" t="s">
        <v>1</v>
      </c>
      <c r="L223" s="181"/>
      <c r="M223" s="182" t="s">
        <v>1</v>
      </c>
      <c r="N223" s="183" t="s">
        <v>41</v>
      </c>
      <c r="O223" s="56"/>
      <c r="P223" s="150">
        <f>O223*H223</f>
        <v>0</v>
      </c>
      <c r="Q223" s="150">
        <v>0</v>
      </c>
      <c r="R223" s="150">
        <f>Q223*H223</f>
        <v>0</v>
      </c>
      <c r="S223" s="150">
        <v>0</v>
      </c>
      <c r="T223" s="151">
        <f>S223*H223</f>
        <v>0</v>
      </c>
      <c r="U223" s="30"/>
      <c r="V223" s="30"/>
      <c r="W223" s="30"/>
      <c r="X223" s="30"/>
      <c r="Y223" s="30"/>
      <c r="Z223" s="30"/>
      <c r="AA223" s="30"/>
      <c r="AB223" s="30"/>
      <c r="AC223" s="30"/>
      <c r="AD223" s="30"/>
      <c r="AE223" s="30"/>
      <c r="AR223" s="152" t="s">
        <v>362</v>
      </c>
      <c r="AT223" s="152" t="s">
        <v>618</v>
      </c>
      <c r="AU223" s="152" t="s">
        <v>86</v>
      </c>
      <c r="AY223" s="15" t="s">
        <v>163</v>
      </c>
      <c r="BE223" s="153">
        <f>IF(N223="základní",J223,0)</f>
        <v>0</v>
      </c>
      <c r="BF223" s="153">
        <f>IF(N223="snížená",J223,0)</f>
        <v>0</v>
      </c>
      <c r="BG223" s="153">
        <f>IF(N223="zákl. přenesená",J223,0)</f>
        <v>0</v>
      </c>
      <c r="BH223" s="153">
        <f>IF(N223="sníž. přenesená",J223,0)</f>
        <v>0</v>
      </c>
      <c r="BI223" s="153">
        <f>IF(N223="nulová",J223,0)</f>
        <v>0</v>
      </c>
      <c r="BJ223" s="15" t="s">
        <v>84</v>
      </c>
      <c r="BK223" s="153">
        <f>ROUND(I223*H223,2)</f>
        <v>0</v>
      </c>
      <c r="BL223" s="15" t="s">
        <v>289</v>
      </c>
      <c r="BM223" s="152" t="s">
        <v>3114</v>
      </c>
    </row>
    <row r="224" spans="1:65" s="2" customFormat="1" ht="37.9" customHeight="1">
      <c r="A224" s="30"/>
      <c r="B224" s="140"/>
      <c r="C224" s="141" t="s">
        <v>349</v>
      </c>
      <c r="D224" s="141" t="s">
        <v>164</v>
      </c>
      <c r="E224" s="142" t="s">
        <v>3115</v>
      </c>
      <c r="F224" s="143" t="s">
        <v>3116</v>
      </c>
      <c r="G224" s="144" t="s">
        <v>329</v>
      </c>
      <c r="H224" s="145">
        <v>66.14</v>
      </c>
      <c r="I224" s="146"/>
      <c r="J224" s="147">
        <f>ROUND(I224*H224,2)</f>
        <v>0</v>
      </c>
      <c r="K224" s="143" t="s">
        <v>227</v>
      </c>
      <c r="L224" s="31"/>
      <c r="M224" s="148" t="s">
        <v>1</v>
      </c>
      <c r="N224" s="149" t="s">
        <v>41</v>
      </c>
      <c r="O224" s="56"/>
      <c r="P224" s="150">
        <f>O224*H224</f>
        <v>0</v>
      </c>
      <c r="Q224" s="150">
        <v>0</v>
      </c>
      <c r="R224" s="150">
        <f>Q224*H224</f>
        <v>0</v>
      </c>
      <c r="S224" s="150">
        <v>0</v>
      </c>
      <c r="T224" s="151">
        <f>S224*H224</f>
        <v>0</v>
      </c>
      <c r="U224" s="30"/>
      <c r="V224" s="30"/>
      <c r="W224" s="30"/>
      <c r="X224" s="30"/>
      <c r="Y224" s="30"/>
      <c r="Z224" s="30"/>
      <c r="AA224" s="30"/>
      <c r="AB224" s="30"/>
      <c r="AC224" s="30"/>
      <c r="AD224" s="30"/>
      <c r="AE224" s="30"/>
      <c r="AR224" s="152" t="s">
        <v>289</v>
      </c>
      <c r="AT224" s="152" t="s">
        <v>164</v>
      </c>
      <c r="AU224" s="152" t="s">
        <v>86</v>
      </c>
      <c r="AY224" s="15" t="s">
        <v>163</v>
      </c>
      <c r="BE224" s="153">
        <f>IF(N224="základní",J224,0)</f>
        <v>0</v>
      </c>
      <c r="BF224" s="153">
        <f>IF(N224="snížená",J224,0)</f>
        <v>0</v>
      </c>
      <c r="BG224" s="153">
        <f>IF(N224="zákl. přenesená",J224,0)</f>
        <v>0</v>
      </c>
      <c r="BH224" s="153">
        <f>IF(N224="sníž. přenesená",J224,0)</f>
        <v>0</v>
      </c>
      <c r="BI224" s="153">
        <f>IF(N224="nulová",J224,0)</f>
        <v>0</v>
      </c>
      <c r="BJ224" s="15" t="s">
        <v>84</v>
      </c>
      <c r="BK224" s="153">
        <f>ROUND(I224*H224,2)</f>
        <v>0</v>
      </c>
      <c r="BL224" s="15" t="s">
        <v>289</v>
      </c>
      <c r="BM224" s="152" t="s">
        <v>3117</v>
      </c>
    </row>
    <row r="225" spans="1:65" s="13" customFormat="1" ht="22.5">
      <c r="B225" s="165"/>
      <c r="D225" s="166" t="s">
        <v>229</v>
      </c>
      <c r="E225" s="167" t="s">
        <v>1</v>
      </c>
      <c r="F225" s="168" t="s">
        <v>3118</v>
      </c>
      <c r="H225" s="169">
        <v>66.14</v>
      </c>
      <c r="I225" s="170"/>
      <c r="L225" s="165"/>
      <c r="M225" s="171"/>
      <c r="N225" s="172"/>
      <c r="O225" s="172"/>
      <c r="P225" s="172"/>
      <c r="Q225" s="172"/>
      <c r="R225" s="172"/>
      <c r="S225" s="172"/>
      <c r="T225" s="173"/>
      <c r="AT225" s="167" t="s">
        <v>229</v>
      </c>
      <c r="AU225" s="167" t="s">
        <v>86</v>
      </c>
      <c r="AV225" s="13" t="s">
        <v>86</v>
      </c>
      <c r="AW225" s="13" t="s">
        <v>32</v>
      </c>
      <c r="AX225" s="13" t="s">
        <v>84</v>
      </c>
      <c r="AY225" s="167" t="s">
        <v>163</v>
      </c>
    </row>
    <row r="226" spans="1:65" s="2" customFormat="1" ht="21.75" customHeight="1">
      <c r="A226" s="30"/>
      <c r="B226" s="140"/>
      <c r="C226" s="174" t="s">
        <v>96</v>
      </c>
      <c r="D226" s="174" t="s">
        <v>618</v>
      </c>
      <c r="E226" s="175" t="s">
        <v>3119</v>
      </c>
      <c r="F226" s="176" t="s">
        <v>3120</v>
      </c>
      <c r="G226" s="177" t="s">
        <v>226</v>
      </c>
      <c r="H226" s="178">
        <v>1.31</v>
      </c>
      <c r="I226" s="179"/>
      <c r="J226" s="180">
        <f>ROUND(I226*H226,2)</f>
        <v>0</v>
      </c>
      <c r="K226" s="176" t="s">
        <v>227</v>
      </c>
      <c r="L226" s="181"/>
      <c r="M226" s="182" t="s">
        <v>1</v>
      </c>
      <c r="N226" s="183" t="s">
        <v>41</v>
      </c>
      <c r="O226" s="56"/>
      <c r="P226" s="150">
        <f>O226*H226</f>
        <v>0</v>
      </c>
      <c r="Q226" s="150">
        <v>0.55000000000000004</v>
      </c>
      <c r="R226" s="150">
        <f>Q226*H226</f>
        <v>0.72050000000000014</v>
      </c>
      <c r="S226" s="150">
        <v>0</v>
      </c>
      <c r="T226" s="151">
        <f>S226*H226</f>
        <v>0</v>
      </c>
      <c r="U226" s="30"/>
      <c r="V226" s="30"/>
      <c r="W226" s="30"/>
      <c r="X226" s="30"/>
      <c r="Y226" s="30"/>
      <c r="Z226" s="30"/>
      <c r="AA226" s="30"/>
      <c r="AB226" s="30"/>
      <c r="AC226" s="30"/>
      <c r="AD226" s="30"/>
      <c r="AE226" s="30"/>
      <c r="AR226" s="152" t="s">
        <v>362</v>
      </c>
      <c r="AT226" s="152" t="s">
        <v>618</v>
      </c>
      <c r="AU226" s="152" t="s">
        <v>86</v>
      </c>
      <c r="AY226" s="15" t="s">
        <v>163</v>
      </c>
      <c r="BE226" s="153">
        <f>IF(N226="základní",J226,0)</f>
        <v>0</v>
      </c>
      <c r="BF226" s="153">
        <f>IF(N226="snížená",J226,0)</f>
        <v>0</v>
      </c>
      <c r="BG226" s="153">
        <f>IF(N226="zákl. přenesená",J226,0)</f>
        <v>0</v>
      </c>
      <c r="BH226" s="153">
        <f>IF(N226="sníž. přenesená",J226,0)</f>
        <v>0</v>
      </c>
      <c r="BI226" s="153">
        <f>IF(N226="nulová",J226,0)</f>
        <v>0</v>
      </c>
      <c r="BJ226" s="15" t="s">
        <v>84</v>
      </c>
      <c r="BK226" s="153">
        <f>ROUND(I226*H226,2)</f>
        <v>0</v>
      </c>
      <c r="BL226" s="15" t="s">
        <v>289</v>
      </c>
      <c r="BM226" s="152" t="s">
        <v>3121</v>
      </c>
    </row>
    <row r="227" spans="1:65" s="13" customFormat="1" ht="11.25">
      <c r="B227" s="165"/>
      <c r="D227" s="166" t="s">
        <v>229</v>
      </c>
      <c r="E227" s="167" t="s">
        <v>1</v>
      </c>
      <c r="F227" s="168" t="s">
        <v>3122</v>
      </c>
      <c r="H227" s="169">
        <v>1.1910000000000001</v>
      </c>
      <c r="I227" s="170"/>
      <c r="L227" s="165"/>
      <c r="M227" s="171"/>
      <c r="N227" s="172"/>
      <c r="O227" s="172"/>
      <c r="P227" s="172"/>
      <c r="Q227" s="172"/>
      <c r="R227" s="172"/>
      <c r="S227" s="172"/>
      <c r="T227" s="173"/>
      <c r="AT227" s="167" t="s">
        <v>229</v>
      </c>
      <c r="AU227" s="167" t="s">
        <v>86</v>
      </c>
      <c r="AV227" s="13" t="s">
        <v>86</v>
      </c>
      <c r="AW227" s="13" t="s">
        <v>32</v>
      </c>
      <c r="AX227" s="13" t="s">
        <v>84</v>
      </c>
      <c r="AY227" s="167" t="s">
        <v>163</v>
      </c>
    </row>
    <row r="228" spans="1:65" s="13" customFormat="1" ht="11.25">
      <c r="B228" s="165"/>
      <c r="D228" s="166" t="s">
        <v>229</v>
      </c>
      <c r="F228" s="168" t="s">
        <v>3123</v>
      </c>
      <c r="H228" s="169">
        <v>1.31</v>
      </c>
      <c r="I228" s="170"/>
      <c r="L228" s="165"/>
      <c r="M228" s="171"/>
      <c r="N228" s="172"/>
      <c r="O228" s="172"/>
      <c r="P228" s="172"/>
      <c r="Q228" s="172"/>
      <c r="R228" s="172"/>
      <c r="S228" s="172"/>
      <c r="T228" s="173"/>
      <c r="AT228" s="167" t="s">
        <v>229</v>
      </c>
      <c r="AU228" s="167" t="s">
        <v>86</v>
      </c>
      <c r="AV228" s="13" t="s">
        <v>86</v>
      </c>
      <c r="AW228" s="13" t="s">
        <v>3</v>
      </c>
      <c r="AX228" s="13" t="s">
        <v>84</v>
      </c>
      <c r="AY228" s="167" t="s">
        <v>163</v>
      </c>
    </row>
    <row r="229" spans="1:65" s="2" customFormat="1" ht="33" customHeight="1">
      <c r="A229" s="30"/>
      <c r="B229" s="140"/>
      <c r="C229" s="141" t="s">
        <v>358</v>
      </c>
      <c r="D229" s="141" t="s">
        <v>164</v>
      </c>
      <c r="E229" s="142" t="s">
        <v>1630</v>
      </c>
      <c r="F229" s="143" t="s">
        <v>1631</v>
      </c>
      <c r="G229" s="144" t="s">
        <v>253</v>
      </c>
      <c r="H229" s="145">
        <v>40.36</v>
      </c>
      <c r="I229" s="146"/>
      <c r="J229" s="147">
        <f>ROUND(I229*H229,2)</f>
        <v>0</v>
      </c>
      <c r="K229" s="143" t="s">
        <v>227</v>
      </c>
      <c r="L229" s="31"/>
      <c r="M229" s="148" t="s">
        <v>1</v>
      </c>
      <c r="N229" s="149" t="s">
        <v>41</v>
      </c>
      <c r="O229" s="56"/>
      <c r="P229" s="150">
        <f>O229*H229</f>
        <v>0</v>
      </c>
      <c r="Q229" s="150">
        <v>0</v>
      </c>
      <c r="R229" s="150">
        <f>Q229*H229</f>
        <v>0</v>
      </c>
      <c r="S229" s="150">
        <v>0</v>
      </c>
      <c r="T229" s="151">
        <f>S229*H229</f>
        <v>0</v>
      </c>
      <c r="U229" s="30"/>
      <c r="V229" s="30"/>
      <c r="W229" s="30"/>
      <c r="X229" s="30"/>
      <c r="Y229" s="30"/>
      <c r="Z229" s="30"/>
      <c r="AA229" s="30"/>
      <c r="AB229" s="30"/>
      <c r="AC229" s="30"/>
      <c r="AD229" s="30"/>
      <c r="AE229" s="30"/>
      <c r="AR229" s="152" t="s">
        <v>289</v>
      </c>
      <c r="AT229" s="152" t="s">
        <v>164</v>
      </c>
      <c r="AU229" s="152" t="s">
        <v>86</v>
      </c>
      <c r="AY229" s="15" t="s">
        <v>163</v>
      </c>
      <c r="BE229" s="153">
        <f>IF(N229="základní",J229,0)</f>
        <v>0</v>
      </c>
      <c r="BF229" s="153">
        <f>IF(N229="snížená",J229,0)</f>
        <v>0</v>
      </c>
      <c r="BG229" s="153">
        <f>IF(N229="zákl. přenesená",J229,0)</f>
        <v>0</v>
      </c>
      <c r="BH229" s="153">
        <f>IF(N229="sníž. přenesená",J229,0)</f>
        <v>0</v>
      </c>
      <c r="BI229" s="153">
        <f>IF(N229="nulová",J229,0)</f>
        <v>0</v>
      </c>
      <c r="BJ229" s="15" t="s">
        <v>84</v>
      </c>
      <c r="BK229" s="153">
        <f>ROUND(I229*H229,2)</f>
        <v>0</v>
      </c>
      <c r="BL229" s="15" t="s">
        <v>289</v>
      </c>
      <c r="BM229" s="152" t="s">
        <v>3124</v>
      </c>
    </row>
    <row r="230" spans="1:65" s="2" customFormat="1" ht="16.5" customHeight="1">
      <c r="A230" s="30"/>
      <c r="B230" s="140"/>
      <c r="C230" s="174" t="s">
        <v>362</v>
      </c>
      <c r="D230" s="174" t="s">
        <v>618</v>
      </c>
      <c r="E230" s="175" t="s">
        <v>706</v>
      </c>
      <c r="F230" s="176" t="s">
        <v>707</v>
      </c>
      <c r="G230" s="177" t="s">
        <v>226</v>
      </c>
      <c r="H230" s="178">
        <v>1.421</v>
      </c>
      <c r="I230" s="179"/>
      <c r="J230" s="180">
        <f>ROUND(I230*H230,2)</f>
        <v>0</v>
      </c>
      <c r="K230" s="176" t="s">
        <v>227</v>
      </c>
      <c r="L230" s="181"/>
      <c r="M230" s="182" t="s">
        <v>1</v>
      </c>
      <c r="N230" s="183" t="s">
        <v>41</v>
      </c>
      <c r="O230" s="56"/>
      <c r="P230" s="150">
        <f>O230*H230</f>
        <v>0</v>
      </c>
      <c r="Q230" s="150">
        <v>0.55000000000000004</v>
      </c>
      <c r="R230" s="150">
        <f>Q230*H230</f>
        <v>0.78155000000000008</v>
      </c>
      <c r="S230" s="150">
        <v>0</v>
      </c>
      <c r="T230" s="151">
        <f>S230*H230</f>
        <v>0</v>
      </c>
      <c r="U230" s="30"/>
      <c r="V230" s="30"/>
      <c r="W230" s="30"/>
      <c r="X230" s="30"/>
      <c r="Y230" s="30"/>
      <c r="Z230" s="30"/>
      <c r="AA230" s="30"/>
      <c r="AB230" s="30"/>
      <c r="AC230" s="30"/>
      <c r="AD230" s="30"/>
      <c r="AE230" s="30"/>
      <c r="AR230" s="152" t="s">
        <v>362</v>
      </c>
      <c r="AT230" s="152" t="s">
        <v>618</v>
      </c>
      <c r="AU230" s="152" t="s">
        <v>86</v>
      </c>
      <c r="AY230" s="15" t="s">
        <v>163</v>
      </c>
      <c r="BE230" s="153">
        <f>IF(N230="základní",J230,0)</f>
        <v>0</v>
      </c>
      <c r="BF230" s="153">
        <f>IF(N230="snížená",J230,0)</f>
        <v>0</v>
      </c>
      <c r="BG230" s="153">
        <f>IF(N230="zákl. přenesená",J230,0)</f>
        <v>0</v>
      </c>
      <c r="BH230" s="153">
        <f>IF(N230="sníž. přenesená",J230,0)</f>
        <v>0</v>
      </c>
      <c r="BI230" s="153">
        <f>IF(N230="nulová",J230,0)</f>
        <v>0</v>
      </c>
      <c r="BJ230" s="15" t="s">
        <v>84</v>
      </c>
      <c r="BK230" s="153">
        <f>ROUND(I230*H230,2)</f>
        <v>0</v>
      </c>
      <c r="BL230" s="15" t="s">
        <v>289</v>
      </c>
      <c r="BM230" s="152" t="s">
        <v>3125</v>
      </c>
    </row>
    <row r="231" spans="1:65" s="13" customFormat="1" ht="11.25">
      <c r="B231" s="165"/>
      <c r="D231" s="166" t="s">
        <v>229</v>
      </c>
      <c r="E231" s="167" t="s">
        <v>1</v>
      </c>
      <c r="F231" s="168" t="s">
        <v>3126</v>
      </c>
      <c r="H231" s="169">
        <v>1.292</v>
      </c>
      <c r="I231" s="170"/>
      <c r="L231" s="165"/>
      <c r="M231" s="171"/>
      <c r="N231" s="172"/>
      <c r="O231" s="172"/>
      <c r="P231" s="172"/>
      <c r="Q231" s="172"/>
      <c r="R231" s="172"/>
      <c r="S231" s="172"/>
      <c r="T231" s="173"/>
      <c r="AT231" s="167" t="s">
        <v>229</v>
      </c>
      <c r="AU231" s="167" t="s">
        <v>86</v>
      </c>
      <c r="AV231" s="13" t="s">
        <v>86</v>
      </c>
      <c r="AW231" s="13" t="s">
        <v>32</v>
      </c>
      <c r="AX231" s="13" t="s">
        <v>84</v>
      </c>
      <c r="AY231" s="167" t="s">
        <v>163</v>
      </c>
    </row>
    <row r="232" spans="1:65" s="13" customFormat="1" ht="11.25">
      <c r="B232" s="165"/>
      <c r="D232" s="166" t="s">
        <v>229</v>
      </c>
      <c r="F232" s="168" t="s">
        <v>3127</v>
      </c>
      <c r="H232" s="169">
        <v>1.421</v>
      </c>
      <c r="I232" s="170"/>
      <c r="L232" s="165"/>
      <c r="M232" s="171"/>
      <c r="N232" s="172"/>
      <c r="O232" s="172"/>
      <c r="P232" s="172"/>
      <c r="Q232" s="172"/>
      <c r="R232" s="172"/>
      <c r="S232" s="172"/>
      <c r="T232" s="173"/>
      <c r="AT232" s="167" t="s">
        <v>229</v>
      </c>
      <c r="AU232" s="167" t="s">
        <v>86</v>
      </c>
      <c r="AV232" s="13" t="s">
        <v>86</v>
      </c>
      <c r="AW232" s="13" t="s">
        <v>3</v>
      </c>
      <c r="AX232" s="13" t="s">
        <v>84</v>
      </c>
      <c r="AY232" s="167" t="s">
        <v>163</v>
      </c>
    </row>
    <row r="233" spans="1:65" s="2" customFormat="1" ht="24.2" customHeight="1">
      <c r="A233" s="30"/>
      <c r="B233" s="140"/>
      <c r="C233" s="141" t="s">
        <v>367</v>
      </c>
      <c r="D233" s="141" t="s">
        <v>164</v>
      </c>
      <c r="E233" s="142" t="s">
        <v>1666</v>
      </c>
      <c r="F233" s="143" t="s">
        <v>1667</v>
      </c>
      <c r="G233" s="144" t="s">
        <v>226</v>
      </c>
      <c r="H233" s="145">
        <v>2.7309999999999999</v>
      </c>
      <c r="I233" s="146"/>
      <c r="J233" s="147">
        <f>ROUND(I233*H233,2)</f>
        <v>0</v>
      </c>
      <c r="K233" s="143" t="s">
        <v>227</v>
      </c>
      <c r="L233" s="31"/>
      <c r="M233" s="148" t="s">
        <v>1</v>
      </c>
      <c r="N233" s="149" t="s">
        <v>41</v>
      </c>
      <c r="O233" s="56"/>
      <c r="P233" s="150">
        <f>O233*H233</f>
        <v>0</v>
      </c>
      <c r="Q233" s="150">
        <v>2.2839999999999999E-2</v>
      </c>
      <c r="R233" s="150">
        <f>Q233*H233</f>
        <v>6.2376039999999994E-2</v>
      </c>
      <c r="S233" s="150">
        <v>0</v>
      </c>
      <c r="T233" s="151">
        <f>S233*H233</f>
        <v>0</v>
      </c>
      <c r="U233" s="30"/>
      <c r="V233" s="30"/>
      <c r="W233" s="30"/>
      <c r="X233" s="30"/>
      <c r="Y233" s="30"/>
      <c r="Z233" s="30"/>
      <c r="AA233" s="30"/>
      <c r="AB233" s="30"/>
      <c r="AC233" s="30"/>
      <c r="AD233" s="30"/>
      <c r="AE233" s="30"/>
      <c r="AR233" s="152" t="s">
        <v>289</v>
      </c>
      <c r="AT233" s="152" t="s">
        <v>164</v>
      </c>
      <c r="AU233" s="152" t="s">
        <v>86</v>
      </c>
      <c r="AY233" s="15" t="s">
        <v>163</v>
      </c>
      <c r="BE233" s="153">
        <f>IF(N233="základní",J233,0)</f>
        <v>0</v>
      </c>
      <c r="BF233" s="153">
        <f>IF(N233="snížená",J233,0)</f>
        <v>0</v>
      </c>
      <c r="BG233" s="153">
        <f>IF(N233="zákl. přenesená",J233,0)</f>
        <v>0</v>
      </c>
      <c r="BH233" s="153">
        <f>IF(N233="sníž. přenesená",J233,0)</f>
        <v>0</v>
      </c>
      <c r="BI233" s="153">
        <f>IF(N233="nulová",J233,0)</f>
        <v>0</v>
      </c>
      <c r="BJ233" s="15" t="s">
        <v>84</v>
      </c>
      <c r="BK233" s="153">
        <f>ROUND(I233*H233,2)</f>
        <v>0</v>
      </c>
      <c r="BL233" s="15" t="s">
        <v>289</v>
      </c>
      <c r="BM233" s="152" t="s">
        <v>3128</v>
      </c>
    </row>
    <row r="234" spans="1:65" s="2" customFormat="1" ht="24.2" customHeight="1">
      <c r="A234" s="30"/>
      <c r="B234" s="140"/>
      <c r="C234" s="141" t="s">
        <v>384</v>
      </c>
      <c r="D234" s="141" t="s">
        <v>164</v>
      </c>
      <c r="E234" s="142" t="s">
        <v>3129</v>
      </c>
      <c r="F234" s="143" t="s">
        <v>3130</v>
      </c>
      <c r="G234" s="144" t="s">
        <v>649</v>
      </c>
      <c r="H234" s="184"/>
      <c r="I234" s="146"/>
      <c r="J234" s="147">
        <f>ROUND(I234*H234,2)</f>
        <v>0</v>
      </c>
      <c r="K234" s="143" t="s">
        <v>227</v>
      </c>
      <c r="L234" s="31"/>
      <c r="M234" s="148" t="s">
        <v>1</v>
      </c>
      <c r="N234" s="149" t="s">
        <v>41</v>
      </c>
      <c r="O234" s="56"/>
      <c r="P234" s="150">
        <f>O234*H234</f>
        <v>0</v>
      </c>
      <c r="Q234" s="150">
        <v>0</v>
      </c>
      <c r="R234" s="150">
        <f>Q234*H234</f>
        <v>0</v>
      </c>
      <c r="S234" s="150">
        <v>0</v>
      </c>
      <c r="T234" s="151">
        <f>S234*H234</f>
        <v>0</v>
      </c>
      <c r="U234" s="30"/>
      <c r="V234" s="30"/>
      <c r="W234" s="30"/>
      <c r="X234" s="30"/>
      <c r="Y234" s="30"/>
      <c r="Z234" s="30"/>
      <c r="AA234" s="30"/>
      <c r="AB234" s="30"/>
      <c r="AC234" s="30"/>
      <c r="AD234" s="30"/>
      <c r="AE234" s="30"/>
      <c r="AR234" s="152" t="s">
        <v>289</v>
      </c>
      <c r="AT234" s="152" t="s">
        <v>164</v>
      </c>
      <c r="AU234" s="152" t="s">
        <v>86</v>
      </c>
      <c r="AY234" s="15" t="s">
        <v>163</v>
      </c>
      <c r="BE234" s="153">
        <f>IF(N234="základní",J234,0)</f>
        <v>0</v>
      </c>
      <c r="BF234" s="153">
        <f>IF(N234="snížená",J234,0)</f>
        <v>0</v>
      </c>
      <c r="BG234" s="153">
        <f>IF(N234="zákl. přenesená",J234,0)</f>
        <v>0</v>
      </c>
      <c r="BH234" s="153">
        <f>IF(N234="sníž. přenesená",J234,0)</f>
        <v>0</v>
      </c>
      <c r="BI234" s="153">
        <f>IF(N234="nulová",J234,0)</f>
        <v>0</v>
      </c>
      <c r="BJ234" s="15" t="s">
        <v>84</v>
      </c>
      <c r="BK234" s="153">
        <f>ROUND(I234*H234,2)</f>
        <v>0</v>
      </c>
      <c r="BL234" s="15" t="s">
        <v>289</v>
      </c>
      <c r="BM234" s="152" t="s">
        <v>3131</v>
      </c>
    </row>
    <row r="235" spans="1:65" s="11" customFormat="1" ht="22.9" customHeight="1">
      <c r="B235" s="129"/>
      <c r="D235" s="130" t="s">
        <v>75</v>
      </c>
      <c r="E235" s="163" t="s">
        <v>1688</v>
      </c>
      <c r="F235" s="163" t="s">
        <v>1689</v>
      </c>
      <c r="I235" s="132"/>
      <c r="J235" s="164">
        <f>BK235</f>
        <v>0</v>
      </c>
      <c r="L235" s="129"/>
      <c r="M235" s="134"/>
      <c r="N235" s="135"/>
      <c r="O235" s="135"/>
      <c r="P235" s="136">
        <f>SUM(P236:P246)</f>
        <v>0</v>
      </c>
      <c r="Q235" s="135"/>
      <c r="R235" s="136">
        <f>SUM(R236:R246)</f>
        <v>0.33622431999999997</v>
      </c>
      <c r="S235" s="135"/>
      <c r="T235" s="137">
        <f>SUM(T236:T246)</f>
        <v>0</v>
      </c>
      <c r="AR235" s="130" t="s">
        <v>86</v>
      </c>
      <c r="AT235" s="138" t="s">
        <v>75</v>
      </c>
      <c r="AU235" s="138" t="s">
        <v>84</v>
      </c>
      <c r="AY235" s="130" t="s">
        <v>163</v>
      </c>
      <c r="BK235" s="139">
        <f>SUM(BK236:BK246)</f>
        <v>0</v>
      </c>
    </row>
    <row r="236" spans="1:65" s="2" customFormat="1" ht="21.75" customHeight="1">
      <c r="A236" s="30"/>
      <c r="B236" s="140"/>
      <c r="C236" s="141" t="s">
        <v>390</v>
      </c>
      <c r="D236" s="141" t="s">
        <v>164</v>
      </c>
      <c r="E236" s="142" t="s">
        <v>1696</v>
      </c>
      <c r="F236" s="143" t="s">
        <v>1697</v>
      </c>
      <c r="G236" s="144" t="s">
        <v>253</v>
      </c>
      <c r="H236" s="145">
        <v>40.36</v>
      </c>
      <c r="I236" s="146"/>
      <c r="J236" s="147">
        <f>ROUND(I236*H236,2)</f>
        <v>0</v>
      </c>
      <c r="K236" s="143" t="s">
        <v>227</v>
      </c>
      <c r="L236" s="31"/>
      <c r="M236" s="148" t="s">
        <v>1</v>
      </c>
      <c r="N236" s="149" t="s">
        <v>41</v>
      </c>
      <c r="O236" s="56"/>
      <c r="P236" s="150">
        <f>O236*H236</f>
        <v>0</v>
      </c>
      <c r="Q236" s="150">
        <v>0</v>
      </c>
      <c r="R236" s="150">
        <f>Q236*H236</f>
        <v>0</v>
      </c>
      <c r="S236" s="150">
        <v>0</v>
      </c>
      <c r="T236" s="151">
        <f>S236*H236</f>
        <v>0</v>
      </c>
      <c r="U236" s="30"/>
      <c r="V236" s="30"/>
      <c r="W236" s="30"/>
      <c r="X236" s="30"/>
      <c r="Y236" s="30"/>
      <c r="Z236" s="30"/>
      <c r="AA236" s="30"/>
      <c r="AB236" s="30"/>
      <c r="AC236" s="30"/>
      <c r="AD236" s="30"/>
      <c r="AE236" s="30"/>
      <c r="AR236" s="152" t="s">
        <v>289</v>
      </c>
      <c r="AT236" s="152" t="s">
        <v>164</v>
      </c>
      <c r="AU236" s="152" t="s">
        <v>86</v>
      </c>
      <c r="AY236" s="15" t="s">
        <v>163</v>
      </c>
      <c r="BE236" s="153">
        <f>IF(N236="základní",J236,0)</f>
        <v>0</v>
      </c>
      <c r="BF236" s="153">
        <f>IF(N236="snížená",J236,0)</f>
        <v>0</v>
      </c>
      <c r="BG236" s="153">
        <f>IF(N236="zákl. přenesená",J236,0)</f>
        <v>0</v>
      </c>
      <c r="BH236" s="153">
        <f>IF(N236="sníž. přenesená",J236,0)</f>
        <v>0</v>
      </c>
      <c r="BI236" s="153">
        <f>IF(N236="nulová",J236,0)</f>
        <v>0</v>
      </c>
      <c r="BJ236" s="15" t="s">
        <v>84</v>
      </c>
      <c r="BK236" s="153">
        <f>ROUND(I236*H236,2)</f>
        <v>0</v>
      </c>
      <c r="BL236" s="15" t="s">
        <v>289</v>
      </c>
      <c r="BM236" s="152" t="s">
        <v>3132</v>
      </c>
    </row>
    <row r="237" spans="1:65" s="2" customFormat="1" ht="33" customHeight="1">
      <c r="A237" s="30"/>
      <c r="B237" s="140"/>
      <c r="C237" s="174" t="s">
        <v>395</v>
      </c>
      <c r="D237" s="174" t="s">
        <v>618</v>
      </c>
      <c r="E237" s="175" t="s">
        <v>1700</v>
      </c>
      <c r="F237" s="176" t="s">
        <v>1701</v>
      </c>
      <c r="G237" s="177" t="s">
        <v>253</v>
      </c>
      <c r="H237" s="178">
        <v>46.414000000000001</v>
      </c>
      <c r="I237" s="179"/>
      <c r="J237" s="180">
        <f>ROUND(I237*H237,2)</f>
        <v>0</v>
      </c>
      <c r="K237" s="176" t="s">
        <v>227</v>
      </c>
      <c r="L237" s="181"/>
      <c r="M237" s="182" t="s">
        <v>1</v>
      </c>
      <c r="N237" s="183" t="s">
        <v>41</v>
      </c>
      <c r="O237" s="56"/>
      <c r="P237" s="150">
        <f>O237*H237</f>
        <v>0</v>
      </c>
      <c r="Q237" s="150">
        <v>5.0000000000000001E-4</v>
      </c>
      <c r="R237" s="150">
        <f>Q237*H237</f>
        <v>2.3207000000000002E-2</v>
      </c>
      <c r="S237" s="150">
        <v>0</v>
      </c>
      <c r="T237" s="151">
        <f>S237*H237</f>
        <v>0</v>
      </c>
      <c r="U237" s="30"/>
      <c r="V237" s="30"/>
      <c r="W237" s="30"/>
      <c r="X237" s="30"/>
      <c r="Y237" s="30"/>
      <c r="Z237" s="30"/>
      <c r="AA237" s="30"/>
      <c r="AB237" s="30"/>
      <c r="AC237" s="30"/>
      <c r="AD237" s="30"/>
      <c r="AE237" s="30"/>
      <c r="AR237" s="152" t="s">
        <v>362</v>
      </c>
      <c r="AT237" s="152" t="s">
        <v>618</v>
      </c>
      <c r="AU237" s="152" t="s">
        <v>86</v>
      </c>
      <c r="AY237" s="15" t="s">
        <v>163</v>
      </c>
      <c r="BE237" s="153">
        <f>IF(N237="základní",J237,0)</f>
        <v>0</v>
      </c>
      <c r="BF237" s="153">
        <f>IF(N237="snížená",J237,0)</f>
        <v>0</v>
      </c>
      <c r="BG237" s="153">
        <f>IF(N237="zákl. přenesená",J237,0)</f>
        <v>0</v>
      </c>
      <c r="BH237" s="153">
        <f>IF(N237="sníž. přenesená",J237,0)</f>
        <v>0</v>
      </c>
      <c r="BI237" s="153">
        <f>IF(N237="nulová",J237,0)</f>
        <v>0</v>
      </c>
      <c r="BJ237" s="15" t="s">
        <v>84</v>
      </c>
      <c r="BK237" s="153">
        <f>ROUND(I237*H237,2)</f>
        <v>0</v>
      </c>
      <c r="BL237" s="15" t="s">
        <v>289</v>
      </c>
      <c r="BM237" s="152" t="s">
        <v>3133</v>
      </c>
    </row>
    <row r="238" spans="1:65" s="13" customFormat="1" ht="11.25">
      <c r="B238" s="165"/>
      <c r="D238" s="166" t="s">
        <v>229</v>
      </c>
      <c r="F238" s="168" t="s">
        <v>3134</v>
      </c>
      <c r="H238" s="169">
        <v>46.414000000000001</v>
      </c>
      <c r="I238" s="170"/>
      <c r="L238" s="165"/>
      <c r="M238" s="171"/>
      <c r="N238" s="172"/>
      <c r="O238" s="172"/>
      <c r="P238" s="172"/>
      <c r="Q238" s="172"/>
      <c r="R238" s="172"/>
      <c r="S238" s="172"/>
      <c r="T238" s="173"/>
      <c r="AT238" s="167" t="s">
        <v>229</v>
      </c>
      <c r="AU238" s="167" t="s">
        <v>86</v>
      </c>
      <c r="AV238" s="13" t="s">
        <v>86</v>
      </c>
      <c r="AW238" s="13" t="s">
        <v>3</v>
      </c>
      <c r="AX238" s="13" t="s">
        <v>84</v>
      </c>
      <c r="AY238" s="167" t="s">
        <v>163</v>
      </c>
    </row>
    <row r="239" spans="1:65" s="2" customFormat="1" ht="24.2" customHeight="1">
      <c r="A239" s="30"/>
      <c r="B239" s="140"/>
      <c r="C239" s="141" t="s">
        <v>399</v>
      </c>
      <c r="D239" s="141" t="s">
        <v>164</v>
      </c>
      <c r="E239" s="142" t="s">
        <v>3135</v>
      </c>
      <c r="F239" s="143" t="s">
        <v>3136</v>
      </c>
      <c r="G239" s="144" t="s">
        <v>253</v>
      </c>
      <c r="H239" s="145">
        <v>42.851999999999997</v>
      </c>
      <c r="I239" s="146"/>
      <c r="J239" s="147">
        <f>ROUND(I239*H239,2)</f>
        <v>0</v>
      </c>
      <c r="K239" s="143" t="s">
        <v>227</v>
      </c>
      <c r="L239" s="31"/>
      <c r="M239" s="148" t="s">
        <v>1</v>
      </c>
      <c r="N239" s="149" t="s">
        <v>41</v>
      </c>
      <c r="O239" s="56"/>
      <c r="P239" s="150">
        <f>O239*H239</f>
        <v>0</v>
      </c>
      <c r="Q239" s="150">
        <v>6.4099999999999999E-3</v>
      </c>
      <c r="R239" s="150">
        <f>Q239*H239</f>
        <v>0.27468131999999995</v>
      </c>
      <c r="S239" s="150">
        <v>0</v>
      </c>
      <c r="T239" s="151">
        <f>S239*H239</f>
        <v>0</v>
      </c>
      <c r="U239" s="30"/>
      <c r="V239" s="30"/>
      <c r="W239" s="30"/>
      <c r="X239" s="30"/>
      <c r="Y239" s="30"/>
      <c r="Z239" s="30"/>
      <c r="AA239" s="30"/>
      <c r="AB239" s="30"/>
      <c r="AC239" s="30"/>
      <c r="AD239" s="30"/>
      <c r="AE239" s="30"/>
      <c r="AR239" s="152" t="s">
        <v>289</v>
      </c>
      <c r="AT239" s="152" t="s">
        <v>164</v>
      </c>
      <c r="AU239" s="152" t="s">
        <v>86</v>
      </c>
      <c r="AY239" s="15" t="s">
        <v>163</v>
      </c>
      <c r="BE239" s="153">
        <f>IF(N239="základní",J239,0)</f>
        <v>0</v>
      </c>
      <c r="BF239" s="153">
        <f>IF(N239="snížená",J239,0)</f>
        <v>0</v>
      </c>
      <c r="BG239" s="153">
        <f>IF(N239="zákl. přenesená",J239,0)</f>
        <v>0</v>
      </c>
      <c r="BH239" s="153">
        <f>IF(N239="sníž. přenesená",J239,0)</f>
        <v>0</v>
      </c>
      <c r="BI239" s="153">
        <f>IF(N239="nulová",J239,0)</f>
        <v>0</v>
      </c>
      <c r="BJ239" s="15" t="s">
        <v>84</v>
      </c>
      <c r="BK239" s="153">
        <f>ROUND(I239*H239,2)</f>
        <v>0</v>
      </c>
      <c r="BL239" s="15" t="s">
        <v>289</v>
      </c>
      <c r="BM239" s="152" t="s">
        <v>3137</v>
      </c>
    </row>
    <row r="240" spans="1:65" s="13" customFormat="1" ht="11.25">
      <c r="B240" s="165"/>
      <c r="D240" s="166" t="s">
        <v>229</v>
      </c>
      <c r="E240" s="167" t="s">
        <v>1</v>
      </c>
      <c r="F240" s="168" t="s">
        <v>3138</v>
      </c>
      <c r="H240" s="169">
        <v>40.36</v>
      </c>
      <c r="I240" s="170"/>
      <c r="L240" s="165"/>
      <c r="M240" s="171"/>
      <c r="N240" s="172"/>
      <c r="O240" s="172"/>
      <c r="P240" s="172"/>
      <c r="Q240" s="172"/>
      <c r="R240" s="172"/>
      <c r="S240" s="172"/>
      <c r="T240" s="173"/>
      <c r="AT240" s="167" t="s">
        <v>229</v>
      </c>
      <c r="AU240" s="167" t="s">
        <v>86</v>
      </c>
      <c r="AV240" s="13" t="s">
        <v>86</v>
      </c>
      <c r="AW240" s="13" t="s">
        <v>32</v>
      </c>
      <c r="AX240" s="13" t="s">
        <v>76</v>
      </c>
      <c r="AY240" s="167" t="s">
        <v>163</v>
      </c>
    </row>
    <row r="241" spans="1:65" s="13" customFormat="1" ht="11.25">
      <c r="B241" s="165"/>
      <c r="D241" s="166" t="s">
        <v>229</v>
      </c>
      <c r="E241" s="167" t="s">
        <v>1</v>
      </c>
      <c r="F241" s="168" t="s">
        <v>3139</v>
      </c>
      <c r="H241" s="169">
        <v>1.2450000000000001</v>
      </c>
      <c r="I241" s="170"/>
      <c r="L241" s="165"/>
      <c r="M241" s="171"/>
      <c r="N241" s="172"/>
      <c r="O241" s="172"/>
      <c r="P241" s="172"/>
      <c r="Q241" s="172"/>
      <c r="R241" s="172"/>
      <c r="S241" s="172"/>
      <c r="T241" s="173"/>
      <c r="AT241" s="167" t="s">
        <v>229</v>
      </c>
      <c r="AU241" s="167" t="s">
        <v>86</v>
      </c>
      <c r="AV241" s="13" t="s">
        <v>86</v>
      </c>
      <c r="AW241" s="13" t="s">
        <v>32</v>
      </c>
      <c r="AX241" s="13" t="s">
        <v>76</v>
      </c>
      <c r="AY241" s="167" t="s">
        <v>163</v>
      </c>
    </row>
    <row r="242" spans="1:65" s="13" customFormat="1" ht="11.25">
      <c r="B242" s="165"/>
      <c r="D242" s="166" t="s">
        <v>229</v>
      </c>
      <c r="E242" s="167" t="s">
        <v>1</v>
      </c>
      <c r="F242" s="168" t="s">
        <v>3140</v>
      </c>
      <c r="H242" s="169">
        <v>1.2470000000000001</v>
      </c>
      <c r="I242" s="170"/>
      <c r="L242" s="165"/>
      <c r="M242" s="171"/>
      <c r="N242" s="172"/>
      <c r="O242" s="172"/>
      <c r="P242" s="172"/>
      <c r="Q242" s="172"/>
      <c r="R242" s="172"/>
      <c r="S242" s="172"/>
      <c r="T242" s="173"/>
      <c r="AT242" s="167" t="s">
        <v>229</v>
      </c>
      <c r="AU242" s="167" t="s">
        <v>86</v>
      </c>
      <c r="AV242" s="13" t="s">
        <v>86</v>
      </c>
      <c r="AW242" s="13" t="s">
        <v>32</v>
      </c>
      <c r="AX242" s="13" t="s">
        <v>76</v>
      </c>
      <c r="AY242" s="167" t="s">
        <v>163</v>
      </c>
    </row>
    <row r="243" spans="1:65" s="2" customFormat="1" ht="21.75" customHeight="1">
      <c r="A243" s="30"/>
      <c r="B243" s="140"/>
      <c r="C243" s="141" t="s">
        <v>405</v>
      </c>
      <c r="D243" s="141" t="s">
        <v>164</v>
      </c>
      <c r="E243" s="142" t="s">
        <v>3141</v>
      </c>
      <c r="F243" s="143" t="s">
        <v>3142</v>
      </c>
      <c r="G243" s="144" t="s">
        <v>329</v>
      </c>
      <c r="H243" s="145">
        <v>8.3000000000000007</v>
      </c>
      <c r="I243" s="146"/>
      <c r="J243" s="147">
        <f>ROUND(I243*H243,2)</f>
        <v>0</v>
      </c>
      <c r="K243" s="143" t="s">
        <v>227</v>
      </c>
      <c r="L243" s="31"/>
      <c r="M243" s="148" t="s">
        <v>1</v>
      </c>
      <c r="N243" s="149" t="s">
        <v>41</v>
      </c>
      <c r="O243" s="56"/>
      <c r="P243" s="150">
        <f>O243*H243</f>
        <v>0</v>
      </c>
      <c r="Q243" s="150">
        <v>3.2200000000000002E-3</v>
      </c>
      <c r="R243" s="150">
        <f>Q243*H243</f>
        <v>2.6726000000000003E-2</v>
      </c>
      <c r="S243" s="150">
        <v>0</v>
      </c>
      <c r="T243" s="151">
        <f>S243*H243</f>
        <v>0</v>
      </c>
      <c r="U243" s="30"/>
      <c r="V243" s="30"/>
      <c r="W243" s="30"/>
      <c r="X243" s="30"/>
      <c r="Y243" s="30"/>
      <c r="Z243" s="30"/>
      <c r="AA243" s="30"/>
      <c r="AB243" s="30"/>
      <c r="AC243" s="30"/>
      <c r="AD243" s="30"/>
      <c r="AE243" s="30"/>
      <c r="AR243" s="152" t="s">
        <v>289</v>
      </c>
      <c r="AT243" s="152" t="s">
        <v>164</v>
      </c>
      <c r="AU243" s="152" t="s">
        <v>86</v>
      </c>
      <c r="AY243" s="15" t="s">
        <v>163</v>
      </c>
      <c r="BE243" s="153">
        <f>IF(N243="základní",J243,0)</f>
        <v>0</v>
      </c>
      <c r="BF243" s="153">
        <f>IF(N243="snížená",J243,0)</f>
        <v>0</v>
      </c>
      <c r="BG243" s="153">
        <f>IF(N243="zákl. přenesená",J243,0)</f>
        <v>0</v>
      </c>
      <c r="BH243" s="153">
        <f>IF(N243="sníž. přenesená",J243,0)</f>
        <v>0</v>
      </c>
      <c r="BI243" s="153">
        <f>IF(N243="nulová",J243,0)</f>
        <v>0</v>
      </c>
      <c r="BJ243" s="15" t="s">
        <v>84</v>
      </c>
      <c r="BK243" s="153">
        <f>ROUND(I243*H243,2)</f>
        <v>0</v>
      </c>
      <c r="BL243" s="15" t="s">
        <v>289</v>
      </c>
      <c r="BM243" s="152" t="s">
        <v>3143</v>
      </c>
    </row>
    <row r="244" spans="1:65" s="2" customFormat="1" ht="24.2" customHeight="1">
      <c r="A244" s="30"/>
      <c r="B244" s="140"/>
      <c r="C244" s="141" t="s">
        <v>410</v>
      </c>
      <c r="D244" s="141" t="s">
        <v>164</v>
      </c>
      <c r="E244" s="142" t="s">
        <v>3144</v>
      </c>
      <c r="F244" s="143" t="s">
        <v>3145</v>
      </c>
      <c r="G244" s="144" t="s">
        <v>193</v>
      </c>
      <c r="H244" s="145">
        <v>1</v>
      </c>
      <c r="I244" s="146"/>
      <c r="J244" s="147">
        <f>ROUND(I244*H244,2)</f>
        <v>0</v>
      </c>
      <c r="K244" s="143" t="s">
        <v>227</v>
      </c>
      <c r="L244" s="31"/>
      <c r="M244" s="148" t="s">
        <v>1</v>
      </c>
      <c r="N244" s="149" t="s">
        <v>41</v>
      </c>
      <c r="O244" s="56"/>
      <c r="P244" s="150">
        <f>O244*H244</f>
        <v>0</v>
      </c>
      <c r="Q244" s="150">
        <v>3.1199999999999999E-3</v>
      </c>
      <c r="R244" s="150">
        <f>Q244*H244</f>
        <v>3.1199999999999999E-3</v>
      </c>
      <c r="S244" s="150">
        <v>0</v>
      </c>
      <c r="T244" s="151">
        <f>S244*H244</f>
        <v>0</v>
      </c>
      <c r="U244" s="30"/>
      <c r="V244" s="30"/>
      <c r="W244" s="30"/>
      <c r="X244" s="30"/>
      <c r="Y244" s="30"/>
      <c r="Z244" s="30"/>
      <c r="AA244" s="30"/>
      <c r="AB244" s="30"/>
      <c r="AC244" s="30"/>
      <c r="AD244" s="30"/>
      <c r="AE244" s="30"/>
      <c r="AR244" s="152" t="s">
        <v>289</v>
      </c>
      <c r="AT244" s="152" t="s">
        <v>164</v>
      </c>
      <c r="AU244" s="152" t="s">
        <v>86</v>
      </c>
      <c r="AY244" s="15" t="s">
        <v>163</v>
      </c>
      <c r="BE244" s="153">
        <f>IF(N244="základní",J244,0)</f>
        <v>0</v>
      </c>
      <c r="BF244" s="153">
        <f>IF(N244="snížená",J244,0)</f>
        <v>0</v>
      </c>
      <c r="BG244" s="153">
        <f>IF(N244="zákl. přenesená",J244,0)</f>
        <v>0</v>
      </c>
      <c r="BH244" s="153">
        <f>IF(N244="sníž. přenesená",J244,0)</f>
        <v>0</v>
      </c>
      <c r="BI244" s="153">
        <f>IF(N244="nulová",J244,0)</f>
        <v>0</v>
      </c>
      <c r="BJ244" s="15" t="s">
        <v>84</v>
      </c>
      <c r="BK244" s="153">
        <f>ROUND(I244*H244,2)</f>
        <v>0</v>
      </c>
      <c r="BL244" s="15" t="s">
        <v>289</v>
      </c>
      <c r="BM244" s="152" t="s">
        <v>3146</v>
      </c>
    </row>
    <row r="245" spans="1:65" s="2" customFormat="1" ht="24.2" customHeight="1">
      <c r="A245" s="30"/>
      <c r="B245" s="140"/>
      <c r="C245" s="141" t="s">
        <v>99</v>
      </c>
      <c r="D245" s="141" t="s">
        <v>164</v>
      </c>
      <c r="E245" s="142" t="s">
        <v>3147</v>
      </c>
      <c r="F245" s="143" t="s">
        <v>3148</v>
      </c>
      <c r="G245" s="144" t="s">
        <v>329</v>
      </c>
      <c r="H245" s="145">
        <v>3</v>
      </c>
      <c r="I245" s="146"/>
      <c r="J245" s="147">
        <f>ROUND(I245*H245,2)</f>
        <v>0</v>
      </c>
      <c r="K245" s="143" t="s">
        <v>227</v>
      </c>
      <c r="L245" s="31"/>
      <c r="M245" s="148" t="s">
        <v>1</v>
      </c>
      <c r="N245" s="149" t="s">
        <v>41</v>
      </c>
      <c r="O245" s="56"/>
      <c r="P245" s="150">
        <f>O245*H245</f>
        <v>0</v>
      </c>
      <c r="Q245" s="150">
        <v>2.8300000000000001E-3</v>
      </c>
      <c r="R245" s="150">
        <f>Q245*H245</f>
        <v>8.490000000000001E-3</v>
      </c>
      <c r="S245" s="150">
        <v>0</v>
      </c>
      <c r="T245" s="151">
        <f>S245*H245</f>
        <v>0</v>
      </c>
      <c r="U245" s="30"/>
      <c r="V245" s="30"/>
      <c r="W245" s="30"/>
      <c r="X245" s="30"/>
      <c r="Y245" s="30"/>
      <c r="Z245" s="30"/>
      <c r="AA245" s="30"/>
      <c r="AB245" s="30"/>
      <c r="AC245" s="30"/>
      <c r="AD245" s="30"/>
      <c r="AE245" s="30"/>
      <c r="AR245" s="152" t="s">
        <v>289</v>
      </c>
      <c r="AT245" s="152" t="s">
        <v>164</v>
      </c>
      <c r="AU245" s="152" t="s">
        <v>86</v>
      </c>
      <c r="AY245" s="15" t="s">
        <v>163</v>
      </c>
      <c r="BE245" s="153">
        <f>IF(N245="základní",J245,0)</f>
        <v>0</v>
      </c>
      <c r="BF245" s="153">
        <f>IF(N245="snížená",J245,0)</f>
        <v>0</v>
      </c>
      <c r="BG245" s="153">
        <f>IF(N245="zákl. přenesená",J245,0)</f>
        <v>0</v>
      </c>
      <c r="BH245" s="153">
        <f>IF(N245="sníž. přenesená",J245,0)</f>
        <v>0</v>
      </c>
      <c r="BI245" s="153">
        <f>IF(N245="nulová",J245,0)</f>
        <v>0</v>
      </c>
      <c r="BJ245" s="15" t="s">
        <v>84</v>
      </c>
      <c r="BK245" s="153">
        <f>ROUND(I245*H245,2)</f>
        <v>0</v>
      </c>
      <c r="BL245" s="15" t="s">
        <v>289</v>
      </c>
      <c r="BM245" s="152" t="s">
        <v>3149</v>
      </c>
    </row>
    <row r="246" spans="1:65" s="2" customFormat="1" ht="24.2" customHeight="1">
      <c r="A246" s="30"/>
      <c r="B246" s="140"/>
      <c r="C246" s="141" t="s">
        <v>428</v>
      </c>
      <c r="D246" s="141" t="s">
        <v>164</v>
      </c>
      <c r="E246" s="142" t="s">
        <v>3150</v>
      </c>
      <c r="F246" s="143" t="s">
        <v>3151</v>
      </c>
      <c r="G246" s="144" t="s">
        <v>649</v>
      </c>
      <c r="H246" s="184"/>
      <c r="I246" s="146"/>
      <c r="J246" s="147">
        <f>ROUND(I246*H246,2)</f>
        <v>0</v>
      </c>
      <c r="K246" s="143" t="s">
        <v>227</v>
      </c>
      <c r="L246" s="31"/>
      <c r="M246" s="148" t="s">
        <v>1</v>
      </c>
      <c r="N246" s="149" t="s">
        <v>41</v>
      </c>
      <c r="O246" s="56"/>
      <c r="P246" s="150">
        <f>O246*H246</f>
        <v>0</v>
      </c>
      <c r="Q246" s="150">
        <v>0</v>
      </c>
      <c r="R246" s="150">
        <f>Q246*H246</f>
        <v>0</v>
      </c>
      <c r="S246" s="150">
        <v>0</v>
      </c>
      <c r="T246" s="151">
        <f>S246*H246</f>
        <v>0</v>
      </c>
      <c r="U246" s="30"/>
      <c r="V246" s="30"/>
      <c r="W246" s="30"/>
      <c r="X246" s="30"/>
      <c r="Y246" s="30"/>
      <c r="Z246" s="30"/>
      <c r="AA246" s="30"/>
      <c r="AB246" s="30"/>
      <c r="AC246" s="30"/>
      <c r="AD246" s="30"/>
      <c r="AE246" s="30"/>
      <c r="AR246" s="152" t="s">
        <v>289</v>
      </c>
      <c r="AT246" s="152" t="s">
        <v>164</v>
      </c>
      <c r="AU246" s="152" t="s">
        <v>86</v>
      </c>
      <c r="AY246" s="15" t="s">
        <v>163</v>
      </c>
      <c r="BE246" s="153">
        <f>IF(N246="základní",J246,0)</f>
        <v>0</v>
      </c>
      <c r="BF246" s="153">
        <f>IF(N246="snížená",J246,0)</f>
        <v>0</v>
      </c>
      <c r="BG246" s="153">
        <f>IF(N246="zákl. přenesená",J246,0)</f>
        <v>0</v>
      </c>
      <c r="BH246" s="153">
        <f>IF(N246="sníž. přenesená",J246,0)</f>
        <v>0</v>
      </c>
      <c r="BI246" s="153">
        <f>IF(N246="nulová",J246,0)</f>
        <v>0</v>
      </c>
      <c r="BJ246" s="15" t="s">
        <v>84</v>
      </c>
      <c r="BK246" s="153">
        <f>ROUND(I246*H246,2)</f>
        <v>0</v>
      </c>
      <c r="BL246" s="15" t="s">
        <v>289</v>
      </c>
      <c r="BM246" s="152" t="s">
        <v>3152</v>
      </c>
    </row>
    <row r="247" spans="1:65" s="11" customFormat="1" ht="22.9" customHeight="1">
      <c r="B247" s="129"/>
      <c r="D247" s="130" t="s">
        <v>75</v>
      </c>
      <c r="E247" s="163" t="s">
        <v>775</v>
      </c>
      <c r="F247" s="163" t="s">
        <v>776</v>
      </c>
      <c r="I247" s="132"/>
      <c r="J247" s="164">
        <f>BK247</f>
        <v>0</v>
      </c>
      <c r="L247" s="129"/>
      <c r="M247" s="134"/>
      <c r="N247" s="135"/>
      <c r="O247" s="135"/>
      <c r="P247" s="136">
        <f>SUM(P248:P250)</f>
        <v>0</v>
      </c>
      <c r="Q247" s="135"/>
      <c r="R247" s="136">
        <f>SUM(R248:R250)</f>
        <v>0</v>
      </c>
      <c r="S247" s="135"/>
      <c r="T247" s="137">
        <f>SUM(T248:T250)</f>
        <v>0</v>
      </c>
      <c r="AR247" s="130" t="s">
        <v>86</v>
      </c>
      <c r="AT247" s="138" t="s">
        <v>75</v>
      </c>
      <c r="AU247" s="138" t="s">
        <v>84</v>
      </c>
      <c r="AY247" s="130" t="s">
        <v>163</v>
      </c>
      <c r="BK247" s="139">
        <f>SUM(BK248:BK250)</f>
        <v>0</v>
      </c>
    </row>
    <row r="248" spans="1:65" s="2" customFormat="1" ht="24.2" customHeight="1">
      <c r="A248" s="30"/>
      <c r="B248" s="140"/>
      <c r="C248" s="141" t="s">
        <v>438</v>
      </c>
      <c r="D248" s="141" t="s">
        <v>164</v>
      </c>
      <c r="E248" s="142" t="s">
        <v>3153</v>
      </c>
      <c r="F248" s="143" t="s">
        <v>3154</v>
      </c>
      <c r="G248" s="144" t="s">
        <v>193</v>
      </c>
      <c r="H248" s="145">
        <v>1</v>
      </c>
      <c r="I248" s="146"/>
      <c r="J248" s="147">
        <f>ROUND(I248*H248,2)</f>
        <v>0</v>
      </c>
      <c r="K248" s="143" t="s">
        <v>1</v>
      </c>
      <c r="L248" s="31"/>
      <c r="M248" s="148" t="s">
        <v>1</v>
      </c>
      <c r="N248" s="149" t="s">
        <v>41</v>
      </c>
      <c r="O248" s="56"/>
      <c r="P248" s="150">
        <f>O248*H248</f>
        <v>0</v>
      </c>
      <c r="Q248" s="150">
        <v>0</v>
      </c>
      <c r="R248" s="150">
        <f>Q248*H248</f>
        <v>0</v>
      </c>
      <c r="S248" s="150">
        <v>0</v>
      </c>
      <c r="T248" s="151">
        <f>S248*H248</f>
        <v>0</v>
      </c>
      <c r="U248" s="30"/>
      <c r="V248" s="30"/>
      <c r="W248" s="30"/>
      <c r="X248" s="30"/>
      <c r="Y248" s="30"/>
      <c r="Z248" s="30"/>
      <c r="AA248" s="30"/>
      <c r="AB248" s="30"/>
      <c r="AC248" s="30"/>
      <c r="AD248" s="30"/>
      <c r="AE248" s="30"/>
      <c r="AR248" s="152" t="s">
        <v>289</v>
      </c>
      <c r="AT248" s="152" t="s">
        <v>164</v>
      </c>
      <c r="AU248" s="152" t="s">
        <v>86</v>
      </c>
      <c r="AY248" s="15" t="s">
        <v>163</v>
      </c>
      <c r="BE248" s="153">
        <f>IF(N248="základní",J248,0)</f>
        <v>0</v>
      </c>
      <c r="BF248" s="153">
        <f>IF(N248="snížená",J248,0)</f>
        <v>0</v>
      </c>
      <c r="BG248" s="153">
        <f>IF(N248="zákl. přenesená",J248,0)</f>
        <v>0</v>
      </c>
      <c r="BH248" s="153">
        <f>IF(N248="sníž. přenesená",J248,0)</f>
        <v>0</v>
      </c>
      <c r="BI248" s="153">
        <f>IF(N248="nulová",J248,0)</f>
        <v>0</v>
      </c>
      <c r="BJ248" s="15" t="s">
        <v>84</v>
      </c>
      <c r="BK248" s="153">
        <f>ROUND(I248*H248,2)</f>
        <v>0</v>
      </c>
      <c r="BL248" s="15" t="s">
        <v>289</v>
      </c>
      <c r="BM248" s="152" t="s">
        <v>3155</v>
      </c>
    </row>
    <row r="249" spans="1:65" s="2" customFormat="1" ht="21.75" customHeight="1">
      <c r="A249" s="30"/>
      <c r="B249" s="140"/>
      <c r="C249" s="141" t="s">
        <v>468</v>
      </c>
      <c r="D249" s="141" t="s">
        <v>164</v>
      </c>
      <c r="E249" s="142" t="s">
        <v>3156</v>
      </c>
      <c r="F249" s="143" t="s">
        <v>3157</v>
      </c>
      <c r="G249" s="144" t="s">
        <v>193</v>
      </c>
      <c r="H249" s="145">
        <v>1</v>
      </c>
      <c r="I249" s="146"/>
      <c r="J249" s="147">
        <f>ROUND(I249*H249,2)</f>
        <v>0</v>
      </c>
      <c r="K249" s="143" t="s">
        <v>1</v>
      </c>
      <c r="L249" s="31"/>
      <c r="M249" s="148" t="s">
        <v>1</v>
      </c>
      <c r="N249" s="149" t="s">
        <v>41</v>
      </c>
      <c r="O249" s="56"/>
      <c r="P249" s="150">
        <f>O249*H249</f>
        <v>0</v>
      </c>
      <c r="Q249" s="150">
        <v>0</v>
      </c>
      <c r="R249" s="150">
        <f>Q249*H249</f>
        <v>0</v>
      </c>
      <c r="S249" s="150">
        <v>0</v>
      </c>
      <c r="T249" s="151">
        <f>S249*H249</f>
        <v>0</v>
      </c>
      <c r="U249" s="30"/>
      <c r="V249" s="30"/>
      <c r="W249" s="30"/>
      <c r="X249" s="30"/>
      <c r="Y249" s="30"/>
      <c r="Z249" s="30"/>
      <c r="AA249" s="30"/>
      <c r="AB249" s="30"/>
      <c r="AC249" s="30"/>
      <c r="AD249" s="30"/>
      <c r="AE249" s="30"/>
      <c r="AR249" s="152" t="s">
        <v>289</v>
      </c>
      <c r="AT249" s="152" t="s">
        <v>164</v>
      </c>
      <c r="AU249" s="152" t="s">
        <v>86</v>
      </c>
      <c r="AY249" s="15" t="s">
        <v>163</v>
      </c>
      <c r="BE249" s="153">
        <f>IF(N249="základní",J249,0)</f>
        <v>0</v>
      </c>
      <c r="BF249" s="153">
        <f>IF(N249="snížená",J249,0)</f>
        <v>0</v>
      </c>
      <c r="BG249" s="153">
        <f>IF(N249="zákl. přenesená",J249,0)</f>
        <v>0</v>
      </c>
      <c r="BH249" s="153">
        <f>IF(N249="sníž. přenesená",J249,0)</f>
        <v>0</v>
      </c>
      <c r="BI249" s="153">
        <f>IF(N249="nulová",J249,0)</f>
        <v>0</v>
      </c>
      <c r="BJ249" s="15" t="s">
        <v>84</v>
      </c>
      <c r="BK249" s="153">
        <f>ROUND(I249*H249,2)</f>
        <v>0</v>
      </c>
      <c r="BL249" s="15" t="s">
        <v>289</v>
      </c>
      <c r="BM249" s="152" t="s">
        <v>3158</v>
      </c>
    </row>
    <row r="250" spans="1:65" s="2" customFormat="1" ht="24.2" customHeight="1">
      <c r="A250" s="30"/>
      <c r="B250" s="140"/>
      <c r="C250" s="141" t="s">
        <v>473</v>
      </c>
      <c r="D250" s="141" t="s">
        <v>164</v>
      </c>
      <c r="E250" s="142" t="s">
        <v>873</v>
      </c>
      <c r="F250" s="143" t="s">
        <v>874</v>
      </c>
      <c r="G250" s="144" t="s">
        <v>649</v>
      </c>
      <c r="H250" s="184"/>
      <c r="I250" s="146"/>
      <c r="J250" s="147">
        <f>ROUND(I250*H250,2)</f>
        <v>0</v>
      </c>
      <c r="K250" s="143" t="s">
        <v>227</v>
      </c>
      <c r="L250" s="31"/>
      <c r="M250" s="148" t="s">
        <v>1</v>
      </c>
      <c r="N250" s="149" t="s">
        <v>41</v>
      </c>
      <c r="O250" s="56"/>
      <c r="P250" s="150">
        <f>O250*H250</f>
        <v>0</v>
      </c>
      <c r="Q250" s="150">
        <v>0</v>
      </c>
      <c r="R250" s="150">
        <f>Q250*H250</f>
        <v>0</v>
      </c>
      <c r="S250" s="150">
        <v>0</v>
      </c>
      <c r="T250" s="151">
        <f>S250*H250</f>
        <v>0</v>
      </c>
      <c r="U250" s="30"/>
      <c r="V250" s="30"/>
      <c r="W250" s="30"/>
      <c r="X250" s="30"/>
      <c r="Y250" s="30"/>
      <c r="Z250" s="30"/>
      <c r="AA250" s="30"/>
      <c r="AB250" s="30"/>
      <c r="AC250" s="30"/>
      <c r="AD250" s="30"/>
      <c r="AE250" s="30"/>
      <c r="AR250" s="152" t="s">
        <v>289</v>
      </c>
      <c r="AT250" s="152" t="s">
        <v>164</v>
      </c>
      <c r="AU250" s="152" t="s">
        <v>86</v>
      </c>
      <c r="AY250" s="15" t="s">
        <v>163</v>
      </c>
      <c r="BE250" s="153">
        <f>IF(N250="základní",J250,0)</f>
        <v>0</v>
      </c>
      <c r="BF250" s="153">
        <f>IF(N250="snížená",J250,0)</f>
        <v>0</v>
      </c>
      <c r="BG250" s="153">
        <f>IF(N250="zákl. přenesená",J250,0)</f>
        <v>0</v>
      </c>
      <c r="BH250" s="153">
        <f>IF(N250="sníž. přenesená",J250,0)</f>
        <v>0</v>
      </c>
      <c r="BI250" s="153">
        <f>IF(N250="nulová",J250,0)</f>
        <v>0</v>
      </c>
      <c r="BJ250" s="15" t="s">
        <v>84</v>
      </c>
      <c r="BK250" s="153">
        <f>ROUND(I250*H250,2)</f>
        <v>0</v>
      </c>
      <c r="BL250" s="15" t="s">
        <v>289</v>
      </c>
      <c r="BM250" s="152" t="s">
        <v>3159</v>
      </c>
    </row>
    <row r="251" spans="1:65" s="11" customFormat="1" ht="22.9" customHeight="1">
      <c r="B251" s="129"/>
      <c r="D251" s="130" t="s">
        <v>75</v>
      </c>
      <c r="E251" s="163" t="s">
        <v>876</v>
      </c>
      <c r="F251" s="163" t="s">
        <v>877</v>
      </c>
      <c r="I251" s="132"/>
      <c r="J251" s="164">
        <f>BK251</f>
        <v>0</v>
      </c>
      <c r="L251" s="129"/>
      <c r="M251" s="134"/>
      <c r="N251" s="135"/>
      <c r="O251" s="135"/>
      <c r="P251" s="136">
        <f>SUM(P252:P254)</f>
        <v>0</v>
      </c>
      <c r="Q251" s="135"/>
      <c r="R251" s="136">
        <f>SUM(R252:R254)</f>
        <v>0</v>
      </c>
      <c r="S251" s="135"/>
      <c r="T251" s="137">
        <f>SUM(T252:T254)</f>
        <v>0</v>
      </c>
      <c r="AR251" s="130" t="s">
        <v>86</v>
      </c>
      <c r="AT251" s="138" t="s">
        <v>75</v>
      </c>
      <c r="AU251" s="138" t="s">
        <v>84</v>
      </c>
      <c r="AY251" s="130" t="s">
        <v>163</v>
      </c>
      <c r="BK251" s="139">
        <f>SUM(BK252:BK254)</f>
        <v>0</v>
      </c>
    </row>
    <row r="252" spans="1:65" s="2" customFormat="1" ht="16.5" customHeight="1">
      <c r="A252" s="30"/>
      <c r="B252" s="140"/>
      <c r="C252" s="141" t="s">
        <v>491</v>
      </c>
      <c r="D252" s="141" t="s">
        <v>164</v>
      </c>
      <c r="E252" s="142" t="s">
        <v>3160</v>
      </c>
      <c r="F252" s="143" t="s">
        <v>3161</v>
      </c>
      <c r="G252" s="144" t="s">
        <v>193</v>
      </c>
      <c r="H252" s="145">
        <v>1</v>
      </c>
      <c r="I252" s="146"/>
      <c r="J252" s="147">
        <f>ROUND(I252*H252,2)</f>
        <v>0</v>
      </c>
      <c r="K252" s="143" t="s">
        <v>1</v>
      </c>
      <c r="L252" s="31"/>
      <c r="M252" s="148" t="s">
        <v>1</v>
      </c>
      <c r="N252" s="149" t="s">
        <v>41</v>
      </c>
      <c r="O252" s="56"/>
      <c r="P252" s="150">
        <f>O252*H252</f>
        <v>0</v>
      </c>
      <c r="Q252" s="150">
        <v>0</v>
      </c>
      <c r="R252" s="150">
        <f>Q252*H252</f>
        <v>0</v>
      </c>
      <c r="S252" s="150">
        <v>0</v>
      </c>
      <c r="T252" s="151">
        <f>S252*H252</f>
        <v>0</v>
      </c>
      <c r="U252" s="30"/>
      <c r="V252" s="30"/>
      <c r="W252" s="30"/>
      <c r="X252" s="30"/>
      <c r="Y252" s="30"/>
      <c r="Z252" s="30"/>
      <c r="AA252" s="30"/>
      <c r="AB252" s="30"/>
      <c r="AC252" s="30"/>
      <c r="AD252" s="30"/>
      <c r="AE252" s="30"/>
      <c r="AR252" s="152" t="s">
        <v>289</v>
      </c>
      <c r="AT252" s="152" t="s">
        <v>164</v>
      </c>
      <c r="AU252" s="152" t="s">
        <v>86</v>
      </c>
      <c r="AY252" s="15" t="s">
        <v>163</v>
      </c>
      <c r="BE252" s="153">
        <f>IF(N252="základní",J252,0)</f>
        <v>0</v>
      </c>
      <c r="BF252" s="153">
        <f>IF(N252="snížená",J252,0)</f>
        <v>0</v>
      </c>
      <c r="BG252" s="153">
        <f>IF(N252="zákl. přenesená",J252,0)</f>
        <v>0</v>
      </c>
      <c r="BH252" s="153">
        <f>IF(N252="sníž. přenesená",J252,0)</f>
        <v>0</v>
      </c>
      <c r="BI252" s="153">
        <f>IF(N252="nulová",J252,0)</f>
        <v>0</v>
      </c>
      <c r="BJ252" s="15" t="s">
        <v>84</v>
      </c>
      <c r="BK252" s="153">
        <f>ROUND(I252*H252,2)</f>
        <v>0</v>
      </c>
      <c r="BL252" s="15" t="s">
        <v>289</v>
      </c>
      <c r="BM252" s="152" t="s">
        <v>3162</v>
      </c>
    </row>
    <row r="253" spans="1:65" s="2" customFormat="1" ht="16.5" customHeight="1">
      <c r="A253" s="30"/>
      <c r="B253" s="140"/>
      <c r="C253" s="141" t="s">
        <v>495</v>
      </c>
      <c r="D253" s="141" t="s">
        <v>164</v>
      </c>
      <c r="E253" s="142" t="s">
        <v>3163</v>
      </c>
      <c r="F253" s="143" t="s">
        <v>3164</v>
      </c>
      <c r="G253" s="144" t="s">
        <v>193</v>
      </c>
      <c r="H253" s="145">
        <v>1</v>
      </c>
      <c r="I253" s="146"/>
      <c r="J253" s="147">
        <f>ROUND(I253*H253,2)</f>
        <v>0</v>
      </c>
      <c r="K253" s="143" t="s">
        <v>1</v>
      </c>
      <c r="L253" s="31"/>
      <c r="M253" s="148" t="s">
        <v>1</v>
      </c>
      <c r="N253" s="149" t="s">
        <v>41</v>
      </c>
      <c r="O253" s="56"/>
      <c r="P253" s="150">
        <f>O253*H253</f>
        <v>0</v>
      </c>
      <c r="Q253" s="150">
        <v>0</v>
      </c>
      <c r="R253" s="150">
        <f>Q253*H253</f>
        <v>0</v>
      </c>
      <c r="S253" s="150">
        <v>0</v>
      </c>
      <c r="T253" s="151">
        <f>S253*H253</f>
        <v>0</v>
      </c>
      <c r="U253" s="30"/>
      <c r="V253" s="30"/>
      <c r="W253" s="30"/>
      <c r="X253" s="30"/>
      <c r="Y253" s="30"/>
      <c r="Z253" s="30"/>
      <c r="AA253" s="30"/>
      <c r="AB253" s="30"/>
      <c r="AC253" s="30"/>
      <c r="AD253" s="30"/>
      <c r="AE253" s="30"/>
      <c r="AR253" s="152" t="s">
        <v>289</v>
      </c>
      <c r="AT253" s="152" t="s">
        <v>164</v>
      </c>
      <c r="AU253" s="152" t="s">
        <v>86</v>
      </c>
      <c r="AY253" s="15" t="s">
        <v>163</v>
      </c>
      <c r="BE253" s="153">
        <f>IF(N253="základní",J253,0)</f>
        <v>0</v>
      </c>
      <c r="BF253" s="153">
        <f>IF(N253="snížená",J253,0)</f>
        <v>0</v>
      </c>
      <c r="BG253" s="153">
        <f>IF(N253="zákl. přenesená",J253,0)</f>
        <v>0</v>
      </c>
      <c r="BH253" s="153">
        <f>IF(N253="sníž. přenesená",J253,0)</f>
        <v>0</v>
      </c>
      <c r="BI253" s="153">
        <f>IF(N253="nulová",J253,0)</f>
        <v>0</v>
      </c>
      <c r="BJ253" s="15" t="s">
        <v>84</v>
      </c>
      <c r="BK253" s="153">
        <f>ROUND(I253*H253,2)</f>
        <v>0</v>
      </c>
      <c r="BL253" s="15" t="s">
        <v>289</v>
      </c>
      <c r="BM253" s="152" t="s">
        <v>3165</v>
      </c>
    </row>
    <row r="254" spans="1:65" s="2" customFormat="1" ht="24.2" customHeight="1">
      <c r="A254" s="30"/>
      <c r="B254" s="140"/>
      <c r="C254" s="141" t="s">
        <v>499</v>
      </c>
      <c r="D254" s="141" t="s">
        <v>164</v>
      </c>
      <c r="E254" s="142" t="s">
        <v>911</v>
      </c>
      <c r="F254" s="143" t="s">
        <v>912</v>
      </c>
      <c r="G254" s="144" t="s">
        <v>649</v>
      </c>
      <c r="H254" s="184"/>
      <c r="I254" s="146"/>
      <c r="J254" s="147">
        <f>ROUND(I254*H254,2)</f>
        <v>0</v>
      </c>
      <c r="K254" s="143" t="s">
        <v>227</v>
      </c>
      <c r="L254" s="31"/>
      <c r="M254" s="148" t="s">
        <v>1</v>
      </c>
      <c r="N254" s="149" t="s">
        <v>41</v>
      </c>
      <c r="O254" s="56"/>
      <c r="P254" s="150">
        <f>O254*H254</f>
        <v>0</v>
      </c>
      <c r="Q254" s="150">
        <v>0</v>
      </c>
      <c r="R254" s="150">
        <f>Q254*H254</f>
        <v>0</v>
      </c>
      <c r="S254" s="150">
        <v>0</v>
      </c>
      <c r="T254" s="151">
        <f>S254*H254</f>
        <v>0</v>
      </c>
      <c r="U254" s="30"/>
      <c r="V254" s="30"/>
      <c r="W254" s="30"/>
      <c r="X254" s="30"/>
      <c r="Y254" s="30"/>
      <c r="Z254" s="30"/>
      <c r="AA254" s="30"/>
      <c r="AB254" s="30"/>
      <c r="AC254" s="30"/>
      <c r="AD254" s="30"/>
      <c r="AE254" s="30"/>
      <c r="AR254" s="152" t="s">
        <v>289</v>
      </c>
      <c r="AT254" s="152" t="s">
        <v>164</v>
      </c>
      <c r="AU254" s="152" t="s">
        <v>86</v>
      </c>
      <c r="AY254" s="15" t="s">
        <v>163</v>
      </c>
      <c r="BE254" s="153">
        <f>IF(N254="základní",J254,0)</f>
        <v>0</v>
      </c>
      <c r="BF254" s="153">
        <f>IF(N254="snížená",J254,0)</f>
        <v>0</v>
      </c>
      <c r="BG254" s="153">
        <f>IF(N254="zákl. přenesená",J254,0)</f>
        <v>0</v>
      </c>
      <c r="BH254" s="153">
        <f>IF(N254="sníž. přenesená",J254,0)</f>
        <v>0</v>
      </c>
      <c r="BI254" s="153">
        <f>IF(N254="nulová",J254,0)</f>
        <v>0</v>
      </c>
      <c r="BJ254" s="15" t="s">
        <v>84</v>
      </c>
      <c r="BK254" s="153">
        <f>ROUND(I254*H254,2)</f>
        <v>0</v>
      </c>
      <c r="BL254" s="15" t="s">
        <v>289</v>
      </c>
      <c r="BM254" s="152" t="s">
        <v>3166</v>
      </c>
    </row>
    <row r="255" spans="1:65" s="11" customFormat="1" ht="22.9" customHeight="1">
      <c r="B255" s="129"/>
      <c r="D255" s="130" t="s">
        <v>75</v>
      </c>
      <c r="E255" s="163" t="s">
        <v>1068</v>
      </c>
      <c r="F255" s="163" t="s">
        <v>1069</v>
      </c>
      <c r="I255" s="132"/>
      <c r="J255" s="164">
        <f>BK255</f>
        <v>0</v>
      </c>
      <c r="L255" s="129"/>
      <c r="M255" s="134"/>
      <c r="N255" s="135"/>
      <c r="O255" s="135"/>
      <c r="P255" s="136">
        <f>SUM(P256:P257)</f>
        <v>0</v>
      </c>
      <c r="Q255" s="135"/>
      <c r="R255" s="136">
        <f>SUM(R256:R257)</f>
        <v>1.6296720000000001E-2</v>
      </c>
      <c r="S255" s="135"/>
      <c r="T255" s="137">
        <f>SUM(T256:T257)</f>
        <v>0</v>
      </c>
      <c r="AR255" s="130" t="s">
        <v>86</v>
      </c>
      <c r="AT255" s="138" t="s">
        <v>75</v>
      </c>
      <c r="AU255" s="138" t="s">
        <v>84</v>
      </c>
      <c r="AY255" s="130" t="s">
        <v>163</v>
      </c>
      <c r="BK255" s="139">
        <f>SUM(BK256:BK257)</f>
        <v>0</v>
      </c>
    </row>
    <row r="256" spans="1:65" s="2" customFormat="1" ht="24.2" customHeight="1">
      <c r="A256" s="30"/>
      <c r="B256" s="140"/>
      <c r="C256" s="141" t="s">
        <v>505</v>
      </c>
      <c r="D256" s="141" t="s">
        <v>164</v>
      </c>
      <c r="E256" s="142" t="s">
        <v>1071</v>
      </c>
      <c r="F256" s="143" t="s">
        <v>1072</v>
      </c>
      <c r="G256" s="144" t="s">
        <v>253</v>
      </c>
      <c r="H256" s="145">
        <v>37.037999999999997</v>
      </c>
      <c r="I256" s="146"/>
      <c r="J256" s="147">
        <f>ROUND(I256*H256,2)</f>
        <v>0</v>
      </c>
      <c r="K256" s="143" t="s">
        <v>227</v>
      </c>
      <c r="L256" s="31"/>
      <c r="M256" s="148" t="s">
        <v>1</v>
      </c>
      <c r="N256" s="149" t="s">
        <v>41</v>
      </c>
      <c r="O256" s="56"/>
      <c r="P256" s="150">
        <f>O256*H256</f>
        <v>0</v>
      </c>
      <c r="Q256" s="150">
        <v>4.4000000000000002E-4</v>
      </c>
      <c r="R256" s="150">
        <f>Q256*H256</f>
        <v>1.6296720000000001E-2</v>
      </c>
      <c r="S256" s="150">
        <v>0</v>
      </c>
      <c r="T256" s="151">
        <f>S256*H256</f>
        <v>0</v>
      </c>
      <c r="U256" s="30"/>
      <c r="V256" s="30"/>
      <c r="W256" s="30"/>
      <c r="X256" s="30"/>
      <c r="Y256" s="30"/>
      <c r="Z256" s="30"/>
      <c r="AA256" s="30"/>
      <c r="AB256" s="30"/>
      <c r="AC256" s="30"/>
      <c r="AD256" s="30"/>
      <c r="AE256" s="30"/>
      <c r="AR256" s="152" t="s">
        <v>289</v>
      </c>
      <c r="AT256" s="152" t="s">
        <v>164</v>
      </c>
      <c r="AU256" s="152" t="s">
        <v>86</v>
      </c>
      <c r="AY256" s="15" t="s">
        <v>163</v>
      </c>
      <c r="BE256" s="153">
        <f>IF(N256="základní",J256,0)</f>
        <v>0</v>
      </c>
      <c r="BF256" s="153">
        <f>IF(N256="snížená",J256,0)</f>
        <v>0</v>
      </c>
      <c r="BG256" s="153">
        <f>IF(N256="zákl. přenesená",J256,0)</f>
        <v>0</v>
      </c>
      <c r="BH256" s="153">
        <f>IF(N256="sníž. přenesená",J256,0)</f>
        <v>0</v>
      </c>
      <c r="BI256" s="153">
        <f>IF(N256="nulová",J256,0)</f>
        <v>0</v>
      </c>
      <c r="BJ256" s="15" t="s">
        <v>84</v>
      </c>
      <c r="BK256" s="153">
        <f>ROUND(I256*H256,2)</f>
        <v>0</v>
      </c>
      <c r="BL256" s="15" t="s">
        <v>289</v>
      </c>
      <c r="BM256" s="152" t="s">
        <v>3167</v>
      </c>
    </row>
    <row r="257" spans="1:51" s="13" customFormat="1" ht="22.5">
      <c r="B257" s="165"/>
      <c r="D257" s="166" t="s">
        <v>229</v>
      </c>
      <c r="E257" s="167" t="s">
        <v>1</v>
      </c>
      <c r="F257" s="168" t="s">
        <v>3168</v>
      </c>
      <c r="H257" s="169">
        <v>37.037999999999997</v>
      </c>
      <c r="I257" s="170"/>
      <c r="L257" s="165"/>
      <c r="M257" s="185"/>
      <c r="N257" s="186"/>
      <c r="O257" s="186"/>
      <c r="P257" s="186"/>
      <c r="Q257" s="186"/>
      <c r="R257" s="186"/>
      <c r="S257" s="186"/>
      <c r="T257" s="187"/>
      <c r="AT257" s="167" t="s">
        <v>229</v>
      </c>
      <c r="AU257" s="167" t="s">
        <v>86</v>
      </c>
      <c r="AV257" s="13" t="s">
        <v>86</v>
      </c>
      <c r="AW257" s="13" t="s">
        <v>32</v>
      </c>
      <c r="AX257" s="13" t="s">
        <v>76</v>
      </c>
      <c r="AY257" s="167" t="s">
        <v>163</v>
      </c>
    </row>
    <row r="258" spans="1:51" s="2" customFormat="1" ht="6.95" customHeight="1">
      <c r="A258" s="30"/>
      <c r="B258" s="45"/>
      <c r="C258" s="46"/>
      <c r="D258" s="46"/>
      <c r="E258" s="46"/>
      <c r="F258" s="46"/>
      <c r="G258" s="46"/>
      <c r="H258" s="46"/>
      <c r="I258" s="46"/>
      <c r="J258" s="46"/>
      <c r="K258" s="46"/>
      <c r="L258" s="31"/>
      <c r="M258" s="30"/>
      <c r="O258" s="30"/>
      <c r="P258" s="30"/>
      <c r="Q258" s="30"/>
      <c r="R258" s="30"/>
      <c r="S258" s="30"/>
      <c r="T258" s="30"/>
      <c r="U258" s="30"/>
      <c r="V258" s="30"/>
      <c r="W258" s="30"/>
      <c r="X258" s="30"/>
      <c r="Y258" s="30"/>
      <c r="Z258" s="30"/>
      <c r="AA258" s="30"/>
      <c r="AB258" s="30"/>
      <c r="AC258" s="30"/>
      <c r="AD258" s="30"/>
      <c r="AE258" s="30"/>
    </row>
  </sheetData>
  <autoFilter ref="C134:K257"/>
  <mergeCells count="12">
    <mergeCell ref="E127:H127"/>
    <mergeCell ref="L2:V2"/>
    <mergeCell ref="E85:H85"/>
    <mergeCell ref="E87:H87"/>
    <mergeCell ref="E89:H89"/>
    <mergeCell ref="E123:H123"/>
    <mergeCell ref="E125:H12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132</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3013</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3169</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ROUND(J135,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ROUND((SUM(BE135:BE275)),  2)</f>
        <v>0</v>
      </c>
      <c r="G35" s="30"/>
      <c r="H35" s="30"/>
      <c r="I35" s="103">
        <v>0.21</v>
      </c>
      <c r="J35" s="102">
        <f>ROUND(((SUM(BE135:BE275))*I35),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ROUND((SUM(BF135:BF275)),  2)</f>
        <v>0</v>
      </c>
      <c r="G36" s="30"/>
      <c r="H36" s="30"/>
      <c r="I36" s="103">
        <v>0.12</v>
      </c>
      <c r="J36" s="102">
        <f>ROUND(((SUM(BF135:BF275))*I36),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ROUND((SUM(BG135:BG275)),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ROUND((SUM(BH135:BH275)),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ROUND((SUM(BI135:BI275)),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3013</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22 - Dvorní objekt</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J135</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198</v>
      </c>
      <c r="E99" s="117"/>
      <c r="F99" s="117"/>
      <c r="G99" s="117"/>
      <c r="H99" s="117"/>
      <c r="I99" s="117"/>
      <c r="J99" s="118">
        <f>J136</f>
        <v>0</v>
      </c>
      <c r="L99" s="115"/>
    </row>
    <row r="100" spans="1:47" s="12" customFormat="1" ht="19.899999999999999" customHeight="1">
      <c r="B100" s="159"/>
      <c r="D100" s="160" t="s">
        <v>199</v>
      </c>
      <c r="E100" s="161"/>
      <c r="F100" s="161"/>
      <c r="G100" s="161"/>
      <c r="H100" s="161"/>
      <c r="I100" s="161"/>
      <c r="J100" s="162">
        <f>J137</f>
        <v>0</v>
      </c>
      <c r="L100" s="159"/>
    </row>
    <row r="101" spans="1:47" s="12" customFormat="1" ht="19.899999999999999" customHeight="1">
      <c r="B101" s="159"/>
      <c r="D101" s="160" t="s">
        <v>201</v>
      </c>
      <c r="E101" s="161"/>
      <c r="F101" s="161"/>
      <c r="G101" s="161"/>
      <c r="H101" s="161"/>
      <c r="I101" s="161"/>
      <c r="J101" s="162">
        <f>J140</f>
        <v>0</v>
      </c>
      <c r="L101" s="159"/>
    </row>
    <row r="102" spans="1:47" s="12" customFormat="1" ht="19.899999999999999" customHeight="1">
      <c r="B102" s="159"/>
      <c r="D102" s="160" t="s">
        <v>202</v>
      </c>
      <c r="E102" s="161"/>
      <c r="F102" s="161"/>
      <c r="G102" s="161"/>
      <c r="H102" s="161"/>
      <c r="I102" s="161"/>
      <c r="J102" s="162">
        <f>J151</f>
        <v>0</v>
      </c>
      <c r="L102" s="159"/>
    </row>
    <row r="103" spans="1:47" s="12" customFormat="1" ht="19.899999999999999" customHeight="1">
      <c r="B103" s="159"/>
      <c r="D103" s="160" t="s">
        <v>203</v>
      </c>
      <c r="E103" s="161"/>
      <c r="F103" s="161"/>
      <c r="G103" s="161"/>
      <c r="H103" s="161"/>
      <c r="I103" s="161"/>
      <c r="J103" s="162">
        <f>J156</f>
        <v>0</v>
      </c>
      <c r="L103" s="159"/>
    </row>
    <row r="104" spans="1:47" s="12" customFormat="1" ht="19.899999999999999" customHeight="1">
      <c r="B104" s="159"/>
      <c r="D104" s="160" t="s">
        <v>204</v>
      </c>
      <c r="E104" s="161"/>
      <c r="F104" s="161"/>
      <c r="G104" s="161"/>
      <c r="H104" s="161"/>
      <c r="I104" s="161"/>
      <c r="J104" s="162">
        <f>J163</f>
        <v>0</v>
      </c>
      <c r="L104" s="159"/>
    </row>
    <row r="105" spans="1:47" s="12" customFormat="1" ht="19.899999999999999" customHeight="1">
      <c r="B105" s="159"/>
      <c r="D105" s="160" t="s">
        <v>205</v>
      </c>
      <c r="E105" s="161"/>
      <c r="F105" s="161"/>
      <c r="G105" s="161"/>
      <c r="H105" s="161"/>
      <c r="I105" s="161"/>
      <c r="J105" s="162">
        <f>J182</f>
        <v>0</v>
      </c>
      <c r="L105" s="159"/>
    </row>
    <row r="106" spans="1:47" s="12" customFormat="1" ht="19.899999999999999" customHeight="1">
      <c r="B106" s="159"/>
      <c r="D106" s="160" t="s">
        <v>206</v>
      </c>
      <c r="E106" s="161"/>
      <c r="F106" s="161"/>
      <c r="G106" s="161"/>
      <c r="H106" s="161"/>
      <c r="I106" s="161"/>
      <c r="J106" s="162">
        <f>J202</f>
        <v>0</v>
      </c>
      <c r="L106" s="159"/>
    </row>
    <row r="107" spans="1:47" s="12" customFormat="1" ht="19.899999999999999" customHeight="1">
      <c r="B107" s="159"/>
      <c r="D107" s="160" t="s">
        <v>207</v>
      </c>
      <c r="E107" s="161"/>
      <c r="F107" s="161"/>
      <c r="G107" s="161"/>
      <c r="H107" s="161"/>
      <c r="I107" s="161"/>
      <c r="J107" s="162">
        <f>J210</f>
        <v>0</v>
      </c>
      <c r="L107" s="159"/>
    </row>
    <row r="108" spans="1:47" s="9" customFormat="1" ht="24.95" customHeight="1">
      <c r="B108" s="115"/>
      <c r="D108" s="116" t="s">
        <v>208</v>
      </c>
      <c r="E108" s="117"/>
      <c r="F108" s="117"/>
      <c r="G108" s="117"/>
      <c r="H108" s="117"/>
      <c r="I108" s="117"/>
      <c r="J108" s="118">
        <f>J212</f>
        <v>0</v>
      </c>
      <c r="L108" s="115"/>
    </row>
    <row r="109" spans="1:47" s="12" customFormat="1" ht="19.899999999999999" customHeight="1">
      <c r="B109" s="159"/>
      <c r="D109" s="160" t="s">
        <v>211</v>
      </c>
      <c r="E109" s="161"/>
      <c r="F109" s="161"/>
      <c r="G109" s="161"/>
      <c r="H109" s="161"/>
      <c r="I109" s="161"/>
      <c r="J109" s="162">
        <f>J213</f>
        <v>0</v>
      </c>
      <c r="L109" s="159"/>
    </row>
    <row r="110" spans="1:47" s="12" customFormat="1" ht="19.899999999999999" customHeight="1">
      <c r="B110" s="159"/>
      <c r="D110" s="160" t="s">
        <v>1575</v>
      </c>
      <c r="E110" s="161"/>
      <c r="F110" s="161"/>
      <c r="G110" s="161"/>
      <c r="H110" s="161"/>
      <c r="I110" s="161"/>
      <c r="J110" s="162">
        <f>J239</f>
        <v>0</v>
      </c>
      <c r="L110" s="159"/>
    </row>
    <row r="111" spans="1:47" s="12" customFormat="1" ht="19.899999999999999" customHeight="1">
      <c r="B111" s="159"/>
      <c r="D111" s="160" t="s">
        <v>213</v>
      </c>
      <c r="E111" s="161"/>
      <c r="F111" s="161"/>
      <c r="G111" s="161"/>
      <c r="H111" s="161"/>
      <c r="I111" s="161"/>
      <c r="J111" s="162">
        <f>J251</f>
        <v>0</v>
      </c>
      <c r="L111" s="159"/>
    </row>
    <row r="112" spans="1:47" s="12" customFormat="1" ht="19.899999999999999" customHeight="1">
      <c r="B112" s="159"/>
      <c r="D112" s="160" t="s">
        <v>214</v>
      </c>
      <c r="E112" s="161"/>
      <c r="F112" s="161"/>
      <c r="G112" s="161"/>
      <c r="H112" s="161"/>
      <c r="I112" s="161"/>
      <c r="J112" s="162">
        <f>J262</f>
        <v>0</v>
      </c>
      <c r="L112" s="159"/>
    </row>
    <row r="113" spans="1:31" s="12" customFormat="1" ht="19.899999999999999" customHeight="1">
      <c r="B113" s="159"/>
      <c r="D113" s="160" t="s">
        <v>219</v>
      </c>
      <c r="E113" s="161"/>
      <c r="F113" s="161"/>
      <c r="G113" s="161"/>
      <c r="H113" s="161"/>
      <c r="I113" s="161"/>
      <c r="J113" s="162">
        <f>J265</f>
        <v>0</v>
      </c>
      <c r="L113" s="159"/>
    </row>
    <row r="114" spans="1:31" s="2" customFormat="1" ht="21.75" customHeight="1">
      <c r="A114" s="30"/>
      <c r="B114" s="31"/>
      <c r="C114" s="30"/>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31" s="2" customFormat="1" ht="6.95" customHeight="1">
      <c r="A115" s="30"/>
      <c r="B115" s="45"/>
      <c r="C115" s="46"/>
      <c r="D115" s="46"/>
      <c r="E115" s="46"/>
      <c r="F115" s="46"/>
      <c r="G115" s="46"/>
      <c r="H115" s="46"/>
      <c r="I115" s="46"/>
      <c r="J115" s="46"/>
      <c r="K115" s="46"/>
      <c r="L115" s="40"/>
      <c r="S115" s="30"/>
      <c r="T115" s="30"/>
      <c r="U115" s="30"/>
      <c r="V115" s="30"/>
      <c r="W115" s="30"/>
      <c r="X115" s="30"/>
      <c r="Y115" s="30"/>
      <c r="Z115" s="30"/>
      <c r="AA115" s="30"/>
      <c r="AB115" s="30"/>
      <c r="AC115" s="30"/>
      <c r="AD115" s="30"/>
      <c r="AE115" s="30"/>
    </row>
    <row r="119" spans="1:31" s="2" customFormat="1" ht="6.95" customHeight="1">
      <c r="A119" s="30"/>
      <c r="B119" s="47"/>
      <c r="C119" s="48"/>
      <c r="D119" s="48"/>
      <c r="E119" s="48"/>
      <c r="F119" s="48"/>
      <c r="G119" s="48"/>
      <c r="H119" s="48"/>
      <c r="I119" s="48"/>
      <c r="J119" s="48"/>
      <c r="K119" s="48"/>
      <c r="L119" s="40"/>
      <c r="S119" s="30"/>
      <c r="T119" s="30"/>
      <c r="U119" s="30"/>
      <c r="V119" s="30"/>
      <c r="W119" s="30"/>
      <c r="X119" s="30"/>
      <c r="Y119" s="30"/>
      <c r="Z119" s="30"/>
      <c r="AA119" s="30"/>
      <c r="AB119" s="30"/>
      <c r="AC119" s="30"/>
      <c r="AD119" s="30"/>
      <c r="AE119" s="30"/>
    </row>
    <row r="120" spans="1:31" s="2" customFormat="1" ht="24.95" customHeight="1">
      <c r="A120" s="30"/>
      <c r="B120" s="31"/>
      <c r="C120" s="19" t="s">
        <v>147</v>
      </c>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31" s="2" customFormat="1" ht="6.95" customHeight="1">
      <c r="A121" s="30"/>
      <c r="B121" s="31"/>
      <c r="C121" s="30"/>
      <c r="D121" s="30"/>
      <c r="E121" s="30"/>
      <c r="F121" s="30"/>
      <c r="G121" s="30"/>
      <c r="H121" s="30"/>
      <c r="I121" s="30"/>
      <c r="J121" s="30"/>
      <c r="K121" s="30"/>
      <c r="L121" s="40"/>
      <c r="S121" s="30"/>
      <c r="T121" s="30"/>
      <c r="U121" s="30"/>
      <c r="V121" s="30"/>
      <c r="W121" s="30"/>
      <c r="X121" s="30"/>
      <c r="Y121" s="30"/>
      <c r="Z121" s="30"/>
      <c r="AA121" s="30"/>
      <c r="AB121" s="30"/>
      <c r="AC121" s="30"/>
      <c r="AD121" s="30"/>
      <c r="AE121" s="30"/>
    </row>
    <row r="122" spans="1:31" s="2" customFormat="1" ht="12" customHeight="1">
      <c r="A122" s="30"/>
      <c r="B122" s="31"/>
      <c r="C122" s="25" t="s">
        <v>16</v>
      </c>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31" s="2" customFormat="1" ht="16.5" customHeight="1">
      <c r="A123" s="30"/>
      <c r="B123" s="31"/>
      <c r="C123" s="30"/>
      <c r="D123" s="30"/>
      <c r="E123" s="231" t="str">
        <f>E7</f>
        <v>Měšťanský dům čp.6 - Horní Slavkov</v>
      </c>
      <c r="F123" s="232"/>
      <c r="G123" s="232"/>
      <c r="H123" s="232"/>
      <c r="I123" s="30"/>
      <c r="J123" s="30"/>
      <c r="K123" s="30"/>
      <c r="L123" s="40"/>
      <c r="S123" s="30"/>
      <c r="T123" s="30"/>
      <c r="U123" s="30"/>
      <c r="V123" s="30"/>
      <c r="W123" s="30"/>
      <c r="X123" s="30"/>
      <c r="Y123" s="30"/>
      <c r="Z123" s="30"/>
      <c r="AA123" s="30"/>
      <c r="AB123" s="30"/>
      <c r="AC123" s="30"/>
      <c r="AD123" s="30"/>
      <c r="AE123" s="30"/>
    </row>
    <row r="124" spans="1:31" s="1" customFormat="1" ht="12" customHeight="1">
      <c r="B124" s="18"/>
      <c r="C124" s="25" t="s">
        <v>139</v>
      </c>
      <c r="L124" s="18"/>
    </row>
    <row r="125" spans="1:31" s="2" customFormat="1" ht="16.5" customHeight="1">
      <c r="A125" s="30"/>
      <c r="B125" s="31"/>
      <c r="C125" s="30"/>
      <c r="D125" s="30"/>
      <c r="E125" s="231" t="s">
        <v>3013</v>
      </c>
      <c r="F125" s="233"/>
      <c r="G125" s="233"/>
      <c r="H125" s="233"/>
      <c r="I125" s="30"/>
      <c r="J125" s="30"/>
      <c r="K125" s="30"/>
      <c r="L125" s="40"/>
      <c r="S125" s="30"/>
      <c r="T125" s="30"/>
      <c r="U125" s="30"/>
      <c r="V125" s="30"/>
      <c r="W125" s="30"/>
      <c r="X125" s="30"/>
      <c r="Y125" s="30"/>
      <c r="Z125" s="30"/>
      <c r="AA125" s="30"/>
      <c r="AB125" s="30"/>
      <c r="AC125" s="30"/>
      <c r="AD125" s="30"/>
      <c r="AE125" s="30"/>
    </row>
    <row r="126" spans="1:31" s="2" customFormat="1" ht="12" customHeight="1">
      <c r="A126" s="30"/>
      <c r="B126" s="31"/>
      <c r="C126" s="25" t="s">
        <v>196</v>
      </c>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31" s="2" customFormat="1" ht="16.5" customHeight="1">
      <c r="A127" s="30"/>
      <c r="B127" s="31"/>
      <c r="C127" s="30"/>
      <c r="D127" s="30"/>
      <c r="E127" s="193" t="str">
        <f>E11</f>
        <v>22 - Dvorní objekt</v>
      </c>
      <c r="F127" s="233"/>
      <c r="G127" s="233"/>
      <c r="H127" s="233"/>
      <c r="I127" s="30"/>
      <c r="J127" s="30"/>
      <c r="K127" s="30"/>
      <c r="L127" s="40"/>
      <c r="S127" s="30"/>
      <c r="T127" s="30"/>
      <c r="U127" s="30"/>
      <c r="V127" s="30"/>
      <c r="W127" s="30"/>
      <c r="X127" s="30"/>
      <c r="Y127" s="30"/>
      <c r="Z127" s="30"/>
      <c r="AA127" s="30"/>
      <c r="AB127" s="30"/>
      <c r="AC127" s="30"/>
      <c r="AD127" s="30"/>
      <c r="AE127" s="30"/>
    </row>
    <row r="128" spans="1:31" s="2" customFormat="1" ht="6.95" customHeight="1">
      <c r="A128" s="30"/>
      <c r="B128" s="31"/>
      <c r="C128" s="30"/>
      <c r="D128" s="30"/>
      <c r="E128" s="30"/>
      <c r="F128" s="30"/>
      <c r="G128" s="30"/>
      <c r="H128" s="30"/>
      <c r="I128" s="30"/>
      <c r="J128" s="30"/>
      <c r="K128" s="30"/>
      <c r="L128" s="40"/>
      <c r="S128" s="30"/>
      <c r="T128" s="30"/>
      <c r="U128" s="30"/>
      <c r="V128" s="30"/>
      <c r="W128" s="30"/>
      <c r="X128" s="30"/>
      <c r="Y128" s="30"/>
      <c r="Z128" s="30"/>
      <c r="AA128" s="30"/>
      <c r="AB128" s="30"/>
      <c r="AC128" s="30"/>
      <c r="AD128" s="30"/>
      <c r="AE128" s="30"/>
    </row>
    <row r="129" spans="1:65" s="2" customFormat="1" ht="12" customHeight="1">
      <c r="A129" s="30"/>
      <c r="B129" s="31"/>
      <c r="C129" s="25" t="s">
        <v>20</v>
      </c>
      <c r="D129" s="30"/>
      <c r="E129" s="30"/>
      <c r="F129" s="23" t="str">
        <f>F14</f>
        <v>Horní Slavkov</v>
      </c>
      <c r="G129" s="30"/>
      <c r="H129" s="30"/>
      <c r="I129" s="25" t="s">
        <v>22</v>
      </c>
      <c r="J129" s="53" t="str">
        <f>IF(J14="","",J14)</f>
        <v>26. 8. 2025</v>
      </c>
      <c r="K129" s="30"/>
      <c r="L129" s="40"/>
      <c r="S129" s="30"/>
      <c r="T129" s="30"/>
      <c r="U129" s="30"/>
      <c r="V129" s="30"/>
      <c r="W129" s="30"/>
      <c r="X129" s="30"/>
      <c r="Y129" s="30"/>
      <c r="Z129" s="30"/>
      <c r="AA129" s="30"/>
      <c r="AB129" s="30"/>
      <c r="AC129" s="30"/>
      <c r="AD129" s="30"/>
      <c r="AE129" s="30"/>
    </row>
    <row r="130" spans="1:65" s="2" customFormat="1" ht="6.95" customHeight="1">
      <c r="A130" s="30"/>
      <c r="B130" s="31"/>
      <c r="C130" s="30"/>
      <c r="D130" s="30"/>
      <c r="E130" s="30"/>
      <c r="F130" s="30"/>
      <c r="G130" s="30"/>
      <c r="H130" s="30"/>
      <c r="I130" s="30"/>
      <c r="J130" s="30"/>
      <c r="K130" s="30"/>
      <c r="L130" s="40"/>
      <c r="S130" s="30"/>
      <c r="T130" s="30"/>
      <c r="U130" s="30"/>
      <c r="V130" s="30"/>
      <c r="W130" s="30"/>
      <c r="X130" s="30"/>
      <c r="Y130" s="30"/>
      <c r="Z130" s="30"/>
      <c r="AA130" s="30"/>
      <c r="AB130" s="30"/>
      <c r="AC130" s="30"/>
      <c r="AD130" s="30"/>
      <c r="AE130" s="30"/>
    </row>
    <row r="131" spans="1:65" s="2" customFormat="1" ht="15.2" customHeight="1">
      <c r="A131" s="30"/>
      <c r="B131" s="31"/>
      <c r="C131" s="25" t="s">
        <v>24</v>
      </c>
      <c r="D131" s="30"/>
      <c r="E131" s="30"/>
      <c r="F131" s="23" t="str">
        <f>E17</f>
        <v>Město Horní Slavkov</v>
      </c>
      <c r="G131" s="30"/>
      <c r="H131" s="30"/>
      <c r="I131" s="25" t="s">
        <v>30</v>
      </c>
      <c r="J131" s="28" t="str">
        <f>E23</f>
        <v>TMS Projekt</v>
      </c>
      <c r="K131" s="30"/>
      <c r="L131" s="40"/>
      <c r="S131" s="30"/>
      <c r="T131" s="30"/>
      <c r="U131" s="30"/>
      <c r="V131" s="30"/>
      <c r="W131" s="30"/>
      <c r="X131" s="30"/>
      <c r="Y131" s="30"/>
      <c r="Z131" s="30"/>
      <c r="AA131" s="30"/>
      <c r="AB131" s="30"/>
      <c r="AC131" s="30"/>
      <c r="AD131" s="30"/>
      <c r="AE131" s="30"/>
    </row>
    <row r="132" spans="1:65" s="2" customFormat="1" ht="15.2" customHeight="1">
      <c r="A132" s="30"/>
      <c r="B132" s="31"/>
      <c r="C132" s="25" t="s">
        <v>28</v>
      </c>
      <c r="D132" s="30"/>
      <c r="E132" s="30"/>
      <c r="F132" s="23" t="str">
        <f>IF(E20="","",E20)</f>
        <v>Vyplň údaj</v>
      </c>
      <c r="G132" s="30"/>
      <c r="H132" s="30"/>
      <c r="I132" s="25" t="s">
        <v>33</v>
      </c>
      <c r="J132" s="28" t="str">
        <f>E26</f>
        <v>Milan Hájek</v>
      </c>
      <c r="K132" s="30"/>
      <c r="L132" s="40"/>
      <c r="S132" s="30"/>
      <c r="T132" s="30"/>
      <c r="U132" s="30"/>
      <c r="V132" s="30"/>
      <c r="W132" s="30"/>
      <c r="X132" s="30"/>
      <c r="Y132" s="30"/>
      <c r="Z132" s="30"/>
      <c r="AA132" s="30"/>
      <c r="AB132" s="30"/>
      <c r="AC132" s="30"/>
      <c r="AD132" s="30"/>
      <c r="AE132" s="30"/>
    </row>
    <row r="133" spans="1:65" s="2" customFormat="1" ht="10.35" customHeight="1">
      <c r="A133" s="30"/>
      <c r="B133" s="31"/>
      <c r="C133" s="30"/>
      <c r="D133" s="30"/>
      <c r="E133" s="30"/>
      <c r="F133" s="30"/>
      <c r="G133" s="30"/>
      <c r="H133" s="30"/>
      <c r="I133" s="30"/>
      <c r="J133" s="30"/>
      <c r="K133" s="30"/>
      <c r="L133" s="40"/>
      <c r="S133" s="30"/>
      <c r="T133" s="30"/>
      <c r="U133" s="30"/>
      <c r="V133" s="30"/>
      <c r="W133" s="30"/>
      <c r="X133" s="30"/>
      <c r="Y133" s="30"/>
      <c r="Z133" s="30"/>
      <c r="AA133" s="30"/>
      <c r="AB133" s="30"/>
      <c r="AC133" s="30"/>
      <c r="AD133" s="30"/>
      <c r="AE133" s="30"/>
    </row>
    <row r="134" spans="1:65" s="10" customFormat="1" ht="29.25" customHeight="1">
      <c r="A134" s="119"/>
      <c r="B134" s="120"/>
      <c r="C134" s="121" t="s">
        <v>148</v>
      </c>
      <c r="D134" s="122" t="s">
        <v>61</v>
      </c>
      <c r="E134" s="122" t="s">
        <v>57</v>
      </c>
      <c r="F134" s="122" t="s">
        <v>58</v>
      </c>
      <c r="G134" s="122" t="s">
        <v>149</v>
      </c>
      <c r="H134" s="122" t="s">
        <v>150</v>
      </c>
      <c r="I134" s="122" t="s">
        <v>151</v>
      </c>
      <c r="J134" s="122" t="s">
        <v>143</v>
      </c>
      <c r="K134" s="123" t="s">
        <v>152</v>
      </c>
      <c r="L134" s="124"/>
      <c r="M134" s="60" t="s">
        <v>1</v>
      </c>
      <c r="N134" s="61" t="s">
        <v>40</v>
      </c>
      <c r="O134" s="61" t="s">
        <v>153</v>
      </c>
      <c r="P134" s="61" t="s">
        <v>154</v>
      </c>
      <c r="Q134" s="61" t="s">
        <v>155</v>
      </c>
      <c r="R134" s="61" t="s">
        <v>156</v>
      </c>
      <c r="S134" s="61" t="s">
        <v>157</v>
      </c>
      <c r="T134" s="62" t="s">
        <v>158</v>
      </c>
      <c r="U134" s="119"/>
      <c r="V134" s="119"/>
      <c r="W134" s="119"/>
      <c r="X134" s="119"/>
      <c r="Y134" s="119"/>
      <c r="Z134" s="119"/>
      <c r="AA134" s="119"/>
      <c r="AB134" s="119"/>
      <c r="AC134" s="119"/>
      <c r="AD134" s="119"/>
      <c r="AE134" s="119"/>
    </row>
    <row r="135" spans="1:65" s="2" customFormat="1" ht="22.9" customHeight="1">
      <c r="A135" s="30"/>
      <c r="B135" s="31"/>
      <c r="C135" s="67" t="s">
        <v>159</v>
      </c>
      <c r="D135" s="30"/>
      <c r="E135" s="30"/>
      <c r="F135" s="30"/>
      <c r="G135" s="30"/>
      <c r="H135" s="30"/>
      <c r="I135" s="30"/>
      <c r="J135" s="125">
        <f>BK135</f>
        <v>0</v>
      </c>
      <c r="K135" s="30"/>
      <c r="L135" s="31"/>
      <c r="M135" s="63"/>
      <c r="N135" s="54"/>
      <c r="O135" s="64"/>
      <c r="P135" s="126">
        <f>P136+P212</f>
        <v>0</v>
      </c>
      <c r="Q135" s="64"/>
      <c r="R135" s="126">
        <f>R136+R212</f>
        <v>63.040377159999998</v>
      </c>
      <c r="S135" s="64"/>
      <c r="T135" s="127">
        <f>T136+T212</f>
        <v>63.229765</v>
      </c>
      <c r="U135" s="30"/>
      <c r="V135" s="30"/>
      <c r="W135" s="30"/>
      <c r="X135" s="30"/>
      <c r="Y135" s="30"/>
      <c r="Z135" s="30"/>
      <c r="AA135" s="30"/>
      <c r="AB135" s="30"/>
      <c r="AC135" s="30"/>
      <c r="AD135" s="30"/>
      <c r="AE135" s="30"/>
      <c r="AT135" s="15" t="s">
        <v>75</v>
      </c>
      <c r="AU135" s="15" t="s">
        <v>145</v>
      </c>
      <c r="BK135" s="128">
        <f>BK136+BK212</f>
        <v>0</v>
      </c>
    </row>
    <row r="136" spans="1:65" s="11" customFormat="1" ht="25.9" customHeight="1">
      <c r="B136" s="129"/>
      <c r="D136" s="130" t="s">
        <v>75</v>
      </c>
      <c r="E136" s="131" t="s">
        <v>221</v>
      </c>
      <c r="F136" s="131" t="s">
        <v>222</v>
      </c>
      <c r="I136" s="132"/>
      <c r="J136" s="133">
        <f>BK136</f>
        <v>0</v>
      </c>
      <c r="L136" s="129"/>
      <c r="M136" s="134"/>
      <c r="N136" s="135"/>
      <c r="O136" s="135"/>
      <c r="P136" s="136">
        <f>P137+P140+P151+P156+P163+P182+P202+P210</f>
        <v>0</v>
      </c>
      <c r="Q136" s="135"/>
      <c r="R136" s="136">
        <f>R137+R140+R151+R156+R163+R182+R202+R210</f>
        <v>57.654659459999998</v>
      </c>
      <c r="S136" s="135"/>
      <c r="T136" s="137">
        <f>T137+T140+T151+T156+T163+T182+T202+T210</f>
        <v>63.229765</v>
      </c>
      <c r="AR136" s="130" t="s">
        <v>84</v>
      </c>
      <c r="AT136" s="138" t="s">
        <v>75</v>
      </c>
      <c r="AU136" s="138" t="s">
        <v>76</v>
      </c>
      <c r="AY136" s="130" t="s">
        <v>163</v>
      </c>
      <c r="BK136" s="139">
        <f>BK137+BK140+BK151+BK156+BK163+BK182+BK202+BK210</f>
        <v>0</v>
      </c>
    </row>
    <row r="137" spans="1:65" s="11" customFormat="1" ht="22.9" customHeight="1">
      <c r="B137" s="129"/>
      <c r="D137" s="130" t="s">
        <v>75</v>
      </c>
      <c r="E137" s="163" t="s">
        <v>84</v>
      </c>
      <c r="F137" s="163" t="s">
        <v>223</v>
      </c>
      <c r="I137" s="132"/>
      <c r="J137" s="164">
        <f>BK137</f>
        <v>0</v>
      </c>
      <c r="L137" s="129"/>
      <c r="M137" s="134"/>
      <c r="N137" s="135"/>
      <c r="O137" s="135"/>
      <c r="P137" s="136">
        <f>SUM(P138:P139)</f>
        <v>0</v>
      </c>
      <c r="Q137" s="135"/>
      <c r="R137" s="136">
        <f>SUM(R138:R139)</f>
        <v>0</v>
      </c>
      <c r="S137" s="135"/>
      <c r="T137" s="137">
        <f>SUM(T138:T139)</f>
        <v>0</v>
      </c>
      <c r="AR137" s="130" t="s">
        <v>84</v>
      </c>
      <c r="AT137" s="138" t="s">
        <v>75</v>
      </c>
      <c r="AU137" s="138" t="s">
        <v>84</v>
      </c>
      <c r="AY137" s="130" t="s">
        <v>163</v>
      </c>
      <c r="BK137" s="139">
        <f>SUM(BK138:BK139)</f>
        <v>0</v>
      </c>
    </row>
    <row r="138" spans="1:65" s="2" customFormat="1" ht="24.2" customHeight="1">
      <c r="A138" s="30"/>
      <c r="B138" s="140"/>
      <c r="C138" s="141" t="s">
        <v>84</v>
      </c>
      <c r="D138" s="141" t="s">
        <v>164</v>
      </c>
      <c r="E138" s="142" t="s">
        <v>251</v>
      </c>
      <c r="F138" s="143" t="s">
        <v>252</v>
      </c>
      <c r="G138" s="144" t="s">
        <v>253</v>
      </c>
      <c r="H138" s="145">
        <v>66.5</v>
      </c>
      <c r="I138" s="146"/>
      <c r="J138" s="147">
        <f>ROUND(I138*H138,2)</f>
        <v>0</v>
      </c>
      <c r="K138" s="143" t="s">
        <v>227</v>
      </c>
      <c r="L138" s="31"/>
      <c r="M138" s="148" t="s">
        <v>1</v>
      </c>
      <c r="N138" s="149" t="s">
        <v>41</v>
      </c>
      <c r="O138" s="56"/>
      <c r="P138" s="150">
        <f>O138*H138</f>
        <v>0</v>
      </c>
      <c r="Q138" s="150">
        <v>0</v>
      </c>
      <c r="R138" s="150">
        <f>Q138*H138</f>
        <v>0</v>
      </c>
      <c r="S138" s="150">
        <v>0</v>
      </c>
      <c r="T138" s="151">
        <f>S138*H138</f>
        <v>0</v>
      </c>
      <c r="U138" s="30"/>
      <c r="V138" s="30"/>
      <c r="W138" s="30"/>
      <c r="X138" s="30"/>
      <c r="Y138" s="30"/>
      <c r="Z138" s="30"/>
      <c r="AA138" s="30"/>
      <c r="AB138" s="30"/>
      <c r="AC138" s="30"/>
      <c r="AD138" s="30"/>
      <c r="AE138" s="30"/>
      <c r="AR138" s="152" t="s">
        <v>162</v>
      </c>
      <c r="AT138" s="152" t="s">
        <v>164</v>
      </c>
      <c r="AU138" s="152" t="s">
        <v>86</v>
      </c>
      <c r="AY138" s="15" t="s">
        <v>163</v>
      </c>
      <c r="BE138" s="153">
        <f>IF(N138="základní",J138,0)</f>
        <v>0</v>
      </c>
      <c r="BF138" s="153">
        <f>IF(N138="snížená",J138,0)</f>
        <v>0</v>
      </c>
      <c r="BG138" s="153">
        <f>IF(N138="zákl. přenesená",J138,0)</f>
        <v>0</v>
      </c>
      <c r="BH138" s="153">
        <f>IF(N138="sníž. přenesená",J138,0)</f>
        <v>0</v>
      </c>
      <c r="BI138" s="153">
        <f>IF(N138="nulová",J138,0)</f>
        <v>0</v>
      </c>
      <c r="BJ138" s="15" t="s">
        <v>84</v>
      </c>
      <c r="BK138" s="153">
        <f>ROUND(I138*H138,2)</f>
        <v>0</v>
      </c>
      <c r="BL138" s="15" t="s">
        <v>162</v>
      </c>
      <c r="BM138" s="152" t="s">
        <v>3015</v>
      </c>
    </row>
    <row r="139" spans="1:65" s="13" customFormat="1" ht="11.25">
      <c r="B139" s="165"/>
      <c r="D139" s="166" t="s">
        <v>229</v>
      </c>
      <c r="E139" s="167" t="s">
        <v>1</v>
      </c>
      <c r="F139" s="168" t="s">
        <v>3170</v>
      </c>
      <c r="H139" s="169">
        <v>66.5</v>
      </c>
      <c r="I139" s="170"/>
      <c r="L139" s="165"/>
      <c r="M139" s="171"/>
      <c r="N139" s="172"/>
      <c r="O139" s="172"/>
      <c r="P139" s="172"/>
      <c r="Q139" s="172"/>
      <c r="R139" s="172"/>
      <c r="S139" s="172"/>
      <c r="T139" s="173"/>
      <c r="AT139" s="167" t="s">
        <v>229</v>
      </c>
      <c r="AU139" s="167" t="s">
        <v>86</v>
      </c>
      <c r="AV139" s="13" t="s">
        <v>86</v>
      </c>
      <c r="AW139" s="13" t="s">
        <v>32</v>
      </c>
      <c r="AX139" s="13" t="s">
        <v>76</v>
      </c>
      <c r="AY139" s="167" t="s">
        <v>163</v>
      </c>
    </row>
    <row r="140" spans="1:65" s="11" customFormat="1" ht="22.9" customHeight="1">
      <c r="B140" s="129"/>
      <c r="D140" s="130" t="s">
        <v>75</v>
      </c>
      <c r="E140" s="163" t="s">
        <v>135</v>
      </c>
      <c r="F140" s="163" t="s">
        <v>276</v>
      </c>
      <c r="I140" s="132"/>
      <c r="J140" s="164">
        <f>BK140</f>
        <v>0</v>
      </c>
      <c r="L140" s="129"/>
      <c r="M140" s="134"/>
      <c r="N140" s="135"/>
      <c r="O140" s="135"/>
      <c r="P140" s="136">
        <f>SUM(P141:P150)</f>
        <v>0</v>
      </c>
      <c r="Q140" s="135"/>
      <c r="R140" s="136">
        <f>SUM(R141:R150)</f>
        <v>35.808793999999999</v>
      </c>
      <c r="S140" s="135"/>
      <c r="T140" s="137">
        <f>SUM(T141:T150)</f>
        <v>0</v>
      </c>
      <c r="AR140" s="130" t="s">
        <v>84</v>
      </c>
      <c r="AT140" s="138" t="s">
        <v>75</v>
      </c>
      <c r="AU140" s="138" t="s">
        <v>84</v>
      </c>
      <c r="AY140" s="130" t="s">
        <v>163</v>
      </c>
      <c r="BK140" s="139">
        <f>SUM(BK141:BK150)</f>
        <v>0</v>
      </c>
    </row>
    <row r="141" spans="1:65" s="2" customFormat="1" ht="24.2" customHeight="1">
      <c r="A141" s="30"/>
      <c r="B141" s="140"/>
      <c r="C141" s="141" t="s">
        <v>86</v>
      </c>
      <c r="D141" s="141" t="s">
        <v>164</v>
      </c>
      <c r="E141" s="142" t="s">
        <v>3171</v>
      </c>
      <c r="F141" s="143" t="s">
        <v>3172</v>
      </c>
      <c r="G141" s="144" t="s">
        <v>253</v>
      </c>
      <c r="H141" s="145">
        <v>15.75</v>
      </c>
      <c r="I141" s="146"/>
      <c r="J141" s="147">
        <f>ROUND(I141*H141,2)</f>
        <v>0</v>
      </c>
      <c r="K141" s="143" t="s">
        <v>227</v>
      </c>
      <c r="L141" s="31"/>
      <c r="M141" s="148" t="s">
        <v>1</v>
      </c>
      <c r="N141" s="149" t="s">
        <v>41</v>
      </c>
      <c r="O141" s="56"/>
      <c r="P141" s="150">
        <f>O141*H141</f>
        <v>0</v>
      </c>
      <c r="Q141" s="150">
        <v>0.3216</v>
      </c>
      <c r="R141" s="150">
        <f>Q141*H141</f>
        <v>5.0651999999999999</v>
      </c>
      <c r="S141" s="150">
        <v>0</v>
      </c>
      <c r="T141" s="151">
        <f>S141*H141</f>
        <v>0</v>
      </c>
      <c r="U141" s="30"/>
      <c r="V141" s="30"/>
      <c r="W141" s="30"/>
      <c r="X141" s="30"/>
      <c r="Y141" s="30"/>
      <c r="Z141" s="30"/>
      <c r="AA141" s="30"/>
      <c r="AB141" s="30"/>
      <c r="AC141" s="30"/>
      <c r="AD141" s="30"/>
      <c r="AE141" s="30"/>
      <c r="AR141" s="152" t="s">
        <v>162</v>
      </c>
      <c r="AT141" s="152" t="s">
        <v>164</v>
      </c>
      <c r="AU141" s="152" t="s">
        <v>86</v>
      </c>
      <c r="AY141" s="15" t="s">
        <v>163</v>
      </c>
      <c r="BE141" s="153">
        <f>IF(N141="základní",J141,0)</f>
        <v>0</v>
      </c>
      <c r="BF141" s="153">
        <f>IF(N141="snížená",J141,0)</f>
        <v>0</v>
      </c>
      <c r="BG141" s="153">
        <f>IF(N141="zákl. přenesená",J141,0)</f>
        <v>0</v>
      </c>
      <c r="BH141" s="153">
        <f>IF(N141="sníž. přenesená",J141,0)</f>
        <v>0</v>
      </c>
      <c r="BI141" s="153">
        <f>IF(N141="nulová",J141,0)</f>
        <v>0</v>
      </c>
      <c r="BJ141" s="15" t="s">
        <v>84</v>
      </c>
      <c r="BK141" s="153">
        <f>ROUND(I141*H141,2)</f>
        <v>0</v>
      </c>
      <c r="BL141" s="15" t="s">
        <v>162</v>
      </c>
      <c r="BM141" s="152" t="s">
        <v>3173</v>
      </c>
    </row>
    <row r="142" spans="1:65" s="13" customFormat="1" ht="11.25">
      <c r="B142" s="165"/>
      <c r="D142" s="166" t="s">
        <v>229</v>
      </c>
      <c r="E142" s="167" t="s">
        <v>1</v>
      </c>
      <c r="F142" s="168" t="s">
        <v>3174</v>
      </c>
      <c r="H142" s="169">
        <v>7.6619999999999999</v>
      </c>
      <c r="I142" s="170"/>
      <c r="L142" s="165"/>
      <c r="M142" s="171"/>
      <c r="N142" s="172"/>
      <c r="O142" s="172"/>
      <c r="P142" s="172"/>
      <c r="Q142" s="172"/>
      <c r="R142" s="172"/>
      <c r="S142" s="172"/>
      <c r="T142" s="173"/>
      <c r="AT142" s="167" t="s">
        <v>229</v>
      </c>
      <c r="AU142" s="167" t="s">
        <v>86</v>
      </c>
      <c r="AV142" s="13" t="s">
        <v>86</v>
      </c>
      <c r="AW142" s="13" t="s">
        <v>32</v>
      </c>
      <c r="AX142" s="13" t="s">
        <v>76</v>
      </c>
      <c r="AY142" s="167" t="s">
        <v>163</v>
      </c>
    </row>
    <row r="143" spans="1:65" s="13" customFormat="1" ht="11.25">
      <c r="B143" s="165"/>
      <c r="D143" s="166" t="s">
        <v>229</v>
      </c>
      <c r="E143" s="167" t="s">
        <v>1</v>
      </c>
      <c r="F143" s="168" t="s">
        <v>3175</v>
      </c>
      <c r="H143" s="169">
        <v>8.0879999999999992</v>
      </c>
      <c r="I143" s="170"/>
      <c r="L143" s="165"/>
      <c r="M143" s="171"/>
      <c r="N143" s="172"/>
      <c r="O143" s="172"/>
      <c r="P143" s="172"/>
      <c r="Q143" s="172"/>
      <c r="R143" s="172"/>
      <c r="S143" s="172"/>
      <c r="T143" s="173"/>
      <c r="AT143" s="167" t="s">
        <v>229</v>
      </c>
      <c r="AU143" s="167" t="s">
        <v>86</v>
      </c>
      <c r="AV143" s="13" t="s">
        <v>86</v>
      </c>
      <c r="AW143" s="13" t="s">
        <v>32</v>
      </c>
      <c r="AX143" s="13" t="s">
        <v>76</v>
      </c>
      <c r="AY143" s="167" t="s">
        <v>163</v>
      </c>
    </row>
    <row r="144" spans="1:65" s="2" customFormat="1" ht="21.75" customHeight="1">
      <c r="A144" s="30"/>
      <c r="B144" s="140"/>
      <c r="C144" s="141" t="s">
        <v>135</v>
      </c>
      <c r="D144" s="141" t="s">
        <v>164</v>
      </c>
      <c r="E144" s="142" t="s">
        <v>3176</v>
      </c>
      <c r="F144" s="143" t="s">
        <v>3177</v>
      </c>
      <c r="G144" s="144" t="s">
        <v>193</v>
      </c>
      <c r="H144" s="145">
        <v>1</v>
      </c>
      <c r="I144" s="146"/>
      <c r="J144" s="147">
        <f>ROUND(I144*H144,2)</f>
        <v>0</v>
      </c>
      <c r="K144" s="143" t="s">
        <v>1</v>
      </c>
      <c r="L144" s="31"/>
      <c r="M144" s="148" t="s">
        <v>1</v>
      </c>
      <c r="N144" s="149" t="s">
        <v>41</v>
      </c>
      <c r="O144" s="56"/>
      <c r="P144" s="150">
        <f>O144*H144</f>
        <v>0</v>
      </c>
      <c r="Q144" s="150">
        <v>0</v>
      </c>
      <c r="R144" s="150">
        <f>Q144*H144</f>
        <v>0</v>
      </c>
      <c r="S144" s="150">
        <v>0</v>
      </c>
      <c r="T144" s="151">
        <f>S144*H144</f>
        <v>0</v>
      </c>
      <c r="U144" s="30"/>
      <c r="V144" s="30"/>
      <c r="W144" s="30"/>
      <c r="X144" s="30"/>
      <c r="Y144" s="30"/>
      <c r="Z144" s="30"/>
      <c r="AA144" s="30"/>
      <c r="AB144" s="30"/>
      <c r="AC144" s="30"/>
      <c r="AD144" s="30"/>
      <c r="AE144" s="30"/>
      <c r="AR144" s="152" t="s">
        <v>162</v>
      </c>
      <c r="AT144" s="152" t="s">
        <v>164</v>
      </c>
      <c r="AU144" s="152" t="s">
        <v>86</v>
      </c>
      <c r="AY144" s="15" t="s">
        <v>163</v>
      </c>
      <c r="BE144" s="153">
        <f>IF(N144="základní",J144,0)</f>
        <v>0</v>
      </c>
      <c r="BF144" s="153">
        <f>IF(N144="snížená",J144,0)</f>
        <v>0</v>
      </c>
      <c r="BG144" s="153">
        <f>IF(N144="zákl. přenesená",J144,0)</f>
        <v>0</v>
      </c>
      <c r="BH144" s="153">
        <f>IF(N144="sníž. přenesená",J144,0)</f>
        <v>0</v>
      </c>
      <c r="BI144" s="153">
        <f>IF(N144="nulová",J144,0)</f>
        <v>0</v>
      </c>
      <c r="BJ144" s="15" t="s">
        <v>84</v>
      </c>
      <c r="BK144" s="153">
        <f>ROUND(I144*H144,2)</f>
        <v>0</v>
      </c>
      <c r="BL144" s="15" t="s">
        <v>162</v>
      </c>
      <c r="BM144" s="152" t="s">
        <v>3178</v>
      </c>
    </row>
    <row r="145" spans="1:65" s="2" customFormat="1" ht="16.5" customHeight="1">
      <c r="A145" s="30"/>
      <c r="B145" s="140"/>
      <c r="C145" s="141" t="s">
        <v>162</v>
      </c>
      <c r="D145" s="141" t="s">
        <v>164</v>
      </c>
      <c r="E145" s="142" t="s">
        <v>3179</v>
      </c>
      <c r="F145" s="143" t="s">
        <v>3180</v>
      </c>
      <c r="G145" s="144" t="s">
        <v>193</v>
      </c>
      <c r="H145" s="145">
        <v>1</v>
      </c>
      <c r="I145" s="146"/>
      <c r="J145" s="147">
        <f>ROUND(I145*H145,2)</f>
        <v>0</v>
      </c>
      <c r="K145" s="143" t="s">
        <v>1</v>
      </c>
      <c r="L145" s="31"/>
      <c r="M145" s="148" t="s">
        <v>1</v>
      </c>
      <c r="N145" s="149" t="s">
        <v>41</v>
      </c>
      <c r="O145" s="56"/>
      <c r="P145" s="150">
        <f>O145*H145</f>
        <v>0</v>
      </c>
      <c r="Q145" s="150">
        <v>0</v>
      </c>
      <c r="R145" s="150">
        <f>Q145*H145</f>
        <v>0</v>
      </c>
      <c r="S145" s="150">
        <v>0</v>
      </c>
      <c r="T145" s="151">
        <f>S145*H145</f>
        <v>0</v>
      </c>
      <c r="U145" s="30"/>
      <c r="V145" s="30"/>
      <c r="W145" s="30"/>
      <c r="X145" s="30"/>
      <c r="Y145" s="30"/>
      <c r="Z145" s="30"/>
      <c r="AA145" s="30"/>
      <c r="AB145" s="30"/>
      <c r="AC145" s="30"/>
      <c r="AD145" s="30"/>
      <c r="AE145" s="30"/>
      <c r="AR145" s="152" t="s">
        <v>162</v>
      </c>
      <c r="AT145" s="152" t="s">
        <v>164</v>
      </c>
      <c r="AU145" s="152" t="s">
        <v>86</v>
      </c>
      <c r="AY145" s="15" t="s">
        <v>163</v>
      </c>
      <c r="BE145" s="153">
        <f>IF(N145="základní",J145,0)</f>
        <v>0</v>
      </c>
      <c r="BF145" s="153">
        <f>IF(N145="snížená",J145,0)</f>
        <v>0</v>
      </c>
      <c r="BG145" s="153">
        <f>IF(N145="zákl. přenesená",J145,0)</f>
        <v>0</v>
      </c>
      <c r="BH145" s="153">
        <f>IF(N145="sníž. přenesená",J145,0)</f>
        <v>0</v>
      </c>
      <c r="BI145" s="153">
        <f>IF(N145="nulová",J145,0)</f>
        <v>0</v>
      </c>
      <c r="BJ145" s="15" t="s">
        <v>84</v>
      </c>
      <c r="BK145" s="153">
        <f>ROUND(I145*H145,2)</f>
        <v>0</v>
      </c>
      <c r="BL145" s="15" t="s">
        <v>162</v>
      </c>
      <c r="BM145" s="152" t="s">
        <v>3181</v>
      </c>
    </row>
    <row r="146" spans="1:65" s="2" customFormat="1" ht="37.9" customHeight="1">
      <c r="A146" s="30"/>
      <c r="B146" s="140"/>
      <c r="C146" s="141" t="s">
        <v>178</v>
      </c>
      <c r="D146" s="141" t="s">
        <v>164</v>
      </c>
      <c r="E146" s="142" t="s">
        <v>3021</v>
      </c>
      <c r="F146" s="143" t="s">
        <v>3022</v>
      </c>
      <c r="G146" s="144" t="s">
        <v>226</v>
      </c>
      <c r="H146" s="145">
        <v>5</v>
      </c>
      <c r="I146" s="146"/>
      <c r="J146" s="147">
        <f>ROUND(I146*H146,2)</f>
        <v>0</v>
      </c>
      <c r="K146" s="143" t="s">
        <v>1</v>
      </c>
      <c r="L146" s="31"/>
      <c r="M146" s="148" t="s">
        <v>1</v>
      </c>
      <c r="N146" s="149" t="s">
        <v>41</v>
      </c>
      <c r="O146" s="56"/>
      <c r="P146" s="150">
        <f>O146*H146</f>
        <v>0</v>
      </c>
      <c r="Q146" s="150">
        <v>2.8969299999999998</v>
      </c>
      <c r="R146" s="150">
        <f>Q146*H146</f>
        <v>14.484649999999998</v>
      </c>
      <c r="S146" s="150">
        <v>0</v>
      </c>
      <c r="T146" s="151">
        <f>S146*H146</f>
        <v>0</v>
      </c>
      <c r="U146" s="30"/>
      <c r="V146" s="30"/>
      <c r="W146" s="30"/>
      <c r="X146" s="30"/>
      <c r="Y146" s="30"/>
      <c r="Z146" s="30"/>
      <c r="AA146" s="30"/>
      <c r="AB146" s="30"/>
      <c r="AC146" s="30"/>
      <c r="AD146" s="30"/>
      <c r="AE146" s="30"/>
      <c r="AR146" s="152" t="s">
        <v>162</v>
      </c>
      <c r="AT146" s="152" t="s">
        <v>164</v>
      </c>
      <c r="AU146" s="152" t="s">
        <v>86</v>
      </c>
      <c r="AY146" s="15" t="s">
        <v>163</v>
      </c>
      <c r="BE146" s="153">
        <f>IF(N146="základní",J146,0)</f>
        <v>0</v>
      </c>
      <c r="BF146" s="153">
        <f>IF(N146="snížená",J146,0)</f>
        <v>0</v>
      </c>
      <c r="BG146" s="153">
        <f>IF(N146="zákl. přenesená",J146,0)</f>
        <v>0</v>
      </c>
      <c r="BH146" s="153">
        <f>IF(N146="sníž. přenesená",J146,0)</f>
        <v>0</v>
      </c>
      <c r="BI146" s="153">
        <f>IF(N146="nulová",J146,0)</f>
        <v>0</v>
      </c>
      <c r="BJ146" s="15" t="s">
        <v>84</v>
      </c>
      <c r="BK146" s="153">
        <f>ROUND(I146*H146,2)</f>
        <v>0</v>
      </c>
      <c r="BL146" s="15" t="s">
        <v>162</v>
      </c>
      <c r="BM146" s="152" t="s">
        <v>3023</v>
      </c>
    </row>
    <row r="147" spans="1:65" s="13" customFormat="1" ht="11.25">
      <c r="B147" s="165"/>
      <c r="D147" s="166" t="s">
        <v>229</v>
      </c>
      <c r="E147" s="167" t="s">
        <v>1</v>
      </c>
      <c r="F147" s="168" t="s">
        <v>3182</v>
      </c>
      <c r="H147" s="169">
        <v>5</v>
      </c>
      <c r="I147" s="170"/>
      <c r="L147" s="165"/>
      <c r="M147" s="171"/>
      <c r="N147" s="172"/>
      <c r="O147" s="172"/>
      <c r="P147" s="172"/>
      <c r="Q147" s="172"/>
      <c r="R147" s="172"/>
      <c r="S147" s="172"/>
      <c r="T147" s="173"/>
      <c r="AT147" s="167" t="s">
        <v>229</v>
      </c>
      <c r="AU147" s="167" t="s">
        <v>86</v>
      </c>
      <c r="AV147" s="13" t="s">
        <v>86</v>
      </c>
      <c r="AW147" s="13" t="s">
        <v>32</v>
      </c>
      <c r="AX147" s="13" t="s">
        <v>76</v>
      </c>
      <c r="AY147" s="167" t="s">
        <v>163</v>
      </c>
    </row>
    <row r="148" spans="1:65" s="2" customFormat="1" ht="21.75" customHeight="1">
      <c r="A148" s="30"/>
      <c r="B148" s="140"/>
      <c r="C148" s="141" t="s">
        <v>182</v>
      </c>
      <c r="D148" s="141" t="s">
        <v>164</v>
      </c>
      <c r="E148" s="142" t="s">
        <v>3028</v>
      </c>
      <c r="F148" s="143" t="s">
        <v>3029</v>
      </c>
      <c r="G148" s="144" t="s">
        <v>226</v>
      </c>
      <c r="H148" s="145">
        <v>9.984</v>
      </c>
      <c r="I148" s="146"/>
      <c r="J148" s="147">
        <f>ROUND(I148*H148,2)</f>
        <v>0</v>
      </c>
      <c r="K148" s="143" t="s">
        <v>227</v>
      </c>
      <c r="L148" s="31"/>
      <c r="M148" s="148" t="s">
        <v>1</v>
      </c>
      <c r="N148" s="149" t="s">
        <v>41</v>
      </c>
      <c r="O148" s="56"/>
      <c r="P148" s="150">
        <f>O148*H148</f>
        <v>0</v>
      </c>
      <c r="Q148" s="150">
        <v>1.6285000000000001</v>
      </c>
      <c r="R148" s="150">
        <f>Q148*H148</f>
        <v>16.258944</v>
      </c>
      <c r="S148" s="150">
        <v>0</v>
      </c>
      <c r="T148" s="151">
        <f>S148*H148</f>
        <v>0</v>
      </c>
      <c r="U148" s="30"/>
      <c r="V148" s="30"/>
      <c r="W148" s="30"/>
      <c r="X148" s="30"/>
      <c r="Y148" s="30"/>
      <c r="Z148" s="30"/>
      <c r="AA148" s="30"/>
      <c r="AB148" s="30"/>
      <c r="AC148" s="30"/>
      <c r="AD148" s="30"/>
      <c r="AE148" s="30"/>
      <c r="AR148" s="152" t="s">
        <v>162</v>
      </c>
      <c r="AT148" s="152" t="s">
        <v>164</v>
      </c>
      <c r="AU148" s="152" t="s">
        <v>86</v>
      </c>
      <c r="AY148" s="15" t="s">
        <v>163</v>
      </c>
      <c r="BE148" s="153">
        <f>IF(N148="základní",J148,0)</f>
        <v>0</v>
      </c>
      <c r="BF148" s="153">
        <f>IF(N148="snížená",J148,0)</f>
        <v>0</v>
      </c>
      <c r="BG148" s="153">
        <f>IF(N148="zákl. přenesená",J148,0)</f>
        <v>0</v>
      </c>
      <c r="BH148" s="153">
        <f>IF(N148="sníž. přenesená",J148,0)</f>
        <v>0</v>
      </c>
      <c r="BI148" s="153">
        <f>IF(N148="nulová",J148,0)</f>
        <v>0</v>
      </c>
      <c r="BJ148" s="15" t="s">
        <v>84</v>
      </c>
      <c r="BK148" s="153">
        <f>ROUND(I148*H148,2)</f>
        <v>0</v>
      </c>
      <c r="BL148" s="15" t="s">
        <v>162</v>
      </c>
      <c r="BM148" s="152" t="s">
        <v>3030</v>
      </c>
    </row>
    <row r="149" spans="1:65" s="13" customFormat="1" ht="11.25">
      <c r="B149" s="165"/>
      <c r="D149" s="166" t="s">
        <v>229</v>
      </c>
      <c r="E149" s="167" t="s">
        <v>1</v>
      </c>
      <c r="F149" s="168" t="s">
        <v>3183</v>
      </c>
      <c r="H149" s="169">
        <v>4.5250000000000004</v>
      </c>
      <c r="I149" s="170"/>
      <c r="L149" s="165"/>
      <c r="M149" s="171"/>
      <c r="N149" s="172"/>
      <c r="O149" s="172"/>
      <c r="P149" s="172"/>
      <c r="Q149" s="172"/>
      <c r="R149" s="172"/>
      <c r="S149" s="172"/>
      <c r="T149" s="173"/>
      <c r="AT149" s="167" t="s">
        <v>229</v>
      </c>
      <c r="AU149" s="167" t="s">
        <v>86</v>
      </c>
      <c r="AV149" s="13" t="s">
        <v>86</v>
      </c>
      <c r="AW149" s="13" t="s">
        <v>32</v>
      </c>
      <c r="AX149" s="13" t="s">
        <v>76</v>
      </c>
      <c r="AY149" s="167" t="s">
        <v>163</v>
      </c>
    </row>
    <row r="150" spans="1:65" s="13" customFormat="1" ht="11.25">
      <c r="B150" s="165"/>
      <c r="D150" s="166" t="s">
        <v>229</v>
      </c>
      <c r="E150" s="167" t="s">
        <v>1</v>
      </c>
      <c r="F150" s="168" t="s">
        <v>3184</v>
      </c>
      <c r="H150" s="169">
        <v>5.4589999999999996</v>
      </c>
      <c r="I150" s="170"/>
      <c r="L150" s="165"/>
      <c r="M150" s="171"/>
      <c r="N150" s="172"/>
      <c r="O150" s="172"/>
      <c r="P150" s="172"/>
      <c r="Q150" s="172"/>
      <c r="R150" s="172"/>
      <c r="S150" s="172"/>
      <c r="T150" s="173"/>
      <c r="AT150" s="167" t="s">
        <v>229</v>
      </c>
      <c r="AU150" s="167" t="s">
        <v>86</v>
      </c>
      <c r="AV150" s="13" t="s">
        <v>86</v>
      </c>
      <c r="AW150" s="13" t="s">
        <v>32</v>
      </c>
      <c r="AX150" s="13" t="s">
        <v>76</v>
      </c>
      <c r="AY150" s="167" t="s">
        <v>163</v>
      </c>
    </row>
    <row r="151" spans="1:65" s="11" customFormat="1" ht="22.9" customHeight="1">
      <c r="B151" s="129"/>
      <c r="D151" s="130" t="s">
        <v>75</v>
      </c>
      <c r="E151" s="163" t="s">
        <v>162</v>
      </c>
      <c r="F151" s="163" t="s">
        <v>357</v>
      </c>
      <c r="I151" s="132"/>
      <c r="J151" s="164">
        <f>BK151</f>
        <v>0</v>
      </c>
      <c r="L151" s="129"/>
      <c r="M151" s="134"/>
      <c r="N151" s="135"/>
      <c r="O151" s="135"/>
      <c r="P151" s="136">
        <f>SUM(P152:P155)</f>
        <v>0</v>
      </c>
      <c r="Q151" s="135"/>
      <c r="R151" s="136">
        <f>SUM(R152:R155)</f>
        <v>6.8484599600000005</v>
      </c>
      <c r="S151" s="135"/>
      <c r="T151" s="137">
        <f>SUM(T152:T155)</f>
        <v>0</v>
      </c>
      <c r="AR151" s="130" t="s">
        <v>84</v>
      </c>
      <c r="AT151" s="138" t="s">
        <v>75</v>
      </c>
      <c r="AU151" s="138" t="s">
        <v>84</v>
      </c>
      <c r="AY151" s="130" t="s">
        <v>163</v>
      </c>
      <c r="BK151" s="139">
        <f>SUM(BK152:BK155)</f>
        <v>0</v>
      </c>
    </row>
    <row r="152" spans="1:65" s="2" customFormat="1" ht="16.5" customHeight="1">
      <c r="A152" s="30"/>
      <c r="B152" s="140"/>
      <c r="C152" s="141" t="s">
        <v>186</v>
      </c>
      <c r="D152" s="141" t="s">
        <v>164</v>
      </c>
      <c r="E152" s="142" t="s">
        <v>3038</v>
      </c>
      <c r="F152" s="143" t="s">
        <v>3039</v>
      </c>
      <c r="G152" s="144" t="s">
        <v>226</v>
      </c>
      <c r="H152" s="145">
        <v>2.6480000000000001</v>
      </c>
      <c r="I152" s="146"/>
      <c r="J152" s="147">
        <f>ROUND(I152*H152,2)</f>
        <v>0</v>
      </c>
      <c r="K152" s="143" t="s">
        <v>227</v>
      </c>
      <c r="L152" s="31"/>
      <c r="M152" s="148" t="s">
        <v>1</v>
      </c>
      <c r="N152" s="149" t="s">
        <v>41</v>
      </c>
      <c r="O152" s="56"/>
      <c r="P152" s="150">
        <f>O152*H152</f>
        <v>0</v>
      </c>
      <c r="Q152" s="150">
        <v>2.5019800000000001</v>
      </c>
      <c r="R152" s="150">
        <f>Q152*H152</f>
        <v>6.6252430400000009</v>
      </c>
      <c r="S152" s="150">
        <v>0</v>
      </c>
      <c r="T152" s="151">
        <f>S152*H152</f>
        <v>0</v>
      </c>
      <c r="U152" s="30"/>
      <c r="V152" s="30"/>
      <c r="W152" s="30"/>
      <c r="X152" s="30"/>
      <c r="Y152" s="30"/>
      <c r="Z152" s="30"/>
      <c r="AA152" s="30"/>
      <c r="AB152" s="30"/>
      <c r="AC152" s="30"/>
      <c r="AD152" s="30"/>
      <c r="AE152" s="30"/>
      <c r="AR152" s="152" t="s">
        <v>162</v>
      </c>
      <c r="AT152" s="152" t="s">
        <v>164</v>
      </c>
      <c r="AU152" s="152" t="s">
        <v>86</v>
      </c>
      <c r="AY152" s="15" t="s">
        <v>163</v>
      </c>
      <c r="BE152" s="153">
        <f>IF(N152="základní",J152,0)</f>
        <v>0</v>
      </c>
      <c r="BF152" s="153">
        <f>IF(N152="snížená",J152,0)</f>
        <v>0</v>
      </c>
      <c r="BG152" s="153">
        <f>IF(N152="zákl. přenesená",J152,0)</f>
        <v>0</v>
      </c>
      <c r="BH152" s="153">
        <f>IF(N152="sníž. přenesená",J152,0)</f>
        <v>0</v>
      </c>
      <c r="BI152" s="153">
        <f>IF(N152="nulová",J152,0)</f>
        <v>0</v>
      </c>
      <c r="BJ152" s="15" t="s">
        <v>84</v>
      </c>
      <c r="BK152" s="153">
        <f>ROUND(I152*H152,2)</f>
        <v>0</v>
      </c>
      <c r="BL152" s="15" t="s">
        <v>162</v>
      </c>
      <c r="BM152" s="152" t="s">
        <v>3040</v>
      </c>
    </row>
    <row r="153" spans="1:65" s="13" customFormat="1" ht="11.25">
      <c r="B153" s="165"/>
      <c r="D153" s="166" t="s">
        <v>229</v>
      </c>
      <c r="E153" s="167" t="s">
        <v>1</v>
      </c>
      <c r="F153" s="168" t="s">
        <v>3185</v>
      </c>
      <c r="H153" s="169">
        <v>2.6480000000000001</v>
      </c>
      <c r="I153" s="170"/>
      <c r="L153" s="165"/>
      <c r="M153" s="171"/>
      <c r="N153" s="172"/>
      <c r="O153" s="172"/>
      <c r="P153" s="172"/>
      <c r="Q153" s="172"/>
      <c r="R153" s="172"/>
      <c r="S153" s="172"/>
      <c r="T153" s="173"/>
      <c r="AT153" s="167" t="s">
        <v>229</v>
      </c>
      <c r="AU153" s="167" t="s">
        <v>86</v>
      </c>
      <c r="AV153" s="13" t="s">
        <v>86</v>
      </c>
      <c r="AW153" s="13" t="s">
        <v>32</v>
      </c>
      <c r="AX153" s="13" t="s">
        <v>76</v>
      </c>
      <c r="AY153" s="167" t="s">
        <v>163</v>
      </c>
    </row>
    <row r="154" spans="1:65" s="2" customFormat="1" ht="24.2" customHeight="1">
      <c r="A154" s="30"/>
      <c r="B154" s="140"/>
      <c r="C154" s="141" t="s">
        <v>190</v>
      </c>
      <c r="D154" s="141" t="s">
        <v>164</v>
      </c>
      <c r="E154" s="142" t="s">
        <v>3044</v>
      </c>
      <c r="F154" s="143" t="s">
        <v>3045</v>
      </c>
      <c r="G154" s="144" t="s">
        <v>245</v>
      </c>
      <c r="H154" s="145">
        <v>0.21199999999999999</v>
      </c>
      <c r="I154" s="146"/>
      <c r="J154" s="147">
        <f>ROUND(I154*H154,2)</f>
        <v>0</v>
      </c>
      <c r="K154" s="143" t="s">
        <v>227</v>
      </c>
      <c r="L154" s="31"/>
      <c r="M154" s="148" t="s">
        <v>1</v>
      </c>
      <c r="N154" s="149" t="s">
        <v>41</v>
      </c>
      <c r="O154" s="56"/>
      <c r="P154" s="150">
        <f>O154*H154</f>
        <v>0</v>
      </c>
      <c r="Q154" s="150">
        <v>1.05291</v>
      </c>
      <c r="R154" s="150">
        <f>Q154*H154</f>
        <v>0.22321691999999999</v>
      </c>
      <c r="S154" s="150">
        <v>0</v>
      </c>
      <c r="T154" s="151">
        <f>S154*H154</f>
        <v>0</v>
      </c>
      <c r="U154" s="30"/>
      <c r="V154" s="30"/>
      <c r="W154" s="30"/>
      <c r="X154" s="30"/>
      <c r="Y154" s="30"/>
      <c r="Z154" s="30"/>
      <c r="AA154" s="30"/>
      <c r="AB154" s="30"/>
      <c r="AC154" s="30"/>
      <c r="AD154" s="30"/>
      <c r="AE154" s="30"/>
      <c r="AR154" s="152" t="s">
        <v>162</v>
      </c>
      <c r="AT154" s="152" t="s">
        <v>164</v>
      </c>
      <c r="AU154" s="152" t="s">
        <v>86</v>
      </c>
      <c r="AY154" s="15" t="s">
        <v>163</v>
      </c>
      <c r="BE154" s="153">
        <f>IF(N154="základní",J154,0)</f>
        <v>0</v>
      </c>
      <c r="BF154" s="153">
        <f>IF(N154="snížená",J154,0)</f>
        <v>0</v>
      </c>
      <c r="BG154" s="153">
        <f>IF(N154="zákl. přenesená",J154,0)</f>
        <v>0</v>
      </c>
      <c r="BH154" s="153">
        <f>IF(N154="sníž. přenesená",J154,0)</f>
        <v>0</v>
      </c>
      <c r="BI154" s="153">
        <f>IF(N154="nulová",J154,0)</f>
        <v>0</v>
      </c>
      <c r="BJ154" s="15" t="s">
        <v>84</v>
      </c>
      <c r="BK154" s="153">
        <f>ROUND(I154*H154,2)</f>
        <v>0</v>
      </c>
      <c r="BL154" s="15" t="s">
        <v>162</v>
      </c>
      <c r="BM154" s="152" t="s">
        <v>3046</v>
      </c>
    </row>
    <row r="155" spans="1:65" s="13" customFormat="1" ht="11.25">
      <c r="B155" s="165"/>
      <c r="D155" s="166" t="s">
        <v>229</v>
      </c>
      <c r="E155" s="167" t="s">
        <v>1</v>
      </c>
      <c r="F155" s="168" t="s">
        <v>3186</v>
      </c>
      <c r="H155" s="169">
        <v>0.21199999999999999</v>
      </c>
      <c r="I155" s="170"/>
      <c r="L155" s="165"/>
      <c r="M155" s="171"/>
      <c r="N155" s="172"/>
      <c r="O155" s="172"/>
      <c r="P155" s="172"/>
      <c r="Q155" s="172"/>
      <c r="R155" s="172"/>
      <c r="S155" s="172"/>
      <c r="T155" s="173"/>
      <c r="AT155" s="167" t="s">
        <v>229</v>
      </c>
      <c r="AU155" s="167" t="s">
        <v>86</v>
      </c>
      <c r="AV155" s="13" t="s">
        <v>86</v>
      </c>
      <c r="AW155" s="13" t="s">
        <v>32</v>
      </c>
      <c r="AX155" s="13" t="s">
        <v>84</v>
      </c>
      <c r="AY155" s="167" t="s">
        <v>163</v>
      </c>
    </row>
    <row r="156" spans="1:65" s="11" customFormat="1" ht="22.9" customHeight="1">
      <c r="B156" s="129"/>
      <c r="D156" s="130" t="s">
        <v>75</v>
      </c>
      <c r="E156" s="163" t="s">
        <v>178</v>
      </c>
      <c r="F156" s="163" t="s">
        <v>366</v>
      </c>
      <c r="I156" s="132"/>
      <c r="J156" s="164">
        <f>BK156</f>
        <v>0</v>
      </c>
      <c r="L156" s="129"/>
      <c r="M156" s="134"/>
      <c r="N156" s="135"/>
      <c r="O156" s="135"/>
      <c r="P156" s="136">
        <f>SUM(P157:P162)</f>
        <v>0</v>
      </c>
      <c r="Q156" s="135"/>
      <c r="R156" s="136">
        <f>SUM(R157:R162)</f>
        <v>14.250950000000001</v>
      </c>
      <c r="S156" s="135"/>
      <c r="T156" s="137">
        <f>SUM(T157:T162)</f>
        <v>0</v>
      </c>
      <c r="AR156" s="130" t="s">
        <v>84</v>
      </c>
      <c r="AT156" s="138" t="s">
        <v>75</v>
      </c>
      <c r="AU156" s="138" t="s">
        <v>84</v>
      </c>
      <c r="AY156" s="130" t="s">
        <v>163</v>
      </c>
      <c r="BK156" s="139">
        <f>SUM(BK157:BK162)</f>
        <v>0</v>
      </c>
    </row>
    <row r="157" spans="1:65" s="2" customFormat="1" ht="16.5" customHeight="1">
      <c r="A157" s="30"/>
      <c r="B157" s="140"/>
      <c r="C157" s="141" t="s">
        <v>257</v>
      </c>
      <c r="D157" s="141" t="s">
        <v>164</v>
      </c>
      <c r="E157" s="142" t="s">
        <v>3048</v>
      </c>
      <c r="F157" s="143" t="s">
        <v>3049</v>
      </c>
      <c r="G157" s="144" t="s">
        <v>253</v>
      </c>
      <c r="H157" s="145">
        <v>66.5</v>
      </c>
      <c r="I157" s="146"/>
      <c r="J157" s="147">
        <f>ROUND(I157*H157,2)</f>
        <v>0</v>
      </c>
      <c r="K157" s="143" t="s">
        <v>227</v>
      </c>
      <c r="L157" s="31"/>
      <c r="M157" s="148" t="s">
        <v>1</v>
      </c>
      <c r="N157" s="149" t="s">
        <v>41</v>
      </c>
      <c r="O157" s="56"/>
      <c r="P157" s="150">
        <f>O157*H157</f>
        <v>0</v>
      </c>
      <c r="Q157" s="150">
        <v>0</v>
      </c>
      <c r="R157" s="150">
        <f>Q157*H157</f>
        <v>0</v>
      </c>
      <c r="S157" s="150">
        <v>0</v>
      </c>
      <c r="T157" s="151">
        <f>S157*H157</f>
        <v>0</v>
      </c>
      <c r="U157" s="30"/>
      <c r="V157" s="30"/>
      <c r="W157" s="30"/>
      <c r="X157" s="30"/>
      <c r="Y157" s="30"/>
      <c r="Z157" s="30"/>
      <c r="AA157" s="30"/>
      <c r="AB157" s="30"/>
      <c r="AC157" s="30"/>
      <c r="AD157" s="30"/>
      <c r="AE157" s="30"/>
      <c r="AR157" s="152" t="s">
        <v>162</v>
      </c>
      <c r="AT157" s="152" t="s">
        <v>164</v>
      </c>
      <c r="AU157" s="152" t="s">
        <v>86</v>
      </c>
      <c r="AY157" s="15" t="s">
        <v>163</v>
      </c>
      <c r="BE157" s="153">
        <f>IF(N157="základní",J157,0)</f>
        <v>0</v>
      </c>
      <c r="BF157" s="153">
        <f>IF(N157="snížená",J157,0)</f>
        <v>0</v>
      </c>
      <c r="BG157" s="153">
        <f>IF(N157="zákl. přenesená",J157,0)</f>
        <v>0</v>
      </c>
      <c r="BH157" s="153">
        <f>IF(N157="sníž. přenesená",J157,0)</f>
        <v>0</v>
      </c>
      <c r="BI157" s="153">
        <f>IF(N157="nulová",J157,0)</f>
        <v>0</v>
      </c>
      <c r="BJ157" s="15" t="s">
        <v>84</v>
      </c>
      <c r="BK157" s="153">
        <f>ROUND(I157*H157,2)</f>
        <v>0</v>
      </c>
      <c r="BL157" s="15" t="s">
        <v>162</v>
      </c>
      <c r="BM157" s="152" t="s">
        <v>3050</v>
      </c>
    </row>
    <row r="158" spans="1:65" s="13" customFormat="1" ht="11.25">
      <c r="B158" s="165"/>
      <c r="D158" s="166" t="s">
        <v>229</v>
      </c>
      <c r="E158" s="167" t="s">
        <v>1</v>
      </c>
      <c r="F158" s="168" t="s">
        <v>3170</v>
      </c>
      <c r="H158" s="169">
        <v>66.5</v>
      </c>
      <c r="I158" s="170"/>
      <c r="L158" s="165"/>
      <c r="M158" s="171"/>
      <c r="N158" s="172"/>
      <c r="O158" s="172"/>
      <c r="P158" s="172"/>
      <c r="Q158" s="172"/>
      <c r="R158" s="172"/>
      <c r="S158" s="172"/>
      <c r="T158" s="173"/>
      <c r="AT158" s="167" t="s">
        <v>229</v>
      </c>
      <c r="AU158" s="167" t="s">
        <v>86</v>
      </c>
      <c r="AV158" s="13" t="s">
        <v>86</v>
      </c>
      <c r="AW158" s="13" t="s">
        <v>32</v>
      </c>
      <c r="AX158" s="13" t="s">
        <v>76</v>
      </c>
      <c r="AY158" s="167" t="s">
        <v>163</v>
      </c>
    </row>
    <row r="159" spans="1:65" s="2" customFormat="1" ht="33" customHeight="1">
      <c r="A159" s="30"/>
      <c r="B159" s="140"/>
      <c r="C159" s="141" t="s">
        <v>89</v>
      </c>
      <c r="D159" s="141" t="s">
        <v>164</v>
      </c>
      <c r="E159" s="142" t="s">
        <v>3051</v>
      </c>
      <c r="F159" s="143" t="s">
        <v>3052</v>
      </c>
      <c r="G159" s="144" t="s">
        <v>253</v>
      </c>
      <c r="H159" s="145">
        <v>66.5</v>
      </c>
      <c r="I159" s="146"/>
      <c r="J159" s="147">
        <f>ROUND(I159*H159,2)</f>
        <v>0</v>
      </c>
      <c r="K159" s="143" t="s">
        <v>227</v>
      </c>
      <c r="L159" s="31"/>
      <c r="M159" s="148" t="s">
        <v>1</v>
      </c>
      <c r="N159" s="149" t="s">
        <v>41</v>
      </c>
      <c r="O159" s="56"/>
      <c r="P159" s="150">
        <f>O159*H159</f>
        <v>0</v>
      </c>
      <c r="Q159" s="150">
        <v>0.10100000000000001</v>
      </c>
      <c r="R159" s="150">
        <f>Q159*H159</f>
        <v>6.7165000000000008</v>
      </c>
      <c r="S159" s="150">
        <v>0</v>
      </c>
      <c r="T159" s="151">
        <f>S159*H159</f>
        <v>0</v>
      </c>
      <c r="U159" s="30"/>
      <c r="V159" s="30"/>
      <c r="W159" s="30"/>
      <c r="X159" s="30"/>
      <c r="Y159" s="30"/>
      <c r="Z159" s="30"/>
      <c r="AA159" s="30"/>
      <c r="AB159" s="30"/>
      <c r="AC159" s="30"/>
      <c r="AD159" s="30"/>
      <c r="AE159" s="30"/>
      <c r="AR159" s="152" t="s">
        <v>162</v>
      </c>
      <c r="AT159" s="152" t="s">
        <v>164</v>
      </c>
      <c r="AU159" s="152" t="s">
        <v>86</v>
      </c>
      <c r="AY159" s="15" t="s">
        <v>163</v>
      </c>
      <c r="BE159" s="153">
        <f>IF(N159="základní",J159,0)</f>
        <v>0</v>
      </c>
      <c r="BF159" s="153">
        <f>IF(N159="snížená",J159,0)</f>
        <v>0</v>
      </c>
      <c r="BG159" s="153">
        <f>IF(N159="zákl. přenesená",J159,0)</f>
        <v>0</v>
      </c>
      <c r="BH159" s="153">
        <f>IF(N159="sníž. přenesená",J159,0)</f>
        <v>0</v>
      </c>
      <c r="BI159" s="153">
        <f>IF(N159="nulová",J159,0)</f>
        <v>0</v>
      </c>
      <c r="BJ159" s="15" t="s">
        <v>84</v>
      </c>
      <c r="BK159" s="153">
        <f>ROUND(I159*H159,2)</f>
        <v>0</v>
      </c>
      <c r="BL159" s="15" t="s">
        <v>162</v>
      </c>
      <c r="BM159" s="152" t="s">
        <v>3053</v>
      </c>
    </row>
    <row r="160" spans="1:65" s="13" customFormat="1" ht="11.25">
      <c r="B160" s="165"/>
      <c r="D160" s="166" t="s">
        <v>229</v>
      </c>
      <c r="E160" s="167" t="s">
        <v>1</v>
      </c>
      <c r="F160" s="168" t="s">
        <v>3170</v>
      </c>
      <c r="H160" s="169">
        <v>66.5</v>
      </c>
      <c r="I160" s="170"/>
      <c r="L160" s="165"/>
      <c r="M160" s="171"/>
      <c r="N160" s="172"/>
      <c r="O160" s="172"/>
      <c r="P160" s="172"/>
      <c r="Q160" s="172"/>
      <c r="R160" s="172"/>
      <c r="S160" s="172"/>
      <c r="T160" s="173"/>
      <c r="AT160" s="167" t="s">
        <v>229</v>
      </c>
      <c r="AU160" s="167" t="s">
        <v>86</v>
      </c>
      <c r="AV160" s="13" t="s">
        <v>86</v>
      </c>
      <c r="AW160" s="13" t="s">
        <v>32</v>
      </c>
      <c r="AX160" s="13" t="s">
        <v>76</v>
      </c>
      <c r="AY160" s="167" t="s">
        <v>163</v>
      </c>
    </row>
    <row r="161" spans="1:65" s="2" customFormat="1" ht="16.5" customHeight="1">
      <c r="A161" s="30"/>
      <c r="B161" s="140"/>
      <c r="C161" s="174" t="s">
        <v>266</v>
      </c>
      <c r="D161" s="174" t="s">
        <v>618</v>
      </c>
      <c r="E161" s="175" t="s">
        <v>3054</v>
      </c>
      <c r="F161" s="176" t="s">
        <v>3055</v>
      </c>
      <c r="G161" s="177" t="s">
        <v>253</v>
      </c>
      <c r="H161" s="178">
        <v>68.495000000000005</v>
      </c>
      <c r="I161" s="179"/>
      <c r="J161" s="180">
        <f>ROUND(I161*H161,2)</f>
        <v>0</v>
      </c>
      <c r="K161" s="176" t="s">
        <v>1</v>
      </c>
      <c r="L161" s="181"/>
      <c r="M161" s="182" t="s">
        <v>1</v>
      </c>
      <c r="N161" s="183" t="s">
        <v>41</v>
      </c>
      <c r="O161" s="56"/>
      <c r="P161" s="150">
        <f>O161*H161</f>
        <v>0</v>
      </c>
      <c r="Q161" s="150">
        <v>0.11</v>
      </c>
      <c r="R161" s="150">
        <f>Q161*H161</f>
        <v>7.5344500000000005</v>
      </c>
      <c r="S161" s="150">
        <v>0</v>
      </c>
      <c r="T161" s="151">
        <f>S161*H161</f>
        <v>0</v>
      </c>
      <c r="U161" s="30"/>
      <c r="V161" s="30"/>
      <c r="W161" s="30"/>
      <c r="X161" s="30"/>
      <c r="Y161" s="30"/>
      <c r="Z161" s="30"/>
      <c r="AA161" s="30"/>
      <c r="AB161" s="30"/>
      <c r="AC161" s="30"/>
      <c r="AD161" s="30"/>
      <c r="AE161" s="30"/>
      <c r="AR161" s="152" t="s">
        <v>190</v>
      </c>
      <c r="AT161" s="152" t="s">
        <v>618</v>
      </c>
      <c r="AU161" s="152" t="s">
        <v>86</v>
      </c>
      <c r="AY161" s="15" t="s">
        <v>163</v>
      </c>
      <c r="BE161" s="153">
        <f>IF(N161="základní",J161,0)</f>
        <v>0</v>
      </c>
      <c r="BF161" s="153">
        <f>IF(N161="snížená",J161,0)</f>
        <v>0</v>
      </c>
      <c r="BG161" s="153">
        <f>IF(N161="zákl. přenesená",J161,0)</f>
        <v>0</v>
      </c>
      <c r="BH161" s="153">
        <f>IF(N161="sníž. přenesená",J161,0)</f>
        <v>0</v>
      </c>
      <c r="BI161" s="153">
        <f>IF(N161="nulová",J161,0)</f>
        <v>0</v>
      </c>
      <c r="BJ161" s="15" t="s">
        <v>84</v>
      </c>
      <c r="BK161" s="153">
        <f>ROUND(I161*H161,2)</f>
        <v>0</v>
      </c>
      <c r="BL161" s="15" t="s">
        <v>162</v>
      </c>
      <c r="BM161" s="152" t="s">
        <v>3056</v>
      </c>
    </row>
    <row r="162" spans="1:65" s="13" customFormat="1" ht="11.25">
      <c r="B162" s="165"/>
      <c r="D162" s="166" t="s">
        <v>229</v>
      </c>
      <c r="F162" s="168" t="s">
        <v>3187</v>
      </c>
      <c r="H162" s="169">
        <v>68.495000000000005</v>
      </c>
      <c r="I162" s="170"/>
      <c r="L162" s="165"/>
      <c r="M162" s="171"/>
      <c r="N162" s="172"/>
      <c r="O162" s="172"/>
      <c r="P162" s="172"/>
      <c r="Q162" s="172"/>
      <c r="R162" s="172"/>
      <c r="S162" s="172"/>
      <c r="T162" s="173"/>
      <c r="AT162" s="167" t="s">
        <v>229</v>
      </c>
      <c r="AU162" s="167" t="s">
        <v>86</v>
      </c>
      <c r="AV162" s="13" t="s">
        <v>86</v>
      </c>
      <c r="AW162" s="13" t="s">
        <v>3</v>
      </c>
      <c r="AX162" s="13" t="s">
        <v>84</v>
      </c>
      <c r="AY162" s="167" t="s">
        <v>163</v>
      </c>
    </row>
    <row r="163" spans="1:65" s="11" customFormat="1" ht="22.9" customHeight="1">
      <c r="B163" s="129"/>
      <c r="D163" s="130" t="s">
        <v>75</v>
      </c>
      <c r="E163" s="163" t="s">
        <v>182</v>
      </c>
      <c r="F163" s="163" t="s">
        <v>389</v>
      </c>
      <c r="I163" s="132"/>
      <c r="J163" s="164">
        <f>BK163</f>
        <v>0</v>
      </c>
      <c r="L163" s="129"/>
      <c r="M163" s="134"/>
      <c r="N163" s="135"/>
      <c r="O163" s="135"/>
      <c r="P163" s="136">
        <f>SUM(P164:P181)</f>
        <v>0</v>
      </c>
      <c r="Q163" s="135"/>
      <c r="R163" s="136">
        <f>SUM(R164:R181)</f>
        <v>0.74379550000000005</v>
      </c>
      <c r="S163" s="135"/>
      <c r="T163" s="137">
        <f>SUM(T164:T181)</f>
        <v>0</v>
      </c>
      <c r="AR163" s="130" t="s">
        <v>84</v>
      </c>
      <c r="AT163" s="138" t="s">
        <v>75</v>
      </c>
      <c r="AU163" s="138" t="s">
        <v>84</v>
      </c>
      <c r="AY163" s="130" t="s">
        <v>163</v>
      </c>
      <c r="BK163" s="139">
        <f>SUM(BK164:BK181)</f>
        <v>0</v>
      </c>
    </row>
    <row r="164" spans="1:65" s="2" customFormat="1" ht="24.2" customHeight="1">
      <c r="A164" s="30"/>
      <c r="B164" s="140"/>
      <c r="C164" s="141" t="s">
        <v>8</v>
      </c>
      <c r="D164" s="141" t="s">
        <v>164</v>
      </c>
      <c r="E164" s="142" t="s">
        <v>406</v>
      </c>
      <c r="F164" s="143" t="s">
        <v>407</v>
      </c>
      <c r="G164" s="144" t="s">
        <v>253</v>
      </c>
      <c r="H164" s="145">
        <v>8.7089999999999996</v>
      </c>
      <c r="I164" s="146"/>
      <c r="J164" s="147">
        <f>ROUND(I164*H164,2)</f>
        <v>0</v>
      </c>
      <c r="K164" s="143" t="s">
        <v>227</v>
      </c>
      <c r="L164" s="31"/>
      <c r="M164" s="148" t="s">
        <v>1</v>
      </c>
      <c r="N164" s="149" t="s">
        <v>41</v>
      </c>
      <c r="O164" s="56"/>
      <c r="P164" s="150">
        <f>O164*H164</f>
        <v>0</v>
      </c>
      <c r="Q164" s="150">
        <v>1.47E-2</v>
      </c>
      <c r="R164" s="150">
        <f>Q164*H164</f>
        <v>0.12802229999999998</v>
      </c>
      <c r="S164" s="150">
        <v>0</v>
      </c>
      <c r="T164" s="151">
        <f>S164*H164</f>
        <v>0</v>
      </c>
      <c r="U164" s="30"/>
      <c r="V164" s="30"/>
      <c r="W164" s="30"/>
      <c r="X164" s="30"/>
      <c r="Y164" s="30"/>
      <c r="Z164" s="30"/>
      <c r="AA164" s="30"/>
      <c r="AB164" s="30"/>
      <c r="AC164" s="30"/>
      <c r="AD164" s="30"/>
      <c r="AE164" s="30"/>
      <c r="AR164" s="152" t="s">
        <v>162</v>
      </c>
      <c r="AT164" s="152" t="s">
        <v>164</v>
      </c>
      <c r="AU164" s="152" t="s">
        <v>86</v>
      </c>
      <c r="AY164" s="15" t="s">
        <v>163</v>
      </c>
      <c r="BE164" s="153">
        <f>IF(N164="základní",J164,0)</f>
        <v>0</v>
      </c>
      <c r="BF164" s="153">
        <f>IF(N164="snížená",J164,0)</f>
        <v>0</v>
      </c>
      <c r="BG164" s="153">
        <f>IF(N164="zákl. přenesená",J164,0)</f>
        <v>0</v>
      </c>
      <c r="BH164" s="153">
        <f>IF(N164="sníž. přenesená",J164,0)</f>
        <v>0</v>
      </c>
      <c r="BI164" s="153">
        <f>IF(N164="nulová",J164,0)</f>
        <v>0</v>
      </c>
      <c r="BJ164" s="15" t="s">
        <v>84</v>
      </c>
      <c r="BK164" s="153">
        <f>ROUND(I164*H164,2)</f>
        <v>0</v>
      </c>
      <c r="BL164" s="15" t="s">
        <v>162</v>
      </c>
      <c r="BM164" s="152" t="s">
        <v>3188</v>
      </c>
    </row>
    <row r="165" spans="1:65" s="13" customFormat="1" ht="11.25">
      <c r="B165" s="165"/>
      <c r="D165" s="166" t="s">
        <v>229</v>
      </c>
      <c r="E165" s="167" t="s">
        <v>1</v>
      </c>
      <c r="F165" s="168" t="s">
        <v>3189</v>
      </c>
      <c r="H165" s="169">
        <v>4.665</v>
      </c>
      <c r="I165" s="170"/>
      <c r="L165" s="165"/>
      <c r="M165" s="171"/>
      <c r="N165" s="172"/>
      <c r="O165" s="172"/>
      <c r="P165" s="172"/>
      <c r="Q165" s="172"/>
      <c r="R165" s="172"/>
      <c r="S165" s="172"/>
      <c r="T165" s="173"/>
      <c r="AT165" s="167" t="s">
        <v>229</v>
      </c>
      <c r="AU165" s="167" t="s">
        <v>86</v>
      </c>
      <c r="AV165" s="13" t="s">
        <v>86</v>
      </c>
      <c r="AW165" s="13" t="s">
        <v>32</v>
      </c>
      <c r="AX165" s="13" t="s">
        <v>76</v>
      </c>
      <c r="AY165" s="167" t="s">
        <v>163</v>
      </c>
    </row>
    <row r="166" spans="1:65" s="13" customFormat="1" ht="11.25">
      <c r="B166" s="165"/>
      <c r="D166" s="166" t="s">
        <v>229</v>
      </c>
      <c r="E166" s="167" t="s">
        <v>1</v>
      </c>
      <c r="F166" s="168" t="s">
        <v>3190</v>
      </c>
      <c r="H166" s="169">
        <v>4.0439999999999996</v>
      </c>
      <c r="I166" s="170"/>
      <c r="L166" s="165"/>
      <c r="M166" s="171"/>
      <c r="N166" s="172"/>
      <c r="O166" s="172"/>
      <c r="P166" s="172"/>
      <c r="Q166" s="172"/>
      <c r="R166" s="172"/>
      <c r="S166" s="172"/>
      <c r="T166" s="173"/>
      <c r="AT166" s="167" t="s">
        <v>229</v>
      </c>
      <c r="AU166" s="167" t="s">
        <v>86</v>
      </c>
      <c r="AV166" s="13" t="s">
        <v>86</v>
      </c>
      <c r="AW166" s="13" t="s">
        <v>32</v>
      </c>
      <c r="AX166" s="13" t="s">
        <v>76</v>
      </c>
      <c r="AY166" s="167" t="s">
        <v>163</v>
      </c>
    </row>
    <row r="167" spans="1:65" s="2" customFormat="1" ht="24.2" customHeight="1">
      <c r="A167" s="30"/>
      <c r="B167" s="140"/>
      <c r="C167" s="141" t="s">
        <v>277</v>
      </c>
      <c r="D167" s="141" t="s">
        <v>164</v>
      </c>
      <c r="E167" s="142" t="s">
        <v>3058</v>
      </c>
      <c r="F167" s="143" t="s">
        <v>3059</v>
      </c>
      <c r="G167" s="144" t="s">
        <v>253</v>
      </c>
      <c r="H167" s="145">
        <v>122.5</v>
      </c>
      <c r="I167" s="146"/>
      <c r="J167" s="147">
        <f>ROUND(I167*H167,2)</f>
        <v>0</v>
      </c>
      <c r="K167" s="143" t="s">
        <v>227</v>
      </c>
      <c r="L167" s="31"/>
      <c r="M167" s="148" t="s">
        <v>1</v>
      </c>
      <c r="N167" s="149" t="s">
        <v>41</v>
      </c>
      <c r="O167" s="56"/>
      <c r="P167" s="150">
        <f>O167*H167</f>
        <v>0</v>
      </c>
      <c r="Q167" s="150">
        <v>2.7000000000000001E-3</v>
      </c>
      <c r="R167" s="150">
        <f>Q167*H167</f>
        <v>0.33075000000000004</v>
      </c>
      <c r="S167" s="150">
        <v>0</v>
      </c>
      <c r="T167" s="151">
        <f>S167*H167</f>
        <v>0</v>
      </c>
      <c r="U167" s="30"/>
      <c r="V167" s="30"/>
      <c r="W167" s="30"/>
      <c r="X167" s="30"/>
      <c r="Y167" s="30"/>
      <c r="Z167" s="30"/>
      <c r="AA167" s="30"/>
      <c r="AB167" s="30"/>
      <c r="AC167" s="30"/>
      <c r="AD167" s="30"/>
      <c r="AE167" s="30"/>
      <c r="AR167" s="152" t="s">
        <v>162</v>
      </c>
      <c r="AT167" s="152" t="s">
        <v>164</v>
      </c>
      <c r="AU167" s="152" t="s">
        <v>86</v>
      </c>
      <c r="AY167" s="15" t="s">
        <v>163</v>
      </c>
      <c r="BE167" s="153">
        <f>IF(N167="základní",J167,0)</f>
        <v>0</v>
      </c>
      <c r="BF167" s="153">
        <f>IF(N167="snížená",J167,0)</f>
        <v>0</v>
      </c>
      <c r="BG167" s="153">
        <f>IF(N167="zákl. přenesená",J167,0)</f>
        <v>0</v>
      </c>
      <c r="BH167" s="153">
        <f>IF(N167="sníž. přenesená",J167,0)</f>
        <v>0</v>
      </c>
      <c r="BI167" s="153">
        <f>IF(N167="nulová",J167,0)</f>
        <v>0</v>
      </c>
      <c r="BJ167" s="15" t="s">
        <v>84</v>
      </c>
      <c r="BK167" s="153">
        <f>ROUND(I167*H167,2)</f>
        <v>0</v>
      </c>
      <c r="BL167" s="15" t="s">
        <v>162</v>
      </c>
      <c r="BM167" s="152" t="s">
        <v>3060</v>
      </c>
    </row>
    <row r="168" spans="1:65" s="13" customFormat="1" ht="11.25">
      <c r="B168" s="165"/>
      <c r="D168" s="166" t="s">
        <v>229</v>
      </c>
      <c r="E168" s="167" t="s">
        <v>1</v>
      </c>
      <c r="F168" s="168" t="s">
        <v>3191</v>
      </c>
      <c r="H168" s="169">
        <v>121.85899999999999</v>
      </c>
      <c r="I168" s="170"/>
      <c r="L168" s="165"/>
      <c r="M168" s="171"/>
      <c r="N168" s="172"/>
      <c r="O168" s="172"/>
      <c r="P168" s="172"/>
      <c r="Q168" s="172"/>
      <c r="R168" s="172"/>
      <c r="S168" s="172"/>
      <c r="T168" s="173"/>
      <c r="AT168" s="167" t="s">
        <v>229</v>
      </c>
      <c r="AU168" s="167" t="s">
        <v>86</v>
      </c>
      <c r="AV168" s="13" t="s">
        <v>86</v>
      </c>
      <c r="AW168" s="13" t="s">
        <v>32</v>
      </c>
      <c r="AX168" s="13" t="s">
        <v>76</v>
      </c>
      <c r="AY168" s="167" t="s">
        <v>163</v>
      </c>
    </row>
    <row r="169" spans="1:65" s="13" customFormat="1" ht="11.25">
      <c r="B169" s="165"/>
      <c r="D169" s="166" t="s">
        <v>229</v>
      </c>
      <c r="E169" s="167" t="s">
        <v>1</v>
      </c>
      <c r="F169" s="168" t="s">
        <v>3192</v>
      </c>
      <c r="H169" s="169">
        <v>-4.665</v>
      </c>
      <c r="I169" s="170"/>
      <c r="L169" s="165"/>
      <c r="M169" s="171"/>
      <c r="N169" s="172"/>
      <c r="O169" s="172"/>
      <c r="P169" s="172"/>
      <c r="Q169" s="172"/>
      <c r="R169" s="172"/>
      <c r="S169" s="172"/>
      <c r="T169" s="173"/>
      <c r="AT169" s="167" t="s">
        <v>229</v>
      </c>
      <c r="AU169" s="167" t="s">
        <v>86</v>
      </c>
      <c r="AV169" s="13" t="s">
        <v>86</v>
      </c>
      <c r="AW169" s="13" t="s">
        <v>32</v>
      </c>
      <c r="AX169" s="13" t="s">
        <v>76</v>
      </c>
      <c r="AY169" s="167" t="s">
        <v>163</v>
      </c>
    </row>
    <row r="170" spans="1:65" s="13" customFormat="1" ht="11.25">
      <c r="B170" s="165"/>
      <c r="D170" s="166" t="s">
        <v>229</v>
      </c>
      <c r="E170" s="167" t="s">
        <v>1</v>
      </c>
      <c r="F170" s="168" t="s">
        <v>3193</v>
      </c>
      <c r="H170" s="169">
        <v>-4.3650000000000002</v>
      </c>
      <c r="I170" s="170"/>
      <c r="L170" s="165"/>
      <c r="M170" s="171"/>
      <c r="N170" s="172"/>
      <c r="O170" s="172"/>
      <c r="P170" s="172"/>
      <c r="Q170" s="172"/>
      <c r="R170" s="172"/>
      <c r="S170" s="172"/>
      <c r="T170" s="173"/>
      <c r="AT170" s="167" t="s">
        <v>229</v>
      </c>
      <c r="AU170" s="167" t="s">
        <v>86</v>
      </c>
      <c r="AV170" s="13" t="s">
        <v>86</v>
      </c>
      <c r="AW170" s="13" t="s">
        <v>32</v>
      </c>
      <c r="AX170" s="13" t="s">
        <v>76</v>
      </c>
      <c r="AY170" s="167" t="s">
        <v>163</v>
      </c>
    </row>
    <row r="171" spans="1:65" s="13" customFormat="1" ht="11.25">
      <c r="B171" s="165"/>
      <c r="D171" s="166" t="s">
        <v>229</v>
      </c>
      <c r="E171" s="167" t="s">
        <v>1</v>
      </c>
      <c r="F171" s="168" t="s">
        <v>3194</v>
      </c>
      <c r="H171" s="169">
        <v>-1.8</v>
      </c>
      <c r="I171" s="170"/>
      <c r="L171" s="165"/>
      <c r="M171" s="171"/>
      <c r="N171" s="172"/>
      <c r="O171" s="172"/>
      <c r="P171" s="172"/>
      <c r="Q171" s="172"/>
      <c r="R171" s="172"/>
      <c r="S171" s="172"/>
      <c r="T171" s="173"/>
      <c r="AT171" s="167" t="s">
        <v>229</v>
      </c>
      <c r="AU171" s="167" t="s">
        <v>86</v>
      </c>
      <c r="AV171" s="13" t="s">
        <v>86</v>
      </c>
      <c r="AW171" s="13" t="s">
        <v>32</v>
      </c>
      <c r="AX171" s="13" t="s">
        <v>76</v>
      </c>
      <c r="AY171" s="167" t="s">
        <v>163</v>
      </c>
    </row>
    <row r="172" spans="1:65" s="13" customFormat="1" ht="11.25">
      <c r="B172" s="165"/>
      <c r="D172" s="166" t="s">
        <v>229</v>
      </c>
      <c r="E172" s="167" t="s">
        <v>1</v>
      </c>
      <c r="F172" s="168" t="s">
        <v>3195</v>
      </c>
      <c r="H172" s="169">
        <v>-3.3820000000000001</v>
      </c>
      <c r="I172" s="170"/>
      <c r="L172" s="165"/>
      <c r="M172" s="171"/>
      <c r="N172" s="172"/>
      <c r="O172" s="172"/>
      <c r="P172" s="172"/>
      <c r="Q172" s="172"/>
      <c r="R172" s="172"/>
      <c r="S172" s="172"/>
      <c r="T172" s="173"/>
      <c r="AT172" s="167" t="s">
        <v>229</v>
      </c>
      <c r="AU172" s="167" t="s">
        <v>86</v>
      </c>
      <c r="AV172" s="13" t="s">
        <v>86</v>
      </c>
      <c r="AW172" s="13" t="s">
        <v>32</v>
      </c>
      <c r="AX172" s="13" t="s">
        <v>76</v>
      </c>
      <c r="AY172" s="167" t="s">
        <v>163</v>
      </c>
    </row>
    <row r="173" spans="1:65" s="13" customFormat="1" ht="11.25">
      <c r="B173" s="165"/>
      <c r="D173" s="166" t="s">
        <v>229</v>
      </c>
      <c r="E173" s="167" t="s">
        <v>1</v>
      </c>
      <c r="F173" s="168" t="s">
        <v>3196</v>
      </c>
      <c r="H173" s="169">
        <v>14.853</v>
      </c>
      <c r="I173" s="170"/>
      <c r="L173" s="165"/>
      <c r="M173" s="171"/>
      <c r="N173" s="172"/>
      <c r="O173" s="172"/>
      <c r="P173" s="172"/>
      <c r="Q173" s="172"/>
      <c r="R173" s="172"/>
      <c r="S173" s="172"/>
      <c r="T173" s="173"/>
      <c r="AT173" s="167" t="s">
        <v>229</v>
      </c>
      <c r="AU173" s="167" t="s">
        <v>86</v>
      </c>
      <c r="AV173" s="13" t="s">
        <v>86</v>
      </c>
      <c r="AW173" s="13" t="s">
        <v>32</v>
      </c>
      <c r="AX173" s="13" t="s">
        <v>76</v>
      </c>
      <c r="AY173" s="167" t="s">
        <v>163</v>
      </c>
    </row>
    <row r="174" spans="1:65" s="2" customFormat="1" ht="24.2" customHeight="1">
      <c r="A174" s="30"/>
      <c r="B174" s="140"/>
      <c r="C174" s="141" t="s">
        <v>281</v>
      </c>
      <c r="D174" s="141" t="s">
        <v>164</v>
      </c>
      <c r="E174" s="142" t="s">
        <v>3197</v>
      </c>
      <c r="F174" s="143" t="s">
        <v>3198</v>
      </c>
      <c r="G174" s="144" t="s">
        <v>253</v>
      </c>
      <c r="H174" s="145">
        <v>8.7089999999999996</v>
      </c>
      <c r="I174" s="146"/>
      <c r="J174" s="147">
        <f>ROUND(I174*H174,2)</f>
        <v>0</v>
      </c>
      <c r="K174" s="143" t="s">
        <v>227</v>
      </c>
      <c r="L174" s="31"/>
      <c r="M174" s="148" t="s">
        <v>1</v>
      </c>
      <c r="N174" s="149" t="s">
        <v>41</v>
      </c>
      <c r="O174" s="56"/>
      <c r="P174" s="150">
        <f>O174*H174</f>
        <v>0</v>
      </c>
      <c r="Q174" s="150">
        <v>2.1000000000000001E-2</v>
      </c>
      <c r="R174" s="150">
        <f>Q174*H174</f>
        <v>0.182889</v>
      </c>
      <c r="S174" s="150">
        <v>0</v>
      </c>
      <c r="T174" s="151">
        <f>S174*H174</f>
        <v>0</v>
      </c>
      <c r="U174" s="30"/>
      <c r="V174" s="30"/>
      <c r="W174" s="30"/>
      <c r="X174" s="30"/>
      <c r="Y174" s="30"/>
      <c r="Z174" s="30"/>
      <c r="AA174" s="30"/>
      <c r="AB174" s="30"/>
      <c r="AC174" s="30"/>
      <c r="AD174" s="30"/>
      <c r="AE174" s="30"/>
      <c r="AR174" s="152" t="s">
        <v>162</v>
      </c>
      <c r="AT174" s="152" t="s">
        <v>164</v>
      </c>
      <c r="AU174" s="152" t="s">
        <v>86</v>
      </c>
      <c r="AY174" s="15" t="s">
        <v>163</v>
      </c>
      <c r="BE174" s="153">
        <f>IF(N174="základní",J174,0)</f>
        <v>0</v>
      </c>
      <c r="BF174" s="153">
        <f>IF(N174="snížená",J174,0)</f>
        <v>0</v>
      </c>
      <c r="BG174" s="153">
        <f>IF(N174="zákl. přenesená",J174,0)</f>
        <v>0</v>
      </c>
      <c r="BH174" s="153">
        <f>IF(N174="sníž. přenesená",J174,0)</f>
        <v>0</v>
      </c>
      <c r="BI174" s="153">
        <f>IF(N174="nulová",J174,0)</f>
        <v>0</v>
      </c>
      <c r="BJ174" s="15" t="s">
        <v>84</v>
      </c>
      <c r="BK174" s="153">
        <f>ROUND(I174*H174,2)</f>
        <v>0</v>
      </c>
      <c r="BL174" s="15" t="s">
        <v>162</v>
      </c>
      <c r="BM174" s="152" t="s">
        <v>3199</v>
      </c>
    </row>
    <row r="175" spans="1:65" s="13" customFormat="1" ht="11.25">
      <c r="B175" s="165"/>
      <c r="D175" s="166" t="s">
        <v>229</v>
      </c>
      <c r="E175" s="167" t="s">
        <v>1</v>
      </c>
      <c r="F175" s="168" t="s">
        <v>3189</v>
      </c>
      <c r="H175" s="169">
        <v>4.665</v>
      </c>
      <c r="I175" s="170"/>
      <c r="L175" s="165"/>
      <c r="M175" s="171"/>
      <c r="N175" s="172"/>
      <c r="O175" s="172"/>
      <c r="P175" s="172"/>
      <c r="Q175" s="172"/>
      <c r="R175" s="172"/>
      <c r="S175" s="172"/>
      <c r="T175" s="173"/>
      <c r="AT175" s="167" t="s">
        <v>229</v>
      </c>
      <c r="AU175" s="167" t="s">
        <v>86</v>
      </c>
      <c r="AV175" s="13" t="s">
        <v>86</v>
      </c>
      <c r="AW175" s="13" t="s">
        <v>32</v>
      </c>
      <c r="AX175" s="13" t="s">
        <v>76</v>
      </c>
      <c r="AY175" s="167" t="s">
        <v>163</v>
      </c>
    </row>
    <row r="176" spans="1:65" s="13" customFormat="1" ht="11.25">
      <c r="B176" s="165"/>
      <c r="D176" s="166" t="s">
        <v>229</v>
      </c>
      <c r="E176" s="167" t="s">
        <v>1</v>
      </c>
      <c r="F176" s="168" t="s">
        <v>3190</v>
      </c>
      <c r="H176" s="169">
        <v>4.0439999999999996</v>
      </c>
      <c r="I176" s="170"/>
      <c r="L176" s="165"/>
      <c r="M176" s="171"/>
      <c r="N176" s="172"/>
      <c r="O176" s="172"/>
      <c r="P176" s="172"/>
      <c r="Q176" s="172"/>
      <c r="R176" s="172"/>
      <c r="S176" s="172"/>
      <c r="T176" s="173"/>
      <c r="AT176" s="167" t="s">
        <v>229</v>
      </c>
      <c r="AU176" s="167" t="s">
        <v>86</v>
      </c>
      <c r="AV176" s="13" t="s">
        <v>86</v>
      </c>
      <c r="AW176" s="13" t="s">
        <v>32</v>
      </c>
      <c r="AX176" s="13" t="s">
        <v>76</v>
      </c>
      <c r="AY176" s="167" t="s">
        <v>163</v>
      </c>
    </row>
    <row r="177" spans="1:65" s="2" customFormat="1" ht="24.2" customHeight="1">
      <c r="A177" s="30"/>
      <c r="B177" s="140"/>
      <c r="C177" s="141" t="s">
        <v>285</v>
      </c>
      <c r="D177" s="141" t="s">
        <v>164</v>
      </c>
      <c r="E177" s="142" t="s">
        <v>3066</v>
      </c>
      <c r="F177" s="143" t="s">
        <v>3067</v>
      </c>
      <c r="G177" s="144" t="s">
        <v>253</v>
      </c>
      <c r="H177" s="145">
        <v>72.953000000000003</v>
      </c>
      <c r="I177" s="146"/>
      <c r="J177" s="147">
        <f>ROUND(I177*H177,2)</f>
        <v>0</v>
      </c>
      <c r="K177" s="143" t="s">
        <v>227</v>
      </c>
      <c r="L177" s="31"/>
      <c r="M177" s="148" t="s">
        <v>1</v>
      </c>
      <c r="N177" s="149" t="s">
        <v>41</v>
      </c>
      <c r="O177" s="56"/>
      <c r="P177" s="150">
        <f>O177*H177</f>
        <v>0</v>
      </c>
      <c r="Q177" s="150">
        <v>1.4E-3</v>
      </c>
      <c r="R177" s="150">
        <f>Q177*H177</f>
        <v>0.10213420000000001</v>
      </c>
      <c r="S177" s="150">
        <v>0</v>
      </c>
      <c r="T177" s="151">
        <f>S177*H177</f>
        <v>0</v>
      </c>
      <c r="U177" s="30"/>
      <c r="V177" s="30"/>
      <c r="W177" s="30"/>
      <c r="X177" s="30"/>
      <c r="Y177" s="30"/>
      <c r="Z177" s="30"/>
      <c r="AA177" s="30"/>
      <c r="AB177" s="30"/>
      <c r="AC177" s="30"/>
      <c r="AD177" s="30"/>
      <c r="AE177" s="30"/>
      <c r="AR177" s="152" t="s">
        <v>162</v>
      </c>
      <c r="AT177" s="152" t="s">
        <v>164</v>
      </c>
      <c r="AU177" s="152" t="s">
        <v>86</v>
      </c>
      <c r="AY177" s="15" t="s">
        <v>163</v>
      </c>
      <c r="BE177" s="153">
        <f>IF(N177="základní",J177,0)</f>
        <v>0</v>
      </c>
      <c r="BF177" s="153">
        <f>IF(N177="snížená",J177,0)</f>
        <v>0</v>
      </c>
      <c r="BG177" s="153">
        <f>IF(N177="zákl. přenesená",J177,0)</f>
        <v>0</v>
      </c>
      <c r="BH177" s="153">
        <f>IF(N177="sníž. přenesená",J177,0)</f>
        <v>0</v>
      </c>
      <c r="BI177" s="153">
        <f>IF(N177="nulová",J177,0)</f>
        <v>0</v>
      </c>
      <c r="BJ177" s="15" t="s">
        <v>84</v>
      </c>
      <c r="BK177" s="153">
        <f>ROUND(I177*H177,2)</f>
        <v>0</v>
      </c>
      <c r="BL177" s="15" t="s">
        <v>162</v>
      </c>
      <c r="BM177" s="152" t="s">
        <v>3068</v>
      </c>
    </row>
    <row r="178" spans="1:65" s="13" customFormat="1" ht="11.25">
      <c r="B178" s="165"/>
      <c r="D178" s="166" t="s">
        <v>229</v>
      </c>
      <c r="E178" s="167" t="s">
        <v>1</v>
      </c>
      <c r="F178" s="168" t="s">
        <v>3200</v>
      </c>
      <c r="H178" s="169">
        <v>84.07</v>
      </c>
      <c r="I178" s="170"/>
      <c r="L178" s="165"/>
      <c r="M178" s="171"/>
      <c r="N178" s="172"/>
      <c r="O178" s="172"/>
      <c r="P178" s="172"/>
      <c r="Q178" s="172"/>
      <c r="R178" s="172"/>
      <c r="S178" s="172"/>
      <c r="T178" s="173"/>
      <c r="AT178" s="167" t="s">
        <v>229</v>
      </c>
      <c r="AU178" s="167" t="s">
        <v>86</v>
      </c>
      <c r="AV178" s="13" t="s">
        <v>86</v>
      </c>
      <c r="AW178" s="13" t="s">
        <v>32</v>
      </c>
      <c r="AX178" s="13" t="s">
        <v>76</v>
      </c>
      <c r="AY178" s="167" t="s">
        <v>163</v>
      </c>
    </row>
    <row r="179" spans="1:65" s="13" customFormat="1" ht="11.25">
      <c r="B179" s="165"/>
      <c r="D179" s="166" t="s">
        <v>229</v>
      </c>
      <c r="E179" s="167" t="s">
        <v>1</v>
      </c>
      <c r="F179" s="168" t="s">
        <v>3201</v>
      </c>
      <c r="H179" s="169">
        <v>-3.7050000000000001</v>
      </c>
      <c r="I179" s="170"/>
      <c r="L179" s="165"/>
      <c r="M179" s="171"/>
      <c r="N179" s="172"/>
      <c r="O179" s="172"/>
      <c r="P179" s="172"/>
      <c r="Q179" s="172"/>
      <c r="R179" s="172"/>
      <c r="S179" s="172"/>
      <c r="T179" s="173"/>
      <c r="AT179" s="167" t="s">
        <v>229</v>
      </c>
      <c r="AU179" s="167" t="s">
        <v>86</v>
      </c>
      <c r="AV179" s="13" t="s">
        <v>86</v>
      </c>
      <c r="AW179" s="13" t="s">
        <v>32</v>
      </c>
      <c r="AX179" s="13" t="s">
        <v>76</v>
      </c>
      <c r="AY179" s="167" t="s">
        <v>163</v>
      </c>
    </row>
    <row r="180" spans="1:65" s="13" customFormat="1" ht="11.25">
      <c r="B180" s="165"/>
      <c r="D180" s="166" t="s">
        <v>229</v>
      </c>
      <c r="E180" s="167" t="s">
        <v>1</v>
      </c>
      <c r="F180" s="168" t="s">
        <v>3202</v>
      </c>
      <c r="H180" s="169">
        <v>-2.7469999999999999</v>
      </c>
      <c r="I180" s="170"/>
      <c r="L180" s="165"/>
      <c r="M180" s="171"/>
      <c r="N180" s="172"/>
      <c r="O180" s="172"/>
      <c r="P180" s="172"/>
      <c r="Q180" s="172"/>
      <c r="R180" s="172"/>
      <c r="S180" s="172"/>
      <c r="T180" s="173"/>
      <c r="AT180" s="167" t="s">
        <v>229</v>
      </c>
      <c r="AU180" s="167" t="s">
        <v>86</v>
      </c>
      <c r="AV180" s="13" t="s">
        <v>86</v>
      </c>
      <c r="AW180" s="13" t="s">
        <v>32</v>
      </c>
      <c r="AX180" s="13" t="s">
        <v>76</v>
      </c>
      <c r="AY180" s="167" t="s">
        <v>163</v>
      </c>
    </row>
    <row r="181" spans="1:65" s="13" customFormat="1" ht="11.25">
      <c r="B181" s="165"/>
      <c r="D181" s="166" t="s">
        <v>229</v>
      </c>
      <c r="E181" s="167" t="s">
        <v>1</v>
      </c>
      <c r="F181" s="168" t="s">
        <v>3192</v>
      </c>
      <c r="H181" s="169">
        <v>-4.665</v>
      </c>
      <c r="I181" s="170"/>
      <c r="L181" s="165"/>
      <c r="M181" s="171"/>
      <c r="N181" s="172"/>
      <c r="O181" s="172"/>
      <c r="P181" s="172"/>
      <c r="Q181" s="172"/>
      <c r="R181" s="172"/>
      <c r="S181" s="172"/>
      <c r="T181" s="173"/>
      <c r="AT181" s="167" t="s">
        <v>229</v>
      </c>
      <c r="AU181" s="167" t="s">
        <v>86</v>
      </c>
      <c r="AV181" s="13" t="s">
        <v>86</v>
      </c>
      <c r="AW181" s="13" t="s">
        <v>32</v>
      </c>
      <c r="AX181" s="13" t="s">
        <v>76</v>
      </c>
      <c r="AY181" s="167" t="s">
        <v>163</v>
      </c>
    </row>
    <row r="182" spans="1:65" s="11" customFormat="1" ht="22.9" customHeight="1">
      <c r="B182" s="129"/>
      <c r="D182" s="130" t="s">
        <v>75</v>
      </c>
      <c r="E182" s="163" t="s">
        <v>257</v>
      </c>
      <c r="F182" s="163" t="s">
        <v>490</v>
      </c>
      <c r="I182" s="132"/>
      <c r="J182" s="164">
        <f>BK182</f>
        <v>0</v>
      </c>
      <c r="L182" s="129"/>
      <c r="M182" s="134"/>
      <c r="N182" s="135"/>
      <c r="O182" s="135"/>
      <c r="P182" s="136">
        <f>SUM(P183:P201)</f>
        <v>0</v>
      </c>
      <c r="Q182" s="135"/>
      <c r="R182" s="136">
        <f>SUM(R183:R201)</f>
        <v>2.66E-3</v>
      </c>
      <c r="S182" s="135"/>
      <c r="T182" s="137">
        <f>SUM(T183:T201)</f>
        <v>13.354765</v>
      </c>
      <c r="AR182" s="130" t="s">
        <v>84</v>
      </c>
      <c r="AT182" s="138" t="s">
        <v>75</v>
      </c>
      <c r="AU182" s="138" t="s">
        <v>84</v>
      </c>
      <c r="AY182" s="130" t="s">
        <v>163</v>
      </c>
      <c r="BK182" s="139">
        <f>SUM(BK183:BK201)</f>
        <v>0</v>
      </c>
    </row>
    <row r="183" spans="1:65" s="2" customFormat="1" ht="33" customHeight="1">
      <c r="A183" s="30"/>
      <c r="B183" s="140"/>
      <c r="C183" s="141" t="s">
        <v>289</v>
      </c>
      <c r="D183" s="141" t="s">
        <v>164</v>
      </c>
      <c r="E183" s="142" t="s">
        <v>492</v>
      </c>
      <c r="F183" s="143" t="s">
        <v>493</v>
      </c>
      <c r="G183" s="144" t="s">
        <v>253</v>
      </c>
      <c r="H183" s="145">
        <v>66.5</v>
      </c>
      <c r="I183" s="146"/>
      <c r="J183" s="147">
        <f>ROUND(I183*H183,2)</f>
        <v>0</v>
      </c>
      <c r="K183" s="143" t="s">
        <v>227</v>
      </c>
      <c r="L183" s="31"/>
      <c r="M183" s="148" t="s">
        <v>1</v>
      </c>
      <c r="N183" s="149" t="s">
        <v>41</v>
      </c>
      <c r="O183" s="56"/>
      <c r="P183" s="150">
        <f>O183*H183</f>
        <v>0</v>
      </c>
      <c r="Q183" s="150">
        <v>0</v>
      </c>
      <c r="R183" s="150">
        <f>Q183*H183</f>
        <v>0</v>
      </c>
      <c r="S183" s="150">
        <v>0</v>
      </c>
      <c r="T183" s="151">
        <f>S183*H183</f>
        <v>0</v>
      </c>
      <c r="U183" s="30"/>
      <c r="V183" s="30"/>
      <c r="W183" s="30"/>
      <c r="X183" s="30"/>
      <c r="Y183" s="30"/>
      <c r="Z183" s="30"/>
      <c r="AA183" s="30"/>
      <c r="AB183" s="30"/>
      <c r="AC183" s="30"/>
      <c r="AD183" s="30"/>
      <c r="AE183" s="30"/>
      <c r="AR183" s="152" t="s">
        <v>162</v>
      </c>
      <c r="AT183" s="152" t="s">
        <v>164</v>
      </c>
      <c r="AU183" s="152" t="s">
        <v>86</v>
      </c>
      <c r="AY183" s="15" t="s">
        <v>163</v>
      </c>
      <c r="BE183" s="153">
        <f>IF(N183="základní",J183,0)</f>
        <v>0</v>
      </c>
      <c r="BF183" s="153">
        <f>IF(N183="snížená",J183,0)</f>
        <v>0</v>
      </c>
      <c r="BG183" s="153">
        <f>IF(N183="zákl. přenesená",J183,0)</f>
        <v>0</v>
      </c>
      <c r="BH183" s="153">
        <f>IF(N183="sníž. přenesená",J183,0)</f>
        <v>0</v>
      </c>
      <c r="BI183" s="153">
        <f>IF(N183="nulová",J183,0)</f>
        <v>0</v>
      </c>
      <c r="BJ183" s="15" t="s">
        <v>84</v>
      </c>
      <c r="BK183" s="153">
        <f>ROUND(I183*H183,2)</f>
        <v>0</v>
      </c>
      <c r="BL183" s="15" t="s">
        <v>162</v>
      </c>
      <c r="BM183" s="152" t="s">
        <v>3072</v>
      </c>
    </row>
    <row r="184" spans="1:65" s="2" customFormat="1" ht="37.9" customHeight="1">
      <c r="A184" s="30"/>
      <c r="B184" s="140"/>
      <c r="C184" s="141" t="s">
        <v>293</v>
      </c>
      <c r="D184" s="141" t="s">
        <v>164</v>
      </c>
      <c r="E184" s="142" t="s">
        <v>1555</v>
      </c>
      <c r="F184" s="143" t="s">
        <v>1556</v>
      </c>
      <c r="G184" s="144" t="s">
        <v>253</v>
      </c>
      <c r="H184" s="145">
        <v>40.56</v>
      </c>
      <c r="I184" s="146"/>
      <c r="J184" s="147">
        <f>ROUND(I184*H184,2)</f>
        <v>0</v>
      </c>
      <c r="K184" s="143" t="s">
        <v>227</v>
      </c>
      <c r="L184" s="31"/>
      <c r="M184" s="148" t="s">
        <v>1</v>
      </c>
      <c r="N184" s="149" t="s">
        <v>41</v>
      </c>
      <c r="O184" s="56"/>
      <c r="P184" s="150">
        <f>O184*H184</f>
        <v>0</v>
      </c>
      <c r="Q184" s="150">
        <v>0</v>
      </c>
      <c r="R184" s="150">
        <f>Q184*H184</f>
        <v>0</v>
      </c>
      <c r="S184" s="150">
        <v>0</v>
      </c>
      <c r="T184" s="151">
        <f>S184*H184</f>
        <v>0</v>
      </c>
      <c r="U184" s="30"/>
      <c r="V184" s="30"/>
      <c r="W184" s="30"/>
      <c r="X184" s="30"/>
      <c r="Y184" s="30"/>
      <c r="Z184" s="30"/>
      <c r="AA184" s="30"/>
      <c r="AB184" s="30"/>
      <c r="AC184" s="30"/>
      <c r="AD184" s="30"/>
      <c r="AE184" s="30"/>
      <c r="AR184" s="152" t="s">
        <v>162</v>
      </c>
      <c r="AT184" s="152" t="s">
        <v>164</v>
      </c>
      <c r="AU184" s="152" t="s">
        <v>86</v>
      </c>
      <c r="AY184" s="15" t="s">
        <v>163</v>
      </c>
      <c r="BE184" s="153">
        <f>IF(N184="základní",J184,0)</f>
        <v>0</v>
      </c>
      <c r="BF184" s="153">
        <f>IF(N184="snížená",J184,0)</f>
        <v>0</v>
      </c>
      <c r="BG184" s="153">
        <f>IF(N184="zákl. přenesená",J184,0)</f>
        <v>0</v>
      </c>
      <c r="BH184" s="153">
        <f>IF(N184="sníž. přenesená",J184,0)</f>
        <v>0</v>
      </c>
      <c r="BI184" s="153">
        <f>IF(N184="nulová",J184,0)</f>
        <v>0</v>
      </c>
      <c r="BJ184" s="15" t="s">
        <v>84</v>
      </c>
      <c r="BK184" s="153">
        <f>ROUND(I184*H184,2)</f>
        <v>0</v>
      </c>
      <c r="BL184" s="15" t="s">
        <v>162</v>
      </c>
      <c r="BM184" s="152" t="s">
        <v>3073</v>
      </c>
    </row>
    <row r="185" spans="1:65" s="13" customFormat="1" ht="11.25">
      <c r="B185" s="165"/>
      <c r="D185" s="166" t="s">
        <v>229</v>
      </c>
      <c r="E185" s="167" t="s">
        <v>1</v>
      </c>
      <c r="F185" s="168" t="s">
        <v>3203</v>
      </c>
      <c r="H185" s="169">
        <v>40.56</v>
      </c>
      <c r="I185" s="170"/>
      <c r="L185" s="165"/>
      <c r="M185" s="171"/>
      <c r="N185" s="172"/>
      <c r="O185" s="172"/>
      <c r="P185" s="172"/>
      <c r="Q185" s="172"/>
      <c r="R185" s="172"/>
      <c r="S185" s="172"/>
      <c r="T185" s="173"/>
      <c r="AT185" s="167" t="s">
        <v>229</v>
      </c>
      <c r="AU185" s="167" t="s">
        <v>86</v>
      </c>
      <c r="AV185" s="13" t="s">
        <v>86</v>
      </c>
      <c r="AW185" s="13" t="s">
        <v>32</v>
      </c>
      <c r="AX185" s="13" t="s">
        <v>84</v>
      </c>
      <c r="AY185" s="167" t="s">
        <v>163</v>
      </c>
    </row>
    <row r="186" spans="1:65" s="2" customFormat="1" ht="24.2" customHeight="1">
      <c r="A186" s="30"/>
      <c r="B186" s="140"/>
      <c r="C186" s="141" t="s">
        <v>297</v>
      </c>
      <c r="D186" s="141" t="s">
        <v>164</v>
      </c>
      <c r="E186" s="142" t="s">
        <v>496</v>
      </c>
      <c r="F186" s="143" t="s">
        <v>497</v>
      </c>
      <c r="G186" s="144" t="s">
        <v>253</v>
      </c>
      <c r="H186" s="145">
        <v>66.5</v>
      </c>
      <c r="I186" s="146"/>
      <c r="J186" s="147">
        <f>ROUND(I186*H186,2)</f>
        <v>0</v>
      </c>
      <c r="K186" s="143" t="s">
        <v>227</v>
      </c>
      <c r="L186" s="31"/>
      <c r="M186" s="148" t="s">
        <v>1</v>
      </c>
      <c r="N186" s="149" t="s">
        <v>41</v>
      </c>
      <c r="O186" s="56"/>
      <c r="P186" s="150">
        <f>O186*H186</f>
        <v>0</v>
      </c>
      <c r="Q186" s="150">
        <v>4.0000000000000003E-5</v>
      </c>
      <c r="R186" s="150">
        <f>Q186*H186</f>
        <v>2.66E-3</v>
      </c>
      <c r="S186" s="150">
        <v>0</v>
      </c>
      <c r="T186" s="151">
        <f>S186*H186</f>
        <v>0</v>
      </c>
      <c r="U186" s="30"/>
      <c r="V186" s="30"/>
      <c r="W186" s="30"/>
      <c r="X186" s="30"/>
      <c r="Y186" s="30"/>
      <c r="Z186" s="30"/>
      <c r="AA186" s="30"/>
      <c r="AB186" s="30"/>
      <c r="AC186" s="30"/>
      <c r="AD186" s="30"/>
      <c r="AE186" s="30"/>
      <c r="AR186" s="152" t="s">
        <v>162</v>
      </c>
      <c r="AT186" s="152" t="s">
        <v>164</v>
      </c>
      <c r="AU186" s="152" t="s">
        <v>86</v>
      </c>
      <c r="AY186" s="15" t="s">
        <v>163</v>
      </c>
      <c r="BE186" s="153">
        <f>IF(N186="základní",J186,0)</f>
        <v>0</v>
      </c>
      <c r="BF186" s="153">
        <f>IF(N186="snížená",J186,0)</f>
        <v>0</v>
      </c>
      <c r="BG186" s="153">
        <f>IF(N186="zákl. přenesená",J186,0)</f>
        <v>0</v>
      </c>
      <c r="BH186" s="153">
        <f>IF(N186="sníž. přenesená",J186,0)</f>
        <v>0</v>
      </c>
      <c r="BI186" s="153">
        <f>IF(N186="nulová",J186,0)</f>
        <v>0</v>
      </c>
      <c r="BJ186" s="15" t="s">
        <v>84</v>
      </c>
      <c r="BK186" s="153">
        <f>ROUND(I186*H186,2)</f>
        <v>0</v>
      </c>
      <c r="BL186" s="15" t="s">
        <v>162</v>
      </c>
      <c r="BM186" s="152" t="s">
        <v>3075</v>
      </c>
    </row>
    <row r="187" spans="1:65" s="13" customFormat="1" ht="11.25">
      <c r="B187" s="165"/>
      <c r="D187" s="166" t="s">
        <v>229</v>
      </c>
      <c r="E187" s="167" t="s">
        <v>1</v>
      </c>
      <c r="F187" s="168" t="s">
        <v>3170</v>
      </c>
      <c r="H187" s="169">
        <v>66.5</v>
      </c>
      <c r="I187" s="170"/>
      <c r="L187" s="165"/>
      <c r="M187" s="171"/>
      <c r="N187" s="172"/>
      <c r="O187" s="172"/>
      <c r="P187" s="172"/>
      <c r="Q187" s="172"/>
      <c r="R187" s="172"/>
      <c r="S187" s="172"/>
      <c r="T187" s="173"/>
      <c r="AT187" s="167" t="s">
        <v>229</v>
      </c>
      <c r="AU187" s="167" t="s">
        <v>86</v>
      </c>
      <c r="AV187" s="13" t="s">
        <v>86</v>
      </c>
      <c r="AW187" s="13" t="s">
        <v>32</v>
      </c>
      <c r="AX187" s="13" t="s">
        <v>84</v>
      </c>
      <c r="AY187" s="167" t="s">
        <v>163</v>
      </c>
    </row>
    <row r="188" spans="1:65" s="2" customFormat="1" ht="24.2" customHeight="1">
      <c r="A188" s="30"/>
      <c r="B188" s="140"/>
      <c r="C188" s="141" t="s">
        <v>301</v>
      </c>
      <c r="D188" s="141" t="s">
        <v>164</v>
      </c>
      <c r="E188" s="142" t="s">
        <v>3077</v>
      </c>
      <c r="F188" s="143" t="s">
        <v>3078</v>
      </c>
      <c r="G188" s="144" t="s">
        <v>226</v>
      </c>
      <c r="H188" s="145">
        <v>5</v>
      </c>
      <c r="I188" s="146"/>
      <c r="J188" s="147">
        <f>ROUND(I188*H188,2)</f>
        <v>0</v>
      </c>
      <c r="K188" s="143" t="s">
        <v>227</v>
      </c>
      <c r="L188" s="31"/>
      <c r="M188" s="148" t="s">
        <v>1</v>
      </c>
      <c r="N188" s="149" t="s">
        <v>41</v>
      </c>
      <c r="O188" s="56"/>
      <c r="P188" s="150">
        <f>O188*H188</f>
        <v>0</v>
      </c>
      <c r="Q188" s="150">
        <v>0</v>
      </c>
      <c r="R188" s="150">
        <f>Q188*H188</f>
        <v>0</v>
      </c>
      <c r="S188" s="150">
        <v>2.5</v>
      </c>
      <c r="T188" s="151">
        <f>S188*H188</f>
        <v>12.5</v>
      </c>
      <c r="U188" s="30"/>
      <c r="V188" s="30"/>
      <c r="W188" s="30"/>
      <c r="X188" s="30"/>
      <c r="Y188" s="30"/>
      <c r="Z188" s="30"/>
      <c r="AA188" s="30"/>
      <c r="AB188" s="30"/>
      <c r="AC188" s="30"/>
      <c r="AD188" s="30"/>
      <c r="AE188" s="30"/>
      <c r="AR188" s="152" t="s">
        <v>162</v>
      </c>
      <c r="AT188" s="152" t="s">
        <v>164</v>
      </c>
      <c r="AU188" s="152" t="s">
        <v>86</v>
      </c>
      <c r="AY188" s="15" t="s">
        <v>163</v>
      </c>
      <c r="BE188" s="153">
        <f>IF(N188="základní",J188,0)</f>
        <v>0</v>
      </c>
      <c r="BF188" s="153">
        <f>IF(N188="snížená",J188,0)</f>
        <v>0</v>
      </c>
      <c r="BG188" s="153">
        <f>IF(N188="zákl. přenesená",J188,0)</f>
        <v>0</v>
      </c>
      <c r="BH188" s="153">
        <f>IF(N188="sníž. přenesená",J188,0)</f>
        <v>0</v>
      </c>
      <c r="BI188" s="153">
        <f>IF(N188="nulová",J188,0)</f>
        <v>0</v>
      </c>
      <c r="BJ188" s="15" t="s">
        <v>84</v>
      </c>
      <c r="BK188" s="153">
        <f>ROUND(I188*H188,2)</f>
        <v>0</v>
      </c>
      <c r="BL188" s="15" t="s">
        <v>162</v>
      </c>
      <c r="BM188" s="152" t="s">
        <v>3079</v>
      </c>
    </row>
    <row r="189" spans="1:65" s="13" customFormat="1" ht="11.25">
      <c r="B189" s="165"/>
      <c r="D189" s="166" t="s">
        <v>229</v>
      </c>
      <c r="E189" s="167" t="s">
        <v>1</v>
      </c>
      <c r="F189" s="168" t="s">
        <v>3204</v>
      </c>
      <c r="H189" s="169">
        <v>5</v>
      </c>
      <c r="I189" s="170"/>
      <c r="L189" s="165"/>
      <c r="M189" s="171"/>
      <c r="N189" s="172"/>
      <c r="O189" s="172"/>
      <c r="P189" s="172"/>
      <c r="Q189" s="172"/>
      <c r="R189" s="172"/>
      <c r="S189" s="172"/>
      <c r="T189" s="173"/>
      <c r="AT189" s="167" t="s">
        <v>229</v>
      </c>
      <c r="AU189" s="167" t="s">
        <v>86</v>
      </c>
      <c r="AV189" s="13" t="s">
        <v>86</v>
      </c>
      <c r="AW189" s="13" t="s">
        <v>32</v>
      </c>
      <c r="AX189" s="13" t="s">
        <v>76</v>
      </c>
      <c r="AY189" s="167" t="s">
        <v>163</v>
      </c>
    </row>
    <row r="190" spans="1:65" s="2" customFormat="1" ht="37.9" customHeight="1">
      <c r="A190" s="30"/>
      <c r="B190" s="140"/>
      <c r="C190" s="141" t="s">
        <v>93</v>
      </c>
      <c r="D190" s="141" t="s">
        <v>164</v>
      </c>
      <c r="E190" s="142" t="s">
        <v>3085</v>
      </c>
      <c r="F190" s="143" t="s">
        <v>3086</v>
      </c>
      <c r="G190" s="144" t="s">
        <v>253</v>
      </c>
      <c r="H190" s="145">
        <v>122.5</v>
      </c>
      <c r="I190" s="146"/>
      <c r="J190" s="147">
        <f>ROUND(I190*H190,2)</f>
        <v>0</v>
      </c>
      <c r="K190" s="143" t="s">
        <v>227</v>
      </c>
      <c r="L190" s="31"/>
      <c r="M190" s="148" t="s">
        <v>1</v>
      </c>
      <c r="N190" s="149" t="s">
        <v>41</v>
      </c>
      <c r="O190" s="56"/>
      <c r="P190" s="150">
        <f>O190*H190</f>
        <v>0</v>
      </c>
      <c r="Q190" s="150">
        <v>0</v>
      </c>
      <c r="R190" s="150">
        <f>Q190*H190</f>
        <v>0</v>
      </c>
      <c r="S190" s="150">
        <v>4.0000000000000001E-3</v>
      </c>
      <c r="T190" s="151">
        <f>S190*H190</f>
        <v>0.49</v>
      </c>
      <c r="U190" s="30"/>
      <c r="V190" s="30"/>
      <c r="W190" s="30"/>
      <c r="X190" s="30"/>
      <c r="Y190" s="30"/>
      <c r="Z190" s="30"/>
      <c r="AA190" s="30"/>
      <c r="AB190" s="30"/>
      <c r="AC190" s="30"/>
      <c r="AD190" s="30"/>
      <c r="AE190" s="30"/>
      <c r="AR190" s="152" t="s">
        <v>162</v>
      </c>
      <c r="AT190" s="152" t="s">
        <v>164</v>
      </c>
      <c r="AU190" s="152" t="s">
        <v>86</v>
      </c>
      <c r="AY190" s="15" t="s">
        <v>163</v>
      </c>
      <c r="BE190" s="153">
        <f>IF(N190="základní",J190,0)</f>
        <v>0</v>
      </c>
      <c r="BF190" s="153">
        <f>IF(N190="snížená",J190,0)</f>
        <v>0</v>
      </c>
      <c r="BG190" s="153">
        <f>IF(N190="zákl. přenesená",J190,0)</f>
        <v>0</v>
      </c>
      <c r="BH190" s="153">
        <f>IF(N190="sníž. přenesená",J190,0)</f>
        <v>0</v>
      </c>
      <c r="BI190" s="153">
        <f>IF(N190="nulová",J190,0)</f>
        <v>0</v>
      </c>
      <c r="BJ190" s="15" t="s">
        <v>84</v>
      </c>
      <c r="BK190" s="153">
        <f>ROUND(I190*H190,2)</f>
        <v>0</v>
      </c>
      <c r="BL190" s="15" t="s">
        <v>162</v>
      </c>
      <c r="BM190" s="152" t="s">
        <v>3087</v>
      </c>
    </row>
    <row r="191" spans="1:65" s="13" customFormat="1" ht="11.25">
      <c r="B191" s="165"/>
      <c r="D191" s="166" t="s">
        <v>229</v>
      </c>
      <c r="E191" s="167" t="s">
        <v>1</v>
      </c>
      <c r="F191" s="168" t="s">
        <v>3191</v>
      </c>
      <c r="H191" s="169">
        <v>121.85899999999999</v>
      </c>
      <c r="I191" s="170"/>
      <c r="L191" s="165"/>
      <c r="M191" s="171"/>
      <c r="N191" s="172"/>
      <c r="O191" s="172"/>
      <c r="P191" s="172"/>
      <c r="Q191" s="172"/>
      <c r="R191" s="172"/>
      <c r="S191" s="172"/>
      <c r="T191" s="173"/>
      <c r="AT191" s="167" t="s">
        <v>229</v>
      </c>
      <c r="AU191" s="167" t="s">
        <v>86</v>
      </c>
      <c r="AV191" s="13" t="s">
        <v>86</v>
      </c>
      <c r="AW191" s="13" t="s">
        <v>32</v>
      </c>
      <c r="AX191" s="13" t="s">
        <v>76</v>
      </c>
      <c r="AY191" s="167" t="s">
        <v>163</v>
      </c>
    </row>
    <row r="192" spans="1:65" s="13" customFormat="1" ht="11.25">
      <c r="B192" s="165"/>
      <c r="D192" s="166" t="s">
        <v>229</v>
      </c>
      <c r="E192" s="167" t="s">
        <v>1</v>
      </c>
      <c r="F192" s="168" t="s">
        <v>3192</v>
      </c>
      <c r="H192" s="169">
        <v>-4.665</v>
      </c>
      <c r="I192" s="170"/>
      <c r="L192" s="165"/>
      <c r="M192" s="171"/>
      <c r="N192" s="172"/>
      <c r="O192" s="172"/>
      <c r="P192" s="172"/>
      <c r="Q192" s="172"/>
      <c r="R192" s="172"/>
      <c r="S192" s="172"/>
      <c r="T192" s="173"/>
      <c r="AT192" s="167" t="s">
        <v>229</v>
      </c>
      <c r="AU192" s="167" t="s">
        <v>86</v>
      </c>
      <c r="AV192" s="13" t="s">
        <v>86</v>
      </c>
      <c r="AW192" s="13" t="s">
        <v>32</v>
      </c>
      <c r="AX192" s="13" t="s">
        <v>76</v>
      </c>
      <c r="AY192" s="167" t="s">
        <v>163</v>
      </c>
    </row>
    <row r="193" spans="1:65" s="13" customFormat="1" ht="11.25">
      <c r="B193" s="165"/>
      <c r="D193" s="166" t="s">
        <v>229</v>
      </c>
      <c r="E193" s="167" t="s">
        <v>1</v>
      </c>
      <c r="F193" s="168" t="s">
        <v>3193</v>
      </c>
      <c r="H193" s="169">
        <v>-4.3650000000000002</v>
      </c>
      <c r="I193" s="170"/>
      <c r="L193" s="165"/>
      <c r="M193" s="171"/>
      <c r="N193" s="172"/>
      <c r="O193" s="172"/>
      <c r="P193" s="172"/>
      <c r="Q193" s="172"/>
      <c r="R193" s="172"/>
      <c r="S193" s="172"/>
      <c r="T193" s="173"/>
      <c r="AT193" s="167" t="s">
        <v>229</v>
      </c>
      <c r="AU193" s="167" t="s">
        <v>86</v>
      </c>
      <c r="AV193" s="13" t="s">
        <v>86</v>
      </c>
      <c r="AW193" s="13" t="s">
        <v>32</v>
      </c>
      <c r="AX193" s="13" t="s">
        <v>76</v>
      </c>
      <c r="AY193" s="167" t="s">
        <v>163</v>
      </c>
    </row>
    <row r="194" spans="1:65" s="13" customFormat="1" ht="11.25">
      <c r="B194" s="165"/>
      <c r="D194" s="166" t="s">
        <v>229</v>
      </c>
      <c r="E194" s="167" t="s">
        <v>1</v>
      </c>
      <c r="F194" s="168" t="s">
        <v>3194</v>
      </c>
      <c r="H194" s="169">
        <v>-1.8</v>
      </c>
      <c r="I194" s="170"/>
      <c r="L194" s="165"/>
      <c r="M194" s="171"/>
      <c r="N194" s="172"/>
      <c r="O194" s="172"/>
      <c r="P194" s="172"/>
      <c r="Q194" s="172"/>
      <c r="R194" s="172"/>
      <c r="S194" s="172"/>
      <c r="T194" s="173"/>
      <c r="AT194" s="167" t="s">
        <v>229</v>
      </c>
      <c r="AU194" s="167" t="s">
        <v>86</v>
      </c>
      <c r="AV194" s="13" t="s">
        <v>86</v>
      </c>
      <c r="AW194" s="13" t="s">
        <v>32</v>
      </c>
      <c r="AX194" s="13" t="s">
        <v>76</v>
      </c>
      <c r="AY194" s="167" t="s">
        <v>163</v>
      </c>
    </row>
    <row r="195" spans="1:65" s="13" customFormat="1" ht="11.25">
      <c r="B195" s="165"/>
      <c r="D195" s="166" t="s">
        <v>229</v>
      </c>
      <c r="E195" s="167" t="s">
        <v>1</v>
      </c>
      <c r="F195" s="168" t="s">
        <v>3195</v>
      </c>
      <c r="H195" s="169">
        <v>-3.3820000000000001</v>
      </c>
      <c r="I195" s="170"/>
      <c r="L195" s="165"/>
      <c r="M195" s="171"/>
      <c r="N195" s="172"/>
      <c r="O195" s="172"/>
      <c r="P195" s="172"/>
      <c r="Q195" s="172"/>
      <c r="R195" s="172"/>
      <c r="S195" s="172"/>
      <c r="T195" s="173"/>
      <c r="AT195" s="167" t="s">
        <v>229</v>
      </c>
      <c r="AU195" s="167" t="s">
        <v>86</v>
      </c>
      <c r="AV195" s="13" t="s">
        <v>86</v>
      </c>
      <c r="AW195" s="13" t="s">
        <v>32</v>
      </c>
      <c r="AX195" s="13" t="s">
        <v>76</v>
      </c>
      <c r="AY195" s="167" t="s">
        <v>163</v>
      </c>
    </row>
    <row r="196" spans="1:65" s="13" customFormat="1" ht="11.25">
      <c r="B196" s="165"/>
      <c r="D196" s="166" t="s">
        <v>229</v>
      </c>
      <c r="E196" s="167" t="s">
        <v>1</v>
      </c>
      <c r="F196" s="168" t="s">
        <v>3196</v>
      </c>
      <c r="H196" s="169">
        <v>14.853</v>
      </c>
      <c r="I196" s="170"/>
      <c r="L196" s="165"/>
      <c r="M196" s="171"/>
      <c r="N196" s="172"/>
      <c r="O196" s="172"/>
      <c r="P196" s="172"/>
      <c r="Q196" s="172"/>
      <c r="R196" s="172"/>
      <c r="S196" s="172"/>
      <c r="T196" s="173"/>
      <c r="AT196" s="167" t="s">
        <v>229</v>
      </c>
      <c r="AU196" s="167" t="s">
        <v>86</v>
      </c>
      <c r="AV196" s="13" t="s">
        <v>86</v>
      </c>
      <c r="AW196" s="13" t="s">
        <v>32</v>
      </c>
      <c r="AX196" s="13" t="s">
        <v>76</v>
      </c>
      <c r="AY196" s="167" t="s">
        <v>163</v>
      </c>
    </row>
    <row r="197" spans="1:65" s="2" customFormat="1" ht="37.9" customHeight="1">
      <c r="A197" s="30"/>
      <c r="B197" s="140"/>
      <c r="C197" s="141" t="s">
        <v>7</v>
      </c>
      <c r="D197" s="141" t="s">
        <v>164</v>
      </c>
      <c r="E197" s="142" t="s">
        <v>3089</v>
      </c>
      <c r="F197" s="143" t="s">
        <v>3090</v>
      </c>
      <c r="G197" s="144" t="s">
        <v>253</v>
      </c>
      <c r="H197" s="145">
        <v>72.953000000000003</v>
      </c>
      <c r="I197" s="146"/>
      <c r="J197" s="147">
        <f>ROUND(I197*H197,2)</f>
        <v>0</v>
      </c>
      <c r="K197" s="143" t="s">
        <v>227</v>
      </c>
      <c r="L197" s="31"/>
      <c r="M197" s="148" t="s">
        <v>1</v>
      </c>
      <c r="N197" s="149" t="s">
        <v>41</v>
      </c>
      <c r="O197" s="56"/>
      <c r="P197" s="150">
        <f>O197*H197</f>
        <v>0</v>
      </c>
      <c r="Q197" s="150">
        <v>0</v>
      </c>
      <c r="R197" s="150">
        <f>Q197*H197</f>
        <v>0</v>
      </c>
      <c r="S197" s="150">
        <v>5.0000000000000001E-3</v>
      </c>
      <c r="T197" s="151">
        <f>S197*H197</f>
        <v>0.36476500000000001</v>
      </c>
      <c r="U197" s="30"/>
      <c r="V197" s="30"/>
      <c r="W197" s="30"/>
      <c r="X197" s="30"/>
      <c r="Y197" s="30"/>
      <c r="Z197" s="30"/>
      <c r="AA197" s="30"/>
      <c r="AB197" s="30"/>
      <c r="AC197" s="30"/>
      <c r="AD197" s="30"/>
      <c r="AE197" s="30"/>
      <c r="AR197" s="152" t="s">
        <v>162</v>
      </c>
      <c r="AT197" s="152" t="s">
        <v>164</v>
      </c>
      <c r="AU197" s="152" t="s">
        <v>86</v>
      </c>
      <c r="AY197" s="15" t="s">
        <v>163</v>
      </c>
      <c r="BE197" s="153">
        <f>IF(N197="základní",J197,0)</f>
        <v>0</v>
      </c>
      <c r="BF197" s="153">
        <f>IF(N197="snížená",J197,0)</f>
        <v>0</v>
      </c>
      <c r="BG197" s="153">
        <f>IF(N197="zákl. přenesená",J197,0)</f>
        <v>0</v>
      </c>
      <c r="BH197" s="153">
        <f>IF(N197="sníž. přenesená",J197,0)</f>
        <v>0</v>
      </c>
      <c r="BI197" s="153">
        <f>IF(N197="nulová",J197,0)</f>
        <v>0</v>
      </c>
      <c r="BJ197" s="15" t="s">
        <v>84</v>
      </c>
      <c r="BK197" s="153">
        <f>ROUND(I197*H197,2)</f>
        <v>0</v>
      </c>
      <c r="BL197" s="15" t="s">
        <v>162</v>
      </c>
      <c r="BM197" s="152" t="s">
        <v>3091</v>
      </c>
    </row>
    <row r="198" spans="1:65" s="13" customFormat="1" ht="11.25">
      <c r="B198" s="165"/>
      <c r="D198" s="166" t="s">
        <v>229</v>
      </c>
      <c r="E198" s="167" t="s">
        <v>1</v>
      </c>
      <c r="F198" s="168" t="s">
        <v>3200</v>
      </c>
      <c r="H198" s="169">
        <v>84.07</v>
      </c>
      <c r="I198" s="170"/>
      <c r="L198" s="165"/>
      <c r="M198" s="171"/>
      <c r="N198" s="172"/>
      <c r="O198" s="172"/>
      <c r="P198" s="172"/>
      <c r="Q198" s="172"/>
      <c r="R198" s="172"/>
      <c r="S198" s="172"/>
      <c r="T198" s="173"/>
      <c r="AT198" s="167" t="s">
        <v>229</v>
      </c>
      <c r="AU198" s="167" t="s">
        <v>86</v>
      </c>
      <c r="AV198" s="13" t="s">
        <v>86</v>
      </c>
      <c r="AW198" s="13" t="s">
        <v>32</v>
      </c>
      <c r="AX198" s="13" t="s">
        <v>76</v>
      </c>
      <c r="AY198" s="167" t="s">
        <v>163</v>
      </c>
    </row>
    <row r="199" spans="1:65" s="13" customFormat="1" ht="11.25">
      <c r="B199" s="165"/>
      <c r="D199" s="166" t="s">
        <v>229</v>
      </c>
      <c r="E199" s="167" t="s">
        <v>1</v>
      </c>
      <c r="F199" s="168" t="s">
        <v>3201</v>
      </c>
      <c r="H199" s="169">
        <v>-3.7050000000000001</v>
      </c>
      <c r="I199" s="170"/>
      <c r="L199" s="165"/>
      <c r="M199" s="171"/>
      <c r="N199" s="172"/>
      <c r="O199" s="172"/>
      <c r="P199" s="172"/>
      <c r="Q199" s="172"/>
      <c r="R199" s="172"/>
      <c r="S199" s="172"/>
      <c r="T199" s="173"/>
      <c r="AT199" s="167" t="s">
        <v>229</v>
      </c>
      <c r="AU199" s="167" t="s">
        <v>86</v>
      </c>
      <c r="AV199" s="13" t="s">
        <v>86</v>
      </c>
      <c r="AW199" s="13" t="s">
        <v>32</v>
      </c>
      <c r="AX199" s="13" t="s">
        <v>76</v>
      </c>
      <c r="AY199" s="167" t="s">
        <v>163</v>
      </c>
    </row>
    <row r="200" spans="1:65" s="13" customFormat="1" ht="11.25">
      <c r="B200" s="165"/>
      <c r="D200" s="166" t="s">
        <v>229</v>
      </c>
      <c r="E200" s="167" t="s">
        <v>1</v>
      </c>
      <c r="F200" s="168" t="s">
        <v>3202</v>
      </c>
      <c r="H200" s="169">
        <v>-2.7469999999999999</v>
      </c>
      <c r="I200" s="170"/>
      <c r="L200" s="165"/>
      <c r="M200" s="171"/>
      <c r="N200" s="172"/>
      <c r="O200" s="172"/>
      <c r="P200" s="172"/>
      <c r="Q200" s="172"/>
      <c r="R200" s="172"/>
      <c r="S200" s="172"/>
      <c r="T200" s="173"/>
      <c r="AT200" s="167" t="s">
        <v>229</v>
      </c>
      <c r="AU200" s="167" t="s">
        <v>86</v>
      </c>
      <c r="AV200" s="13" t="s">
        <v>86</v>
      </c>
      <c r="AW200" s="13" t="s">
        <v>32</v>
      </c>
      <c r="AX200" s="13" t="s">
        <v>76</v>
      </c>
      <c r="AY200" s="167" t="s">
        <v>163</v>
      </c>
    </row>
    <row r="201" spans="1:65" s="13" customFormat="1" ht="11.25">
      <c r="B201" s="165"/>
      <c r="D201" s="166" t="s">
        <v>229</v>
      </c>
      <c r="E201" s="167" t="s">
        <v>1</v>
      </c>
      <c r="F201" s="168" t="s">
        <v>3192</v>
      </c>
      <c r="H201" s="169">
        <v>-4.665</v>
      </c>
      <c r="I201" s="170"/>
      <c r="L201" s="165"/>
      <c r="M201" s="171"/>
      <c r="N201" s="172"/>
      <c r="O201" s="172"/>
      <c r="P201" s="172"/>
      <c r="Q201" s="172"/>
      <c r="R201" s="172"/>
      <c r="S201" s="172"/>
      <c r="T201" s="173"/>
      <c r="AT201" s="167" t="s">
        <v>229</v>
      </c>
      <c r="AU201" s="167" t="s">
        <v>86</v>
      </c>
      <c r="AV201" s="13" t="s">
        <v>86</v>
      </c>
      <c r="AW201" s="13" t="s">
        <v>32</v>
      </c>
      <c r="AX201" s="13" t="s">
        <v>76</v>
      </c>
      <c r="AY201" s="167" t="s">
        <v>163</v>
      </c>
    </row>
    <row r="202" spans="1:65" s="11" customFormat="1" ht="22.9" customHeight="1">
      <c r="B202" s="129"/>
      <c r="D202" s="130" t="s">
        <v>75</v>
      </c>
      <c r="E202" s="163" t="s">
        <v>568</v>
      </c>
      <c r="F202" s="163" t="s">
        <v>569</v>
      </c>
      <c r="I202" s="132"/>
      <c r="J202" s="164">
        <f>BK202</f>
        <v>0</v>
      </c>
      <c r="L202" s="129"/>
      <c r="M202" s="134"/>
      <c r="N202" s="135"/>
      <c r="O202" s="135"/>
      <c r="P202" s="136">
        <f>SUM(P203:P209)</f>
        <v>0</v>
      </c>
      <c r="Q202" s="135"/>
      <c r="R202" s="136">
        <f>SUM(R203:R209)</f>
        <v>0</v>
      </c>
      <c r="S202" s="135"/>
      <c r="T202" s="137">
        <f>SUM(T203:T209)</f>
        <v>49.875</v>
      </c>
      <c r="AR202" s="130" t="s">
        <v>84</v>
      </c>
      <c r="AT202" s="138" t="s">
        <v>75</v>
      </c>
      <c r="AU202" s="138" t="s">
        <v>84</v>
      </c>
      <c r="AY202" s="130" t="s">
        <v>163</v>
      </c>
      <c r="BK202" s="139">
        <f>SUM(BK203:BK209)</f>
        <v>0</v>
      </c>
    </row>
    <row r="203" spans="1:65" s="2" customFormat="1" ht="24.2" customHeight="1">
      <c r="A203" s="30"/>
      <c r="B203" s="140"/>
      <c r="C203" s="141" t="s">
        <v>130</v>
      </c>
      <c r="D203" s="141" t="s">
        <v>164</v>
      </c>
      <c r="E203" s="142" t="s">
        <v>571</v>
      </c>
      <c r="F203" s="143" t="s">
        <v>572</v>
      </c>
      <c r="G203" s="144" t="s">
        <v>226</v>
      </c>
      <c r="H203" s="145">
        <v>33.25</v>
      </c>
      <c r="I203" s="146"/>
      <c r="J203" s="147">
        <f>ROUND(I203*H203,2)</f>
        <v>0</v>
      </c>
      <c r="K203" s="143" t="s">
        <v>227</v>
      </c>
      <c r="L203" s="31"/>
      <c r="M203" s="148" t="s">
        <v>1</v>
      </c>
      <c r="N203" s="149" t="s">
        <v>41</v>
      </c>
      <c r="O203" s="56"/>
      <c r="P203" s="150">
        <f>O203*H203</f>
        <v>0</v>
      </c>
      <c r="Q203" s="150">
        <v>0</v>
      </c>
      <c r="R203" s="150">
        <f>Q203*H203</f>
        <v>0</v>
      </c>
      <c r="S203" s="150">
        <v>1.5</v>
      </c>
      <c r="T203" s="151">
        <f>S203*H203</f>
        <v>49.875</v>
      </c>
      <c r="U203" s="30"/>
      <c r="V203" s="30"/>
      <c r="W203" s="30"/>
      <c r="X203" s="30"/>
      <c r="Y203" s="30"/>
      <c r="Z203" s="30"/>
      <c r="AA203" s="30"/>
      <c r="AB203" s="30"/>
      <c r="AC203" s="30"/>
      <c r="AD203" s="30"/>
      <c r="AE203" s="30"/>
      <c r="AR203" s="152" t="s">
        <v>162</v>
      </c>
      <c r="AT203" s="152" t="s">
        <v>164</v>
      </c>
      <c r="AU203" s="152" t="s">
        <v>86</v>
      </c>
      <c r="AY203" s="15" t="s">
        <v>163</v>
      </c>
      <c r="BE203" s="153">
        <f>IF(N203="základní",J203,0)</f>
        <v>0</v>
      </c>
      <c r="BF203" s="153">
        <f>IF(N203="snížená",J203,0)</f>
        <v>0</v>
      </c>
      <c r="BG203" s="153">
        <f>IF(N203="zákl. přenesená",J203,0)</f>
        <v>0</v>
      </c>
      <c r="BH203" s="153">
        <f>IF(N203="sníž. přenesená",J203,0)</f>
        <v>0</v>
      </c>
      <c r="BI203" s="153">
        <f>IF(N203="nulová",J203,0)</f>
        <v>0</v>
      </c>
      <c r="BJ203" s="15" t="s">
        <v>84</v>
      </c>
      <c r="BK203" s="153">
        <f>ROUND(I203*H203,2)</f>
        <v>0</v>
      </c>
      <c r="BL203" s="15" t="s">
        <v>162</v>
      </c>
      <c r="BM203" s="152" t="s">
        <v>3093</v>
      </c>
    </row>
    <row r="204" spans="1:65" s="13" customFormat="1" ht="11.25">
      <c r="B204" s="165"/>
      <c r="D204" s="166" t="s">
        <v>229</v>
      </c>
      <c r="E204" s="167" t="s">
        <v>1</v>
      </c>
      <c r="F204" s="168" t="s">
        <v>3205</v>
      </c>
      <c r="H204" s="169">
        <v>33.25</v>
      </c>
      <c r="I204" s="170"/>
      <c r="L204" s="165"/>
      <c r="M204" s="171"/>
      <c r="N204" s="172"/>
      <c r="O204" s="172"/>
      <c r="P204" s="172"/>
      <c r="Q204" s="172"/>
      <c r="R204" s="172"/>
      <c r="S204" s="172"/>
      <c r="T204" s="173"/>
      <c r="AT204" s="167" t="s">
        <v>229</v>
      </c>
      <c r="AU204" s="167" t="s">
        <v>86</v>
      </c>
      <c r="AV204" s="13" t="s">
        <v>86</v>
      </c>
      <c r="AW204" s="13" t="s">
        <v>32</v>
      </c>
      <c r="AX204" s="13" t="s">
        <v>76</v>
      </c>
      <c r="AY204" s="167" t="s">
        <v>163</v>
      </c>
    </row>
    <row r="205" spans="1:65" s="2" customFormat="1" ht="33" customHeight="1">
      <c r="A205" s="30"/>
      <c r="B205" s="140"/>
      <c r="C205" s="141" t="s">
        <v>133</v>
      </c>
      <c r="D205" s="141" t="s">
        <v>164</v>
      </c>
      <c r="E205" s="142" t="s">
        <v>3096</v>
      </c>
      <c r="F205" s="143" t="s">
        <v>3097</v>
      </c>
      <c r="G205" s="144" t="s">
        <v>245</v>
      </c>
      <c r="H205" s="145">
        <v>63.23</v>
      </c>
      <c r="I205" s="146"/>
      <c r="J205" s="147">
        <f>ROUND(I205*H205,2)</f>
        <v>0</v>
      </c>
      <c r="K205" s="143" t="s">
        <v>227</v>
      </c>
      <c r="L205" s="31"/>
      <c r="M205" s="148" t="s">
        <v>1</v>
      </c>
      <c r="N205" s="149" t="s">
        <v>41</v>
      </c>
      <c r="O205" s="56"/>
      <c r="P205" s="150">
        <f>O205*H205</f>
        <v>0</v>
      </c>
      <c r="Q205" s="150">
        <v>0</v>
      </c>
      <c r="R205" s="150">
        <f>Q205*H205</f>
        <v>0</v>
      </c>
      <c r="S205" s="150">
        <v>0</v>
      </c>
      <c r="T205" s="151">
        <f>S205*H205</f>
        <v>0</v>
      </c>
      <c r="U205" s="30"/>
      <c r="V205" s="30"/>
      <c r="W205" s="30"/>
      <c r="X205" s="30"/>
      <c r="Y205" s="30"/>
      <c r="Z205" s="30"/>
      <c r="AA205" s="30"/>
      <c r="AB205" s="30"/>
      <c r="AC205" s="30"/>
      <c r="AD205" s="30"/>
      <c r="AE205" s="30"/>
      <c r="AR205" s="152" t="s">
        <v>162</v>
      </c>
      <c r="AT205" s="152" t="s">
        <v>164</v>
      </c>
      <c r="AU205" s="152" t="s">
        <v>86</v>
      </c>
      <c r="AY205" s="15" t="s">
        <v>163</v>
      </c>
      <c r="BE205" s="153">
        <f>IF(N205="základní",J205,0)</f>
        <v>0</v>
      </c>
      <c r="BF205" s="153">
        <f>IF(N205="snížená",J205,0)</f>
        <v>0</v>
      </c>
      <c r="BG205" s="153">
        <f>IF(N205="zákl. přenesená",J205,0)</f>
        <v>0</v>
      </c>
      <c r="BH205" s="153">
        <f>IF(N205="sníž. přenesená",J205,0)</f>
        <v>0</v>
      </c>
      <c r="BI205" s="153">
        <f>IF(N205="nulová",J205,0)</f>
        <v>0</v>
      </c>
      <c r="BJ205" s="15" t="s">
        <v>84</v>
      </c>
      <c r="BK205" s="153">
        <f>ROUND(I205*H205,2)</f>
        <v>0</v>
      </c>
      <c r="BL205" s="15" t="s">
        <v>162</v>
      </c>
      <c r="BM205" s="152" t="s">
        <v>3098</v>
      </c>
    </row>
    <row r="206" spans="1:65" s="2" customFormat="1" ht="24.2" customHeight="1">
      <c r="A206" s="30"/>
      <c r="B206" s="140"/>
      <c r="C206" s="141" t="s">
        <v>317</v>
      </c>
      <c r="D206" s="141" t="s">
        <v>164</v>
      </c>
      <c r="E206" s="142" t="s">
        <v>583</v>
      </c>
      <c r="F206" s="143" t="s">
        <v>584</v>
      </c>
      <c r="G206" s="144" t="s">
        <v>245</v>
      </c>
      <c r="H206" s="145">
        <v>63.23</v>
      </c>
      <c r="I206" s="146"/>
      <c r="J206" s="147">
        <f>ROUND(I206*H206,2)</f>
        <v>0</v>
      </c>
      <c r="K206" s="143" t="s">
        <v>227</v>
      </c>
      <c r="L206" s="31"/>
      <c r="M206" s="148" t="s">
        <v>1</v>
      </c>
      <c r="N206" s="149" t="s">
        <v>41</v>
      </c>
      <c r="O206" s="56"/>
      <c r="P206" s="150">
        <f>O206*H206</f>
        <v>0</v>
      </c>
      <c r="Q206" s="150">
        <v>0</v>
      </c>
      <c r="R206" s="150">
        <f>Q206*H206</f>
        <v>0</v>
      </c>
      <c r="S206" s="150">
        <v>0</v>
      </c>
      <c r="T206" s="151">
        <f>S206*H206</f>
        <v>0</v>
      </c>
      <c r="U206" s="30"/>
      <c r="V206" s="30"/>
      <c r="W206" s="30"/>
      <c r="X206" s="30"/>
      <c r="Y206" s="30"/>
      <c r="Z206" s="30"/>
      <c r="AA206" s="30"/>
      <c r="AB206" s="30"/>
      <c r="AC206" s="30"/>
      <c r="AD206" s="30"/>
      <c r="AE206" s="30"/>
      <c r="AR206" s="152" t="s">
        <v>162</v>
      </c>
      <c r="AT206" s="152" t="s">
        <v>164</v>
      </c>
      <c r="AU206" s="152" t="s">
        <v>86</v>
      </c>
      <c r="AY206" s="15" t="s">
        <v>163</v>
      </c>
      <c r="BE206" s="153">
        <f>IF(N206="základní",J206,0)</f>
        <v>0</v>
      </c>
      <c r="BF206" s="153">
        <f>IF(N206="snížená",J206,0)</f>
        <v>0</v>
      </c>
      <c r="BG206" s="153">
        <f>IF(N206="zákl. přenesená",J206,0)</f>
        <v>0</v>
      </c>
      <c r="BH206" s="153">
        <f>IF(N206="sníž. přenesená",J206,0)</f>
        <v>0</v>
      </c>
      <c r="BI206" s="153">
        <f>IF(N206="nulová",J206,0)</f>
        <v>0</v>
      </c>
      <c r="BJ206" s="15" t="s">
        <v>84</v>
      </c>
      <c r="BK206" s="153">
        <f>ROUND(I206*H206,2)</f>
        <v>0</v>
      </c>
      <c r="BL206" s="15" t="s">
        <v>162</v>
      </c>
      <c r="BM206" s="152" t="s">
        <v>3099</v>
      </c>
    </row>
    <row r="207" spans="1:65" s="2" customFormat="1" ht="24.2" customHeight="1">
      <c r="A207" s="30"/>
      <c r="B207" s="140"/>
      <c r="C207" s="141" t="s">
        <v>326</v>
      </c>
      <c r="D207" s="141" t="s">
        <v>164</v>
      </c>
      <c r="E207" s="142" t="s">
        <v>587</v>
      </c>
      <c r="F207" s="143" t="s">
        <v>588</v>
      </c>
      <c r="G207" s="144" t="s">
        <v>245</v>
      </c>
      <c r="H207" s="145">
        <v>569.07000000000005</v>
      </c>
      <c r="I207" s="146"/>
      <c r="J207" s="147">
        <f>ROUND(I207*H207,2)</f>
        <v>0</v>
      </c>
      <c r="K207" s="143" t="s">
        <v>227</v>
      </c>
      <c r="L207" s="31"/>
      <c r="M207" s="148" t="s">
        <v>1</v>
      </c>
      <c r="N207" s="149" t="s">
        <v>41</v>
      </c>
      <c r="O207" s="56"/>
      <c r="P207" s="150">
        <f>O207*H207</f>
        <v>0</v>
      </c>
      <c r="Q207" s="150">
        <v>0</v>
      </c>
      <c r="R207" s="150">
        <f>Q207*H207</f>
        <v>0</v>
      </c>
      <c r="S207" s="150">
        <v>0</v>
      </c>
      <c r="T207" s="151">
        <f>S207*H207</f>
        <v>0</v>
      </c>
      <c r="U207" s="30"/>
      <c r="V207" s="30"/>
      <c r="W207" s="30"/>
      <c r="X207" s="30"/>
      <c r="Y207" s="30"/>
      <c r="Z207" s="30"/>
      <c r="AA207" s="30"/>
      <c r="AB207" s="30"/>
      <c r="AC207" s="30"/>
      <c r="AD207" s="30"/>
      <c r="AE207" s="30"/>
      <c r="AR207" s="152" t="s">
        <v>162</v>
      </c>
      <c r="AT207" s="152" t="s">
        <v>164</v>
      </c>
      <c r="AU207" s="152" t="s">
        <v>86</v>
      </c>
      <c r="AY207" s="15" t="s">
        <v>163</v>
      </c>
      <c r="BE207" s="153">
        <f>IF(N207="základní",J207,0)</f>
        <v>0</v>
      </c>
      <c r="BF207" s="153">
        <f>IF(N207="snížená",J207,0)</f>
        <v>0</v>
      </c>
      <c r="BG207" s="153">
        <f>IF(N207="zákl. přenesená",J207,0)</f>
        <v>0</v>
      </c>
      <c r="BH207" s="153">
        <f>IF(N207="sníž. přenesená",J207,0)</f>
        <v>0</v>
      </c>
      <c r="BI207" s="153">
        <f>IF(N207="nulová",J207,0)</f>
        <v>0</v>
      </c>
      <c r="BJ207" s="15" t="s">
        <v>84</v>
      </c>
      <c r="BK207" s="153">
        <f>ROUND(I207*H207,2)</f>
        <v>0</v>
      </c>
      <c r="BL207" s="15" t="s">
        <v>162</v>
      </c>
      <c r="BM207" s="152" t="s">
        <v>3100</v>
      </c>
    </row>
    <row r="208" spans="1:65" s="13" customFormat="1" ht="11.25">
      <c r="B208" s="165"/>
      <c r="D208" s="166" t="s">
        <v>229</v>
      </c>
      <c r="F208" s="168" t="s">
        <v>3206</v>
      </c>
      <c r="H208" s="169">
        <v>569.07000000000005</v>
      </c>
      <c r="I208" s="170"/>
      <c r="L208" s="165"/>
      <c r="M208" s="171"/>
      <c r="N208" s="172"/>
      <c r="O208" s="172"/>
      <c r="P208" s="172"/>
      <c r="Q208" s="172"/>
      <c r="R208" s="172"/>
      <c r="S208" s="172"/>
      <c r="T208" s="173"/>
      <c r="AT208" s="167" t="s">
        <v>229</v>
      </c>
      <c r="AU208" s="167" t="s">
        <v>86</v>
      </c>
      <c r="AV208" s="13" t="s">
        <v>86</v>
      </c>
      <c r="AW208" s="13" t="s">
        <v>3</v>
      </c>
      <c r="AX208" s="13" t="s">
        <v>84</v>
      </c>
      <c r="AY208" s="167" t="s">
        <v>163</v>
      </c>
    </row>
    <row r="209" spans="1:65" s="2" customFormat="1" ht="33" customHeight="1">
      <c r="A209" s="30"/>
      <c r="B209" s="140"/>
      <c r="C209" s="141" t="s">
        <v>333</v>
      </c>
      <c r="D209" s="141" t="s">
        <v>164</v>
      </c>
      <c r="E209" s="142" t="s">
        <v>597</v>
      </c>
      <c r="F209" s="143" t="s">
        <v>598</v>
      </c>
      <c r="G209" s="144" t="s">
        <v>245</v>
      </c>
      <c r="H209" s="145">
        <v>32.25</v>
      </c>
      <c r="I209" s="146"/>
      <c r="J209" s="147">
        <f>ROUND(I209*H209,2)</f>
        <v>0</v>
      </c>
      <c r="K209" s="143" t="s">
        <v>227</v>
      </c>
      <c r="L209" s="31"/>
      <c r="M209" s="148" t="s">
        <v>1</v>
      </c>
      <c r="N209" s="149" t="s">
        <v>41</v>
      </c>
      <c r="O209" s="56"/>
      <c r="P209" s="150">
        <f>O209*H209</f>
        <v>0</v>
      </c>
      <c r="Q209" s="150">
        <v>0</v>
      </c>
      <c r="R209" s="150">
        <f>Q209*H209</f>
        <v>0</v>
      </c>
      <c r="S209" s="150">
        <v>0</v>
      </c>
      <c r="T209" s="151">
        <f>S209*H209</f>
        <v>0</v>
      </c>
      <c r="U209" s="30"/>
      <c r="V209" s="30"/>
      <c r="W209" s="30"/>
      <c r="X209" s="30"/>
      <c r="Y209" s="30"/>
      <c r="Z209" s="30"/>
      <c r="AA209" s="30"/>
      <c r="AB209" s="30"/>
      <c r="AC209" s="30"/>
      <c r="AD209" s="30"/>
      <c r="AE209" s="30"/>
      <c r="AR209" s="152" t="s">
        <v>162</v>
      </c>
      <c r="AT209" s="152" t="s">
        <v>164</v>
      </c>
      <c r="AU209" s="152" t="s">
        <v>86</v>
      </c>
      <c r="AY209" s="15" t="s">
        <v>163</v>
      </c>
      <c r="BE209" s="153">
        <f>IF(N209="základní",J209,0)</f>
        <v>0</v>
      </c>
      <c r="BF209" s="153">
        <f>IF(N209="snížená",J209,0)</f>
        <v>0</v>
      </c>
      <c r="BG209" s="153">
        <f>IF(N209="zákl. přenesená",J209,0)</f>
        <v>0</v>
      </c>
      <c r="BH209" s="153">
        <f>IF(N209="sníž. přenesená",J209,0)</f>
        <v>0</v>
      </c>
      <c r="BI209" s="153">
        <f>IF(N209="nulová",J209,0)</f>
        <v>0</v>
      </c>
      <c r="BJ209" s="15" t="s">
        <v>84</v>
      </c>
      <c r="BK209" s="153">
        <f>ROUND(I209*H209,2)</f>
        <v>0</v>
      </c>
      <c r="BL209" s="15" t="s">
        <v>162</v>
      </c>
      <c r="BM209" s="152" t="s">
        <v>3102</v>
      </c>
    </row>
    <row r="210" spans="1:65" s="11" customFormat="1" ht="22.9" customHeight="1">
      <c r="B210" s="129"/>
      <c r="D210" s="130" t="s">
        <v>75</v>
      </c>
      <c r="E210" s="163" t="s">
        <v>604</v>
      </c>
      <c r="F210" s="163" t="s">
        <v>605</v>
      </c>
      <c r="I210" s="132"/>
      <c r="J210" s="164">
        <f>BK210</f>
        <v>0</v>
      </c>
      <c r="L210" s="129"/>
      <c r="M210" s="134"/>
      <c r="N210" s="135"/>
      <c r="O210" s="135"/>
      <c r="P210" s="136">
        <f>P211</f>
        <v>0</v>
      </c>
      <c r="Q210" s="135"/>
      <c r="R210" s="136">
        <f>R211</f>
        <v>0</v>
      </c>
      <c r="S210" s="135"/>
      <c r="T210" s="137">
        <f>T211</f>
        <v>0</v>
      </c>
      <c r="AR210" s="130" t="s">
        <v>84</v>
      </c>
      <c r="AT210" s="138" t="s">
        <v>75</v>
      </c>
      <c r="AU210" s="138" t="s">
        <v>84</v>
      </c>
      <c r="AY210" s="130" t="s">
        <v>163</v>
      </c>
      <c r="BK210" s="139">
        <f>BK211</f>
        <v>0</v>
      </c>
    </row>
    <row r="211" spans="1:65" s="2" customFormat="1" ht="24.2" customHeight="1">
      <c r="A211" s="30"/>
      <c r="B211" s="140"/>
      <c r="C211" s="141" t="s">
        <v>338</v>
      </c>
      <c r="D211" s="141" t="s">
        <v>164</v>
      </c>
      <c r="E211" s="142" t="s">
        <v>3103</v>
      </c>
      <c r="F211" s="143" t="s">
        <v>3104</v>
      </c>
      <c r="G211" s="144" t="s">
        <v>245</v>
      </c>
      <c r="H211" s="145">
        <v>57.655000000000001</v>
      </c>
      <c r="I211" s="146"/>
      <c r="J211" s="147">
        <f>ROUND(I211*H211,2)</f>
        <v>0</v>
      </c>
      <c r="K211" s="143" t="s">
        <v>594</v>
      </c>
      <c r="L211" s="31"/>
      <c r="M211" s="148" t="s">
        <v>1</v>
      </c>
      <c r="N211" s="149" t="s">
        <v>41</v>
      </c>
      <c r="O211" s="56"/>
      <c r="P211" s="150">
        <f>O211*H211</f>
        <v>0</v>
      </c>
      <c r="Q211" s="150">
        <v>0</v>
      </c>
      <c r="R211" s="150">
        <f>Q211*H211</f>
        <v>0</v>
      </c>
      <c r="S211" s="150">
        <v>0</v>
      </c>
      <c r="T211" s="151">
        <f>S211*H211</f>
        <v>0</v>
      </c>
      <c r="U211" s="30"/>
      <c r="V211" s="30"/>
      <c r="W211" s="30"/>
      <c r="X211" s="30"/>
      <c r="Y211" s="30"/>
      <c r="Z211" s="30"/>
      <c r="AA211" s="30"/>
      <c r="AB211" s="30"/>
      <c r="AC211" s="30"/>
      <c r="AD211" s="30"/>
      <c r="AE211" s="30"/>
      <c r="AR211" s="152" t="s">
        <v>162</v>
      </c>
      <c r="AT211" s="152" t="s">
        <v>164</v>
      </c>
      <c r="AU211" s="152" t="s">
        <v>86</v>
      </c>
      <c r="AY211" s="15" t="s">
        <v>163</v>
      </c>
      <c r="BE211" s="153">
        <f>IF(N211="základní",J211,0)</f>
        <v>0</v>
      </c>
      <c r="BF211" s="153">
        <f>IF(N211="snížená",J211,0)</f>
        <v>0</v>
      </c>
      <c r="BG211" s="153">
        <f>IF(N211="zákl. přenesená",J211,0)</f>
        <v>0</v>
      </c>
      <c r="BH211" s="153">
        <f>IF(N211="sníž. přenesená",J211,0)</f>
        <v>0</v>
      </c>
      <c r="BI211" s="153">
        <f>IF(N211="nulová",J211,0)</f>
        <v>0</v>
      </c>
      <c r="BJ211" s="15" t="s">
        <v>84</v>
      </c>
      <c r="BK211" s="153">
        <f>ROUND(I211*H211,2)</f>
        <v>0</v>
      </c>
      <c r="BL211" s="15" t="s">
        <v>162</v>
      </c>
      <c r="BM211" s="152" t="s">
        <v>3105</v>
      </c>
    </row>
    <row r="212" spans="1:65" s="11" customFormat="1" ht="25.9" customHeight="1">
      <c r="B212" s="129"/>
      <c r="D212" s="130" t="s">
        <v>75</v>
      </c>
      <c r="E212" s="131" t="s">
        <v>610</v>
      </c>
      <c r="F212" s="131" t="s">
        <v>611</v>
      </c>
      <c r="I212" s="132"/>
      <c r="J212" s="133">
        <f>BK212</f>
        <v>0</v>
      </c>
      <c r="L212" s="129"/>
      <c r="M212" s="134"/>
      <c r="N212" s="135"/>
      <c r="O212" s="135"/>
      <c r="P212" s="136">
        <f>P213+P239+P251+P262+P265</f>
        <v>0</v>
      </c>
      <c r="Q212" s="135"/>
      <c r="R212" s="136">
        <f>R213+R239+R251+R262+R265</f>
        <v>5.3857177000000007</v>
      </c>
      <c r="S212" s="135"/>
      <c r="T212" s="137">
        <f>T213+T239+T251+T262+T265</f>
        <v>0</v>
      </c>
      <c r="AR212" s="130" t="s">
        <v>86</v>
      </c>
      <c r="AT212" s="138" t="s">
        <v>75</v>
      </c>
      <c r="AU212" s="138" t="s">
        <v>76</v>
      </c>
      <c r="AY212" s="130" t="s">
        <v>163</v>
      </c>
      <c r="BK212" s="139">
        <f>BK213+BK239+BK251+BK262+BK265</f>
        <v>0</v>
      </c>
    </row>
    <row r="213" spans="1:65" s="11" customFormat="1" ht="22.9" customHeight="1">
      <c r="B213" s="129"/>
      <c r="D213" s="130" t="s">
        <v>75</v>
      </c>
      <c r="E213" s="163" t="s">
        <v>699</v>
      </c>
      <c r="F213" s="163" t="s">
        <v>700</v>
      </c>
      <c r="I213" s="132"/>
      <c r="J213" s="164">
        <f>BK213</f>
        <v>0</v>
      </c>
      <c r="L213" s="129"/>
      <c r="M213" s="134"/>
      <c r="N213" s="135"/>
      <c r="O213" s="135"/>
      <c r="P213" s="136">
        <f>SUM(P214:P238)</f>
        <v>0</v>
      </c>
      <c r="Q213" s="135"/>
      <c r="R213" s="136">
        <f>SUM(R214:R238)</f>
        <v>4.3794876800000004</v>
      </c>
      <c r="S213" s="135"/>
      <c r="T213" s="137">
        <f>SUM(T214:T238)</f>
        <v>0</v>
      </c>
      <c r="AR213" s="130" t="s">
        <v>86</v>
      </c>
      <c r="AT213" s="138" t="s">
        <v>75</v>
      </c>
      <c r="AU213" s="138" t="s">
        <v>84</v>
      </c>
      <c r="AY213" s="130" t="s">
        <v>163</v>
      </c>
      <c r="BK213" s="139">
        <f>SUM(BK214:BK238)</f>
        <v>0</v>
      </c>
    </row>
    <row r="214" spans="1:65" s="2" customFormat="1" ht="37.9" customHeight="1">
      <c r="A214" s="30"/>
      <c r="B214" s="140"/>
      <c r="C214" s="141" t="s">
        <v>344</v>
      </c>
      <c r="D214" s="141" t="s">
        <v>164</v>
      </c>
      <c r="E214" s="142" t="s">
        <v>3106</v>
      </c>
      <c r="F214" s="143" t="s">
        <v>3107</v>
      </c>
      <c r="G214" s="144" t="s">
        <v>193</v>
      </c>
      <c r="H214" s="145">
        <v>13</v>
      </c>
      <c r="I214" s="146"/>
      <c r="J214" s="147">
        <f>ROUND(I214*H214,2)</f>
        <v>0</v>
      </c>
      <c r="K214" s="143" t="s">
        <v>227</v>
      </c>
      <c r="L214" s="31"/>
      <c r="M214" s="148" t="s">
        <v>1</v>
      </c>
      <c r="N214" s="149" t="s">
        <v>41</v>
      </c>
      <c r="O214" s="56"/>
      <c r="P214" s="150">
        <f>O214*H214</f>
        <v>0</v>
      </c>
      <c r="Q214" s="150">
        <v>0</v>
      </c>
      <c r="R214" s="150">
        <f>Q214*H214</f>
        <v>0</v>
      </c>
      <c r="S214" s="150">
        <v>0</v>
      </c>
      <c r="T214" s="151">
        <f>S214*H214</f>
        <v>0</v>
      </c>
      <c r="U214" s="30"/>
      <c r="V214" s="30"/>
      <c r="W214" s="30"/>
      <c r="X214" s="30"/>
      <c r="Y214" s="30"/>
      <c r="Z214" s="30"/>
      <c r="AA214" s="30"/>
      <c r="AB214" s="30"/>
      <c r="AC214" s="30"/>
      <c r="AD214" s="30"/>
      <c r="AE214" s="30"/>
      <c r="AR214" s="152" t="s">
        <v>289</v>
      </c>
      <c r="AT214" s="152" t="s">
        <v>164</v>
      </c>
      <c r="AU214" s="152" t="s">
        <v>86</v>
      </c>
      <c r="AY214" s="15" t="s">
        <v>163</v>
      </c>
      <c r="BE214" s="153">
        <f>IF(N214="základní",J214,0)</f>
        <v>0</v>
      </c>
      <c r="BF214" s="153">
        <f>IF(N214="snížená",J214,0)</f>
        <v>0</v>
      </c>
      <c r="BG214" s="153">
        <f>IF(N214="zákl. přenesená",J214,0)</f>
        <v>0</v>
      </c>
      <c r="BH214" s="153">
        <f>IF(N214="sníž. přenesená",J214,0)</f>
        <v>0</v>
      </c>
      <c r="BI214" s="153">
        <f>IF(N214="nulová",J214,0)</f>
        <v>0</v>
      </c>
      <c r="BJ214" s="15" t="s">
        <v>84</v>
      </c>
      <c r="BK214" s="153">
        <f>ROUND(I214*H214,2)</f>
        <v>0</v>
      </c>
      <c r="BL214" s="15" t="s">
        <v>289</v>
      </c>
      <c r="BM214" s="152" t="s">
        <v>3108</v>
      </c>
    </row>
    <row r="215" spans="1:65" s="2" customFormat="1" ht="21.75" customHeight="1">
      <c r="A215" s="30"/>
      <c r="B215" s="140"/>
      <c r="C215" s="141" t="s">
        <v>349</v>
      </c>
      <c r="D215" s="141" t="s">
        <v>164</v>
      </c>
      <c r="E215" s="142" t="s">
        <v>3109</v>
      </c>
      <c r="F215" s="143" t="s">
        <v>3110</v>
      </c>
      <c r="G215" s="144" t="s">
        <v>193</v>
      </c>
      <c r="H215" s="145">
        <v>20</v>
      </c>
      <c r="I215" s="146"/>
      <c r="J215" s="147">
        <f>ROUND(I215*H215,2)</f>
        <v>0</v>
      </c>
      <c r="K215" s="143" t="s">
        <v>227</v>
      </c>
      <c r="L215" s="31"/>
      <c r="M215" s="148" t="s">
        <v>1</v>
      </c>
      <c r="N215" s="149" t="s">
        <v>41</v>
      </c>
      <c r="O215" s="56"/>
      <c r="P215" s="150">
        <f>O215*H215</f>
        <v>0</v>
      </c>
      <c r="Q215" s="150">
        <v>2.6700000000000001E-3</v>
      </c>
      <c r="R215" s="150">
        <f>Q215*H215</f>
        <v>5.3400000000000003E-2</v>
      </c>
      <c r="S215" s="150">
        <v>0</v>
      </c>
      <c r="T215" s="151">
        <f>S215*H215</f>
        <v>0</v>
      </c>
      <c r="U215" s="30"/>
      <c r="V215" s="30"/>
      <c r="W215" s="30"/>
      <c r="X215" s="30"/>
      <c r="Y215" s="30"/>
      <c r="Z215" s="30"/>
      <c r="AA215" s="30"/>
      <c r="AB215" s="30"/>
      <c r="AC215" s="30"/>
      <c r="AD215" s="30"/>
      <c r="AE215" s="30"/>
      <c r="AR215" s="152" t="s">
        <v>289</v>
      </c>
      <c r="AT215" s="152" t="s">
        <v>164</v>
      </c>
      <c r="AU215" s="152" t="s">
        <v>86</v>
      </c>
      <c r="AY215" s="15" t="s">
        <v>163</v>
      </c>
      <c r="BE215" s="153">
        <f>IF(N215="základní",J215,0)</f>
        <v>0</v>
      </c>
      <c r="BF215" s="153">
        <f>IF(N215="snížená",J215,0)</f>
        <v>0</v>
      </c>
      <c r="BG215" s="153">
        <f>IF(N215="zákl. přenesená",J215,0)</f>
        <v>0</v>
      </c>
      <c r="BH215" s="153">
        <f>IF(N215="sníž. přenesená",J215,0)</f>
        <v>0</v>
      </c>
      <c r="BI215" s="153">
        <f>IF(N215="nulová",J215,0)</f>
        <v>0</v>
      </c>
      <c r="BJ215" s="15" t="s">
        <v>84</v>
      </c>
      <c r="BK215" s="153">
        <f>ROUND(I215*H215,2)</f>
        <v>0</v>
      </c>
      <c r="BL215" s="15" t="s">
        <v>289</v>
      </c>
      <c r="BM215" s="152" t="s">
        <v>3111</v>
      </c>
    </row>
    <row r="216" spans="1:65" s="2" customFormat="1" ht="16.5" customHeight="1">
      <c r="A216" s="30"/>
      <c r="B216" s="140"/>
      <c r="C216" s="174" t="s">
        <v>96</v>
      </c>
      <c r="D216" s="174" t="s">
        <v>618</v>
      </c>
      <c r="E216" s="175" t="s">
        <v>3112</v>
      </c>
      <c r="F216" s="176" t="s">
        <v>3113</v>
      </c>
      <c r="G216" s="177" t="s">
        <v>193</v>
      </c>
      <c r="H216" s="178">
        <v>20</v>
      </c>
      <c r="I216" s="179"/>
      <c r="J216" s="180">
        <f>ROUND(I216*H216,2)</f>
        <v>0</v>
      </c>
      <c r="K216" s="176" t="s">
        <v>1</v>
      </c>
      <c r="L216" s="181"/>
      <c r="M216" s="182" t="s">
        <v>1</v>
      </c>
      <c r="N216" s="183" t="s">
        <v>41</v>
      </c>
      <c r="O216" s="56"/>
      <c r="P216" s="150">
        <f>O216*H216</f>
        <v>0</v>
      </c>
      <c r="Q216" s="150">
        <v>0</v>
      </c>
      <c r="R216" s="150">
        <f>Q216*H216</f>
        <v>0</v>
      </c>
      <c r="S216" s="150">
        <v>0</v>
      </c>
      <c r="T216" s="151">
        <f>S216*H216</f>
        <v>0</v>
      </c>
      <c r="U216" s="30"/>
      <c r="V216" s="30"/>
      <c r="W216" s="30"/>
      <c r="X216" s="30"/>
      <c r="Y216" s="30"/>
      <c r="Z216" s="30"/>
      <c r="AA216" s="30"/>
      <c r="AB216" s="30"/>
      <c r="AC216" s="30"/>
      <c r="AD216" s="30"/>
      <c r="AE216" s="30"/>
      <c r="AR216" s="152" t="s">
        <v>362</v>
      </c>
      <c r="AT216" s="152" t="s">
        <v>618</v>
      </c>
      <c r="AU216" s="152" t="s">
        <v>86</v>
      </c>
      <c r="AY216" s="15" t="s">
        <v>163</v>
      </c>
      <c r="BE216" s="153">
        <f>IF(N216="základní",J216,0)</f>
        <v>0</v>
      </c>
      <c r="BF216" s="153">
        <f>IF(N216="snížená",J216,0)</f>
        <v>0</v>
      </c>
      <c r="BG216" s="153">
        <f>IF(N216="zákl. přenesená",J216,0)</f>
        <v>0</v>
      </c>
      <c r="BH216" s="153">
        <f>IF(N216="sníž. přenesená",J216,0)</f>
        <v>0</v>
      </c>
      <c r="BI216" s="153">
        <f>IF(N216="nulová",J216,0)</f>
        <v>0</v>
      </c>
      <c r="BJ216" s="15" t="s">
        <v>84</v>
      </c>
      <c r="BK216" s="153">
        <f>ROUND(I216*H216,2)</f>
        <v>0</v>
      </c>
      <c r="BL216" s="15" t="s">
        <v>289</v>
      </c>
      <c r="BM216" s="152" t="s">
        <v>3114</v>
      </c>
    </row>
    <row r="217" spans="1:65" s="2" customFormat="1" ht="37.9" customHeight="1">
      <c r="A217" s="30"/>
      <c r="B217" s="140"/>
      <c r="C217" s="141" t="s">
        <v>358</v>
      </c>
      <c r="D217" s="141" t="s">
        <v>164</v>
      </c>
      <c r="E217" s="142" t="s">
        <v>3115</v>
      </c>
      <c r="F217" s="143" t="s">
        <v>3116</v>
      </c>
      <c r="G217" s="144" t="s">
        <v>329</v>
      </c>
      <c r="H217" s="145">
        <v>55.48</v>
      </c>
      <c r="I217" s="146"/>
      <c r="J217" s="147">
        <f>ROUND(I217*H217,2)</f>
        <v>0</v>
      </c>
      <c r="K217" s="143" t="s">
        <v>227</v>
      </c>
      <c r="L217" s="31"/>
      <c r="M217" s="148" t="s">
        <v>1</v>
      </c>
      <c r="N217" s="149" t="s">
        <v>41</v>
      </c>
      <c r="O217" s="56"/>
      <c r="P217" s="150">
        <f>O217*H217</f>
        <v>0</v>
      </c>
      <c r="Q217" s="150">
        <v>0</v>
      </c>
      <c r="R217" s="150">
        <f>Q217*H217</f>
        <v>0</v>
      </c>
      <c r="S217" s="150">
        <v>0</v>
      </c>
      <c r="T217" s="151">
        <f>S217*H217</f>
        <v>0</v>
      </c>
      <c r="U217" s="30"/>
      <c r="V217" s="30"/>
      <c r="W217" s="30"/>
      <c r="X217" s="30"/>
      <c r="Y217" s="30"/>
      <c r="Z217" s="30"/>
      <c r="AA217" s="30"/>
      <c r="AB217" s="30"/>
      <c r="AC217" s="30"/>
      <c r="AD217" s="30"/>
      <c r="AE217" s="30"/>
      <c r="AR217" s="152" t="s">
        <v>289</v>
      </c>
      <c r="AT217" s="152" t="s">
        <v>164</v>
      </c>
      <c r="AU217" s="152" t="s">
        <v>86</v>
      </c>
      <c r="AY217" s="15" t="s">
        <v>163</v>
      </c>
      <c r="BE217" s="153">
        <f>IF(N217="základní",J217,0)</f>
        <v>0</v>
      </c>
      <c r="BF217" s="153">
        <f>IF(N217="snížená",J217,0)</f>
        <v>0</v>
      </c>
      <c r="BG217" s="153">
        <f>IF(N217="zákl. přenesená",J217,0)</f>
        <v>0</v>
      </c>
      <c r="BH217" s="153">
        <f>IF(N217="sníž. přenesená",J217,0)</f>
        <v>0</v>
      </c>
      <c r="BI217" s="153">
        <f>IF(N217="nulová",J217,0)</f>
        <v>0</v>
      </c>
      <c r="BJ217" s="15" t="s">
        <v>84</v>
      </c>
      <c r="BK217" s="153">
        <f>ROUND(I217*H217,2)</f>
        <v>0</v>
      </c>
      <c r="BL217" s="15" t="s">
        <v>289</v>
      </c>
      <c r="BM217" s="152" t="s">
        <v>3117</v>
      </c>
    </row>
    <row r="218" spans="1:65" s="13" customFormat="1" ht="11.25">
      <c r="B218" s="165"/>
      <c r="D218" s="166" t="s">
        <v>229</v>
      </c>
      <c r="E218" s="167" t="s">
        <v>1</v>
      </c>
      <c r="F218" s="168" t="s">
        <v>3207</v>
      </c>
      <c r="H218" s="169">
        <v>44.05</v>
      </c>
      <c r="I218" s="170"/>
      <c r="L218" s="165"/>
      <c r="M218" s="171"/>
      <c r="N218" s="172"/>
      <c r="O218" s="172"/>
      <c r="P218" s="172"/>
      <c r="Q218" s="172"/>
      <c r="R218" s="172"/>
      <c r="S218" s="172"/>
      <c r="T218" s="173"/>
      <c r="AT218" s="167" t="s">
        <v>229</v>
      </c>
      <c r="AU218" s="167" t="s">
        <v>86</v>
      </c>
      <c r="AV218" s="13" t="s">
        <v>86</v>
      </c>
      <c r="AW218" s="13" t="s">
        <v>32</v>
      </c>
      <c r="AX218" s="13" t="s">
        <v>76</v>
      </c>
      <c r="AY218" s="167" t="s">
        <v>163</v>
      </c>
    </row>
    <row r="219" spans="1:65" s="13" customFormat="1" ht="11.25">
      <c r="B219" s="165"/>
      <c r="D219" s="166" t="s">
        <v>229</v>
      </c>
      <c r="E219" s="167" t="s">
        <v>1</v>
      </c>
      <c r="F219" s="168" t="s">
        <v>3208</v>
      </c>
      <c r="H219" s="169">
        <v>3.51</v>
      </c>
      <c r="I219" s="170"/>
      <c r="L219" s="165"/>
      <c r="M219" s="171"/>
      <c r="N219" s="172"/>
      <c r="O219" s="172"/>
      <c r="P219" s="172"/>
      <c r="Q219" s="172"/>
      <c r="R219" s="172"/>
      <c r="S219" s="172"/>
      <c r="T219" s="173"/>
      <c r="AT219" s="167" t="s">
        <v>229</v>
      </c>
      <c r="AU219" s="167" t="s">
        <v>86</v>
      </c>
      <c r="AV219" s="13" t="s">
        <v>86</v>
      </c>
      <c r="AW219" s="13" t="s">
        <v>32</v>
      </c>
      <c r="AX219" s="13" t="s">
        <v>76</v>
      </c>
      <c r="AY219" s="167" t="s">
        <v>163</v>
      </c>
    </row>
    <row r="220" spans="1:65" s="13" customFormat="1" ht="11.25">
      <c r="B220" s="165"/>
      <c r="D220" s="166" t="s">
        <v>229</v>
      </c>
      <c r="E220" s="167" t="s">
        <v>1</v>
      </c>
      <c r="F220" s="168" t="s">
        <v>3209</v>
      </c>
      <c r="H220" s="169">
        <v>7.92</v>
      </c>
      <c r="I220" s="170"/>
      <c r="L220" s="165"/>
      <c r="M220" s="171"/>
      <c r="N220" s="172"/>
      <c r="O220" s="172"/>
      <c r="P220" s="172"/>
      <c r="Q220" s="172"/>
      <c r="R220" s="172"/>
      <c r="S220" s="172"/>
      <c r="T220" s="173"/>
      <c r="AT220" s="167" t="s">
        <v>229</v>
      </c>
      <c r="AU220" s="167" t="s">
        <v>86</v>
      </c>
      <c r="AV220" s="13" t="s">
        <v>86</v>
      </c>
      <c r="AW220" s="13" t="s">
        <v>32</v>
      </c>
      <c r="AX220" s="13" t="s">
        <v>76</v>
      </c>
      <c r="AY220" s="167" t="s">
        <v>163</v>
      </c>
    </row>
    <row r="221" spans="1:65" s="2" customFormat="1" ht="21.75" customHeight="1">
      <c r="A221" s="30"/>
      <c r="B221" s="140"/>
      <c r="C221" s="174" t="s">
        <v>362</v>
      </c>
      <c r="D221" s="174" t="s">
        <v>618</v>
      </c>
      <c r="E221" s="175" t="s">
        <v>3119</v>
      </c>
      <c r="F221" s="176" t="s">
        <v>3120</v>
      </c>
      <c r="G221" s="177" t="s">
        <v>226</v>
      </c>
      <c r="H221" s="178">
        <v>1.081</v>
      </c>
      <c r="I221" s="179"/>
      <c r="J221" s="180">
        <f>ROUND(I221*H221,2)</f>
        <v>0</v>
      </c>
      <c r="K221" s="176" t="s">
        <v>227</v>
      </c>
      <c r="L221" s="181"/>
      <c r="M221" s="182" t="s">
        <v>1</v>
      </c>
      <c r="N221" s="183" t="s">
        <v>41</v>
      </c>
      <c r="O221" s="56"/>
      <c r="P221" s="150">
        <f>O221*H221</f>
        <v>0</v>
      </c>
      <c r="Q221" s="150">
        <v>0.55000000000000004</v>
      </c>
      <c r="R221" s="150">
        <f>Q221*H221</f>
        <v>0.59455000000000002</v>
      </c>
      <c r="S221" s="150">
        <v>0</v>
      </c>
      <c r="T221" s="151">
        <f>S221*H221</f>
        <v>0</v>
      </c>
      <c r="U221" s="30"/>
      <c r="V221" s="30"/>
      <c r="W221" s="30"/>
      <c r="X221" s="30"/>
      <c r="Y221" s="30"/>
      <c r="Z221" s="30"/>
      <c r="AA221" s="30"/>
      <c r="AB221" s="30"/>
      <c r="AC221" s="30"/>
      <c r="AD221" s="30"/>
      <c r="AE221" s="30"/>
      <c r="AR221" s="152" t="s">
        <v>362</v>
      </c>
      <c r="AT221" s="152" t="s">
        <v>618</v>
      </c>
      <c r="AU221" s="152" t="s">
        <v>86</v>
      </c>
      <c r="AY221" s="15" t="s">
        <v>163</v>
      </c>
      <c r="BE221" s="153">
        <f>IF(N221="základní",J221,0)</f>
        <v>0</v>
      </c>
      <c r="BF221" s="153">
        <f>IF(N221="snížená",J221,0)</f>
        <v>0</v>
      </c>
      <c r="BG221" s="153">
        <f>IF(N221="zákl. přenesená",J221,0)</f>
        <v>0</v>
      </c>
      <c r="BH221" s="153">
        <f>IF(N221="sníž. přenesená",J221,0)</f>
        <v>0</v>
      </c>
      <c r="BI221" s="153">
        <f>IF(N221="nulová",J221,0)</f>
        <v>0</v>
      </c>
      <c r="BJ221" s="15" t="s">
        <v>84</v>
      </c>
      <c r="BK221" s="153">
        <f>ROUND(I221*H221,2)</f>
        <v>0</v>
      </c>
      <c r="BL221" s="15" t="s">
        <v>289</v>
      </c>
      <c r="BM221" s="152" t="s">
        <v>3121</v>
      </c>
    </row>
    <row r="222" spans="1:65" s="13" customFormat="1" ht="11.25">
      <c r="B222" s="165"/>
      <c r="D222" s="166" t="s">
        <v>229</v>
      </c>
      <c r="E222" s="167" t="s">
        <v>1</v>
      </c>
      <c r="F222" s="168" t="s">
        <v>3210</v>
      </c>
      <c r="H222" s="169">
        <v>0.79300000000000004</v>
      </c>
      <c r="I222" s="170"/>
      <c r="L222" s="165"/>
      <c r="M222" s="171"/>
      <c r="N222" s="172"/>
      <c r="O222" s="172"/>
      <c r="P222" s="172"/>
      <c r="Q222" s="172"/>
      <c r="R222" s="172"/>
      <c r="S222" s="172"/>
      <c r="T222" s="173"/>
      <c r="AT222" s="167" t="s">
        <v>229</v>
      </c>
      <c r="AU222" s="167" t="s">
        <v>86</v>
      </c>
      <c r="AV222" s="13" t="s">
        <v>86</v>
      </c>
      <c r="AW222" s="13" t="s">
        <v>32</v>
      </c>
      <c r="AX222" s="13" t="s">
        <v>76</v>
      </c>
      <c r="AY222" s="167" t="s">
        <v>163</v>
      </c>
    </row>
    <row r="223" spans="1:65" s="13" customFormat="1" ht="11.25">
      <c r="B223" s="165"/>
      <c r="D223" s="166" t="s">
        <v>229</v>
      </c>
      <c r="E223" s="167" t="s">
        <v>1</v>
      </c>
      <c r="F223" s="168" t="s">
        <v>3211</v>
      </c>
      <c r="H223" s="169">
        <v>7.5999999999999998E-2</v>
      </c>
      <c r="I223" s="170"/>
      <c r="L223" s="165"/>
      <c r="M223" s="171"/>
      <c r="N223" s="172"/>
      <c r="O223" s="172"/>
      <c r="P223" s="172"/>
      <c r="Q223" s="172"/>
      <c r="R223" s="172"/>
      <c r="S223" s="172"/>
      <c r="T223" s="173"/>
      <c r="AT223" s="167" t="s">
        <v>229</v>
      </c>
      <c r="AU223" s="167" t="s">
        <v>86</v>
      </c>
      <c r="AV223" s="13" t="s">
        <v>86</v>
      </c>
      <c r="AW223" s="13" t="s">
        <v>32</v>
      </c>
      <c r="AX223" s="13" t="s">
        <v>76</v>
      </c>
      <c r="AY223" s="167" t="s">
        <v>163</v>
      </c>
    </row>
    <row r="224" spans="1:65" s="13" customFormat="1" ht="22.5">
      <c r="B224" s="165"/>
      <c r="D224" s="166" t="s">
        <v>229</v>
      </c>
      <c r="E224" s="167" t="s">
        <v>1</v>
      </c>
      <c r="F224" s="168" t="s">
        <v>3212</v>
      </c>
      <c r="H224" s="169">
        <v>0.114</v>
      </c>
      <c r="I224" s="170"/>
      <c r="L224" s="165"/>
      <c r="M224" s="171"/>
      <c r="N224" s="172"/>
      <c r="O224" s="172"/>
      <c r="P224" s="172"/>
      <c r="Q224" s="172"/>
      <c r="R224" s="172"/>
      <c r="S224" s="172"/>
      <c r="T224" s="173"/>
      <c r="AT224" s="167" t="s">
        <v>229</v>
      </c>
      <c r="AU224" s="167" t="s">
        <v>86</v>
      </c>
      <c r="AV224" s="13" t="s">
        <v>86</v>
      </c>
      <c r="AW224" s="13" t="s">
        <v>32</v>
      </c>
      <c r="AX224" s="13" t="s">
        <v>76</v>
      </c>
      <c r="AY224" s="167" t="s">
        <v>163</v>
      </c>
    </row>
    <row r="225" spans="1:65" s="13" customFormat="1" ht="11.25">
      <c r="B225" s="165"/>
      <c r="D225" s="166" t="s">
        <v>229</v>
      </c>
      <c r="F225" s="168" t="s">
        <v>3213</v>
      </c>
      <c r="H225" s="169">
        <v>1.081</v>
      </c>
      <c r="I225" s="170"/>
      <c r="L225" s="165"/>
      <c r="M225" s="171"/>
      <c r="N225" s="172"/>
      <c r="O225" s="172"/>
      <c r="P225" s="172"/>
      <c r="Q225" s="172"/>
      <c r="R225" s="172"/>
      <c r="S225" s="172"/>
      <c r="T225" s="173"/>
      <c r="AT225" s="167" t="s">
        <v>229</v>
      </c>
      <c r="AU225" s="167" t="s">
        <v>86</v>
      </c>
      <c r="AV225" s="13" t="s">
        <v>86</v>
      </c>
      <c r="AW225" s="13" t="s">
        <v>3</v>
      </c>
      <c r="AX225" s="13" t="s">
        <v>84</v>
      </c>
      <c r="AY225" s="167" t="s">
        <v>163</v>
      </c>
    </row>
    <row r="226" spans="1:65" s="2" customFormat="1" ht="37.9" customHeight="1">
      <c r="A226" s="30"/>
      <c r="B226" s="140"/>
      <c r="C226" s="141" t="s">
        <v>367</v>
      </c>
      <c r="D226" s="141" t="s">
        <v>164</v>
      </c>
      <c r="E226" s="142" t="s">
        <v>3214</v>
      </c>
      <c r="F226" s="143" t="s">
        <v>3215</v>
      </c>
      <c r="G226" s="144" t="s">
        <v>329</v>
      </c>
      <c r="H226" s="145">
        <v>100.1</v>
      </c>
      <c r="I226" s="146"/>
      <c r="J226" s="147">
        <f>ROUND(I226*H226,2)</f>
        <v>0</v>
      </c>
      <c r="K226" s="143" t="s">
        <v>227</v>
      </c>
      <c r="L226" s="31"/>
      <c r="M226" s="148" t="s">
        <v>1</v>
      </c>
      <c r="N226" s="149" t="s">
        <v>41</v>
      </c>
      <c r="O226" s="56"/>
      <c r="P226" s="150">
        <f>O226*H226</f>
        <v>0</v>
      </c>
      <c r="Q226" s="150">
        <v>0</v>
      </c>
      <c r="R226" s="150">
        <f>Q226*H226</f>
        <v>0</v>
      </c>
      <c r="S226" s="150">
        <v>0</v>
      </c>
      <c r="T226" s="151">
        <f>S226*H226</f>
        <v>0</v>
      </c>
      <c r="U226" s="30"/>
      <c r="V226" s="30"/>
      <c r="W226" s="30"/>
      <c r="X226" s="30"/>
      <c r="Y226" s="30"/>
      <c r="Z226" s="30"/>
      <c r="AA226" s="30"/>
      <c r="AB226" s="30"/>
      <c r="AC226" s="30"/>
      <c r="AD226" s="30"/>
      <c r="AE226" s="30"/>
      <c r="AR226" s="152" t="s">
        <v>289</v>
      </c>
      <c r="AT226" s="152" t="s">
        <v>164</v>
      </c>
      <c r="AU226" s="152" t="s">
        <v>86</v>
      </c>
      <c r="AY226" s="15" t="s">
        <v>163</v>
      </c>
      <c r="BE226" s="153">
        <f>IF(N226="základní",J226,0)</f>
        <v>0</v>
      </c>
      <c r="BF226" s="153">
        <f>IF(N226="snížená",J226,0)</f>
        <v>0</v>
      </c>
      <c r="BG226" s="153">
        <f>IF(N226="zákl. přenesená",J226,0)</f>
        <v>0</v>
      </c>
      <c r="BH226" s="153">
        <f>IF(N226="sníž. přenesená",J226,0)</f>
        <v>0</v>
      </c>
      <c r="BI226" s="153">
        <f>IF(N226="nulová",J226,0)</f>
        <v>0</v>
      </c>
      <c r="BJ226" s="15" t="s">
        <v>84</v>
      </c>
      <c r="BK226" s="153">
        <f>ROUND(I226*H226,2)</f>
        <v>0</v>
      </c>
      <c r="BL226" s="15" t="s">
        <v>289</v>
      </c>
      <c r="BM226" s="152" t="s">
        <v>3216</v>
      </c>
    </row>
    <row r="227" spans="1:65" s="13" customFormat="1" ht="11.25">
      <c r="B227" s="165"/>
      <c r="D227" s="166" t="s">
        <v>229</v>
      </c>
      <c r="E227" s="167" t="s">
        <v>1</v>
      </c>
      <c r="F227" s="168" t="s">
        <v>3217</v>
      </c>
      <c r="H227" s="169">
        <v>100.1</v>
      </c>
      <c r="I227" s="170"/>
      <c r="L227" s="165"/>
      <c r="M227" s="171"/>
      <c r="N227" s="172"/>
      <c r="O227" s="172"/>
      <c r="P227" s="172"/>
      <c r="Q227" s="172"/>
      <c r="R227" s="172"/>
      <c r="S227" s="172"/>
      <c r="T227" s="173"/>
      <c r="AT227" s="167" t="s">
        <v>229</v>
      </c>
      <c r="AU227" s="167" t="s">
        <v>86</v>
      </c>
      <c r="AV227" s="13" t="s">
        <v>86</v>
      </c>
      <c r="AW227" s="13" t="s">
        <v>32</v>
      </c>
      <c r="AX227" s="13" t="s">
        <v>84</v>
      </c>
      <c r="AY227" s="167" t="s">
        <v>163</v>
      </c>
    </row>
    <row r="228" spans="1:65" s="2" customFormat="1" ht="21.75" customHeight="1">
      <c r="A228" s="30"/>
      <c r="B228" s="140"/>
      <c r="C228" s="174" t="s">
        <v>384</v>
      </c>
      <c r="D228" s="174" t="s">
        <v>618</v>
      </c>
      <c r="E228" s="175" t="s">
        <v>1284</v>
      </c>
      <c r="F228" s="176" t="s">
        <v>1285</v>
      </c>
      <c r="G228" s="177" t="s">
        <v>226</v>
      </c>
      <c r="H228" s="178">
        <v>2.6419999999999999</v>
      </c>
      <c r="I228" s="179"/>
      <c r="J228" s="180">
        <f>ROUND(I228*H228,2)</f>
        <v>0</v>
      </c>
      <c r="K228" s="176" t="s">
        <v>227</v>
      </c>
      <c r="L228" s="181"/>
      <c r="M228" s="182" t="s">
        <v>1</v>
      </c>
      <c r="N228" s="183" t="s">
        <v>41</v>
      </c>
      <c r="O228" s="56"/>
      <c r="P228" s="150">
        <f>O228*H228</f>
        <v>0</v>
      </c>
      <c r="Q228" s="150">
        <v>0.55000000000000004</v>
      </c>
      <c r="R228" s="150">
        <f>Q228*H228</f>
        <v>1.4531000000000001</v>
      </c>
      <c r="S228" s="150">
        <v>0</v>
      </c>
      <c r="T228" s="151">
        <f>S228*H228</f>
        <v>0</v>
      </c>
      <c r="U228" s="30"/>
      <c r="V228" s="30"/>
      <c r="W228" s="30"/>
      <c r="X228" s="30"/>
      <c r="Y228" s="30"/>
      <c r="Z228" s="30"/>
      <c r="AA228" s="30"/>
      <c r="AB228" s="30"/>
      <c r="AC228" s="30"/>
      <c r="AD228" s="30"/>
      <c r="AE228" s="30"/>
      <c r="AR228" s="152" t="s">
        <v>362</v>
      </c>
      <c r="AT228" s="152" t="s">
        <v>618</v>
      </c>
      <c r="AU228" s="152" t="s">
        <v>86</v>
      </c>
      <c r="AY228" s="15" t="s">
        <v>163</v>
      </c>
      <c r="BE228" s="153">
        <f>IF(N228="základní",J228,0)</f>
        <v>0</v>
      </c>
      <c r="BF228" s="153">
        <f>IF(N228="snížená",J228,0)</f>
        <v>0</v>
      </c>
      <c r="BG228" s="153">
        <f>IF(N228="zákl. přenesená",J228,0)</f>
        <v>0</v>
      </c>
      <c r="BH228" s="153">
        <f>IF(N228="sníž. přenesená",J228,0)</f>
        <v>0</v>
      </c>
      <c r="BI228" s="153">
        <f>IF(N228="nulová",J228,0)</f>
        <v>0</v>
      </c>
      <c r="BJ228" s="15" t="s">
        <v>84</v>
      </c>
      <c r="BK228" s="153">
        <f>ROUND(I228*H228,2)</f>
        <v>0</v>
      </c>
      <c r="BL228" s="15" t="s">
        <v>289</v>
      </c>
      <c r="BM228" s="152" t="s">
        <v>3218</v>
      </c>
    </row>
    <row r="229" spans="1:65" s="13" customFormat="1" ht="11.25">
      <c r="B229" s="165"/>
      <c r="D229" s="166" t="s">
        <v>229</v>
      </c>
      <c r="E229" s="167" t="s">
        <v>1</v>
      </c>
      <c r="F229" s="168" t="s">
        <v>3219</v>
      </c>
      <c r="H229" s="169">
        <v>2.4020000000000001</v>
      </c>
      <c r="I229" s="170"/>
      <c r="L229" s="165"/>
      <c r="M229" s="171"/>
      <c r="N229" s="172"/>
      <c r="O229" s="172"/>
      <c r="P229" s="172"/>
      <c r="Q229" s="172"/>
      <c r="R229" s="172"/>
      <c r="S229" s="172"/>
      <c r="T229" s="173"/>
      <c r="AT229" s="167" t="s">
        <v>229</v>
      </c>
      <c r="AU229" s="167" t="s">
        <v>86</v>
      </c>
      <c r="AV229" s="13" t="s">
        <v>86</v>
      </c>
      <c r="AW229" s="13" t="s">
        <v>32</v>
      </c>
      <c r="AX229" s="13" t="s">
        <v>84</v>
      </c>
      <c r="AY229" s="167" t="s">
        <v>163</v>
      </c>
    </row>
    <row r="230" spans="1:65" s="13" customFormat="1" ht="11.25">
      <c r="B230" s="165"/>
      <c r="D230" s="166" t="s">
        <v>229</v>
      </c>
      <c r="F230" s="168" t="s">
        <v>3220</v>
      </c>
      <c r="H230" s="169">
        <v>2.6419999999999999</v>
      </c>
      <c r="I230" s="170"/>
      <c r="L230" s="165"/>
      <c r="M230" s="171"/>
      <c r="N230" s="172"/>
      <c r="O230" s="172"/>
      <c r="P230" s="172"/>
      <c r="Q230" s="172"/>
      <c r="R230" s="172"/>
      <c r="S230" s="172"/>
      <c r="T230" s="173"/>
      <c r="AT230" s="167" t="s">
        <v>229</v>
      </c>
      <c r="AU230" s="167" t="s">
        <v>86</v>
      </c>
      <c r="AV230" s="13" t="s">
        <v>86</v>
      </c>
      <c r="AW230" s="13" t="s">
        <v>3</v>
      </c>
      <c r="AX230" s="13" t="s">
        <v>84</v>
      </c>
      <c r="AY230" s="167" t="s">
        <v>163</v>
      </c>
    </row>
    <row r="231" spans="1:65" s="2" customFormat="1" ht="33" customHeight="1">
      <c r="A231" s="30"/>
      <c r="B231" s="140"/>
      <c r="C231" s="141" t="s">
        <v>390</v>
      </c>
      <c r="D231" s="141" t="s">
        <v>164</v>
      </c>
      <c r="E231" s="142" t="s">
        <v>1630</v>
      </c>
      <c r="F231" s="143" t="s">
        <v>1631</v>
      </c>
      <c r="G231" s="144" t="s">
        <v>253</v>
      </c>
      <c r="H231" s="145">
        <v>108.782</v>
      </c>
      <c r="I231" s="146"/>
      <c r="J231" s="147">
        <f>ROUND(I231*H231,2)</f>
        <v>0</v>
      </c>
      <c r="K231" s="143" t="s">
        <v>227</v>
      </c>
      <c r="L231" s="31"/>
      <c r="M231" s="148" t="s">
        <v>1</v>
      </c>
      <c r="N231" s="149" t="s">
        <v>41</v>
      </c>
      <c r="O231" s="56"/>
      <c r="P231" s="150">
        <f>O231*H231</f>
        <v>0</v>
      </c>
      <c r="Q231" s="150">
        <v>0</v>
      </c>
      <c r="R231" s="150">
        <f>Q231*H231</f>
        <v>0</v>
      </c>
      <c r="S231" s="150">
        <v>0</v>
      </c>
      <c r="T231" s="151">
        <f>S231*H231</f>
        <v>0</v>
      </c>
      <c r="U231" s="30"/>
      <c r="V231" s="30"/>
      <c r="W231" s="30"/>
      <c r="X231" s="30"/>
      <c r="Y231" s="30"/>
      <c r="Z231" s="30"/>
      <c r="AA231" s="30"/>
      <c r="AB231" s="30"/>
      <c r="AC231" s="30"/>
      <c r="AD231" s="30"/>
      <c r="AE231" s="30"/>
      <c r="AR231" s="152" t="s">
        <v>289</v>
      </c>
      <c r="AT231" s="152" t="s">
        <v>164</v>
      </c>
      <c r="AU231" s="152" t="s">
        <v>86</v>
      </c>
      <c r="AY231" s="15" t="s">
        <v>163</v>
      </c>
      <c r="BE231" s="153">
        <f>IF(N231="základní",J231,0)</f>
        <v>0</v>
      </c>
      <c r="BF231" s="153">
        <f>IF(N231="snížená",J231,0)</f>
        <v>0</v>
      </c>
      <c r="BG231" s="153">
        <f>IF(N231="zákl. přenesená",J231,0)</f>
        <v>0</v>
      </c>
      <c r="BH231" s="153">
        <f>IF(N231="sníž. přenesená",J231,0)</f>
        <v>0</v>
      </c>
      <c r="BI231" s="153">
        <f>IF(N231="nulová",J231,0)</f>
        <v>0</v>
      </c>
      <c r="BJ231" s="15" t="s">
        <v>84</v>
      </c>
      <c r="BK231" s="153">
        <f>ROUND(I231*H231,2)</f>
        <v>0</v>
      </c>
      <c r="BL231" s="15" t="s">
        <v>289</v>
      </c>
      <c r="BM231" s="152" t="s">
        <v>3124</v>
      </c>
    </row>
    <row r="232" spans="1:65" s="13" customFormat="1" ht="11.25">
      <c r="B232" s="165"/>
      <c r="D232" s="166" t="s">
        <v>229</v>
      </c>
      <c r="E232" s="167" t="s">
        <v>1</v>
      </c>
      <c r="F232" s="168" t="s">
        <v>3221</v>
      </c>
      <c r="H232" s="169">
        <v>108.782</v>
      </c>
      <c r="I232" s="170"/>
      <c r="L232" s="165"/>
      <c r="M232" s="171"/>
      <c r="N232" s="172"/>
      <c r="O232" s="172"/>
      <c r="P232" s="172"/>
      <c r="Q232" s="172"/>
      <c r="R232" s="172"/>
      <c r="S232" s="172"/>
      <c r="T232" s="173"/>
      <c r="AT232" s="167" t="s">
        <v>229</v>
      </c>
      <c r="AU232" s="167" t="s">
        <v>86</v>
      </c>
      <c r="AV232" s="13" t="s">
        <v>86</v>
      </c>
      <c r="AW232" s="13" t="s">
        <v>32</v>
      </c>
      <c r="AX232" s="13" t="s">
        <v>84</v>
      </c>
      <c r="AY232" s="167" t="s">
        <v>163</v>
      </c>
    </row>
    <row r="233" spans="1:65" s="2" customFormat="1" ht="16.5" customHeight="1">
      <c r="A233" s="30"/>
      <c r="B233" s="140"/>
      <c r="C233" s="174" t="s">
        <v>395</v>
      </c>
      <c r="D233" s="174" t="s">
        <v>618</v>
      </c>
      <c r="E233" s="175" t="s">
        <v>706</v>
      </c>
      <c r="F233" s="176" t="s">
        <v>707</v>
      </c>
      <c r="G233" s="177" t="s">
        <v>226</v>
      </c>
      <c r="H233" s="178">
        <v>3.8290000000000002</v>
      </c>
      <c r="I233" s="179"/>
      <c r="J233" s="180">
        <f>ROUND(I233*H233,2)</f>
        <v>0</v>
      </c>
      <c r="K233" s="176" t="s">
        <v>227</v>
      </c>
      <c r="L233" s="181"/>
      <c r="M233" s="182" t="s">
        <v>1</v>
      </c>
      <c r="N233" s="183" t="s">
        <v>41</v>
      </c>
      <c r="O233" s="56"/>
      <c r="P233" s="150">
        <f>O233*H233</f>
        <v>0</v>
      </c>
      <c r="Q233" s="150">
        <v>0.55000000000000004</v>
      </c>
      <c r="R233" s="150">
        <f>Q233*H233</f>
        <v>2.1059500000000004</v>
      </c>
      <c r="S233" s="150">
        <v>0</v>
      </c>
      <c r="T233" s="151">
        <f>S233*H233</f>
        <v>0</v>
      </c>
      <c r="U233" s="30"/>
      <c r="V233" s="30"/>
      <c r="W233" s="30"/>
      <c r="X233" s="30"/>
      <c r="Y233" s="30"/>
      <c r="Z233" s="30"/>
      <c r="AA233" s="30"/>
      <c r="AB233" s="30"/>
      <c r="AC233" s="30"/>
      <c r="AD233" s="30"/>
      <c r="AE233" s="30"/>
      <c r="AR233" s="152" t="s">
        <v>362</v>
      </c>
      <c r="AT233" s="152" t="s">
        <v>618</v>
      </c>
      <c r="AU233" s="152" t="s">
        <v>86</v>
      </c>
      <c r="AY233" s="15" t="s">
        <v>163</v>
      </c>
      <c r="BE233" s="153">
        <f>IF(N233="základní",J233,0)</f>
        <v>0</v>
      </c>
      <c r="BF233" s="153">
        <f>IF(N233="snížená",J233,0)</f>
        <v>0</v>
      </c>
      <c r="BG233" s="153">
        <f>IF(N233="zákl. přenesená",J233,0)</f>
        <v>0</v>
      </c>
      <c r="BH233" s="153">
        <f>IF(N233="sníž. přenesená",J233,0)</f>
        <v>0</v>
      </c>
      <c r="BI233" s="153">
        <f>IF(N233="nulová",J233,0)</f>
        <v>0</v>
      </c>
      <c r="BJ233" s="15" t="s">
        <v>84</v>
      </c>
      <c r="BK233" s="153">
        <f>ROUND(I233*H233,2)</f>
        <v>0</v>
      </c>
      <c r="BL233" s="15" t="s">
        <v>289</v>
      </c>
      <c r="BM233" s="152" t="s">
        <v>3125</v>
      </c>
    </row>
    <row r="234" spans="1:65" s="13" customFormat="1" ht="11.25">
      <c r="B234" s="165"/>
      <c r="D234" s="166" t="s">
        <v>229</v>
      </c>
      <c r="E234" s="167" t="s">
        <v>1</v>
      </c>
      <c r="F234" s="168" t="s">
        <v>3222</v>
      </c>
      <c r="H234" s="169">
        <v>3.4809999999999999</v>
      </c>
      <c r="I234" s="170"/>
      <c r="L234" s="165"/>
      <c r="M234" s="171"/>
      <c r="N234" s="172"/>
      <c r="O234" s="172"/>
      <c r="P234" s="172"/>
      <c r="Q234" s="172"/>
      <c r="R234" s="172"/>
      <c r="S234" s="172"/>
      <c r="T234" s="173"/>
      <c r="AT234" s="167" t="s">
        <v>229</v>
      </c>
      <c r="AU234" s="167" t="s">
        <v>86</v>
      </c>
      <c r="AV234" s="13" t="s">
        <v>86</v>
      </c>
      <c r="AW234" s="13" t="s">
        <v>32</v>
      </c>
      <c r="AX234" s="13" t="s">
        <v>84</v>
      </c>
      <c r="AY234" s="167" t="s">
        <v>163</v>
      </c>
    </row>
    <row r="235" spans="1:65" s="13" customFormat="1" ht="11.25">
      <c r="B235" s="165"/>
      <c r="D235" s="166" t="s">
        <v>229</v>
      </c>
      <c r="F235" s="168" t="s">
        <v>3223</v>
      </c>
      <c r="H235" s="169">
        <v>3.8290000000000002</v>
      </c>
      <c r="I235" s="170"/>
      <c r="L235" s="165"/>
      <c r="M235" s="171"/>
      <c r="N235" s="172"/>
      <c r="O235" s="172"/>
      <c r="P235" s="172"/>
      <c r="Q235" s="172"/>
      <c r="R235" s="172"/>
      <c r="S235" s="172"/>
      <c r="T235" s="173"/>
      <c r="AT235" s="167" t="s">
        <v>229</v>
      </c>
      <c r="AU235" s="167" t="s">
        <v>86</v>
      </c>
      <c r="AV235" s="13" t="s">
        <v>86</v>
      </c>
      <c r="AW235" s="13" t="s">
        <v>3</v>
      </c>
      <c r="AX235" s="13" t="s">
        <v>84</v>
      </c>
      <c r="AY235" s="167" t="s">
        <v>163</v>
      </c>
    </row>
    <row r="236" spans="1:65" s="2" customFormat="1" ht="24.2" customHeight="1">
      <c r="A236" s="30"/>
      <c r="B236" s="140"/>
      <c r="C236" s="141" t="s">
        <v>399</v>
      </c>
      <c r="D236" s="141" t="s">
        <v>164</v>
      </c>
      <c r="E236" s="142" t="s">
        <v>1666</v>
      </c>
      <c r="F236" s="143" t="s">
        <v>1667</v>
      </c>
      <c r="G236" s="144" t="s">
        <v>226</v>
      </c>
      <c r="H236" s="145">
        <v>7.5519999999999996</v>
      </c>
      <c r="I236" s="146"/>
      <c r="J236" s="147">
        <f>ROUND(I236*H236,2)</f>
        <v>0</v>
      </c>
      <c r="K236" s="143" t="s">
        <v>227</v>
      </c>
      <c r="L236" s="31"/>
      <c r="M236" s="148" t="s">
        <v>1</v>
      </c>
      <c r="N236" s="149" t="s">
        <v>41</v>
      </c>
      <c r="O236" s="56"/>
      <c r="P236" s="150">
        <f>O236*H236</f>
        <v>0</v>
      </c>
      <c r="Q236" s="150">
        <v>2.2839999999999999E-2</v>
      </c>
      <c r="R236" s="150">
        <f>Q236*H236</f>
        <v>0.17248767999999998</v>
      </c>
      <c r="S236" s="150">
        <v>0</v>
      </c>
      <c r="T236" s="151">
        <f>S236*H236</f>
        <v>0</v>
      </c>
      <c r="U236" s="30"/>
      <c r="V236" s="30"/>
      <c r="W236" s="30"/>
      <c r="X236" s="30"/>
      <c r="Y236" s="30"/>
      <c r="Z236" s="30"/>
      <c r="AA236" s="30"/>
      <c r="AB236" s="30"/>
      <c r="AC236" s="30"/>
      <c r="AD236" s="30"/>
      <c r="AE236" s="30"/>
      <c r="AR236" s="152" t="s">
        <v>289</v>
      </c>
      <c r="AT236" s="152" t="s">
        <v>164</v>
      </c>
      <c r="AU236" s="152" t="s">
        <v>86</v>
      </c>
      <c r="AY236" s="15" t="s">
        <v>163</v>
      </c>
      <c r="BE236" s="153">
        <f>IF(N236="základní",J236,0)</f>
        <v>0</v>
      </c>
      <c r="BF236" s="153">
        <f>IF(N236="snížená",J236,0)</f>
        <v>0</v>
      </c>
      <c r="BG236" s="153">
        <f>IF(N236="zákl. přenesená",J236,0)</f>
        <v>0</v>
      </c>
      <c r="BH236" s="153">
        <f>IF(N236="sníž. přenesená",J236,0)</f>
        <v>0</v>
      </c>
      <c r="BI236" s="153">
        <f>IF(N236="nulová",J236,0)</f>
        <v>0</v>
      </c>
      <c r="BJ236" s="15" t="s">
        <v>84</v>
      </c>
      <c r="BK236" s="153">
        <f>ROUND(I236*H236,2)</f>
        <v>0</v>
      </c>
      <c r="BL236" s="15" t="s">
        <v>289</v>
      </c>
      <c r="BM236" s="152" t="s">
        <v>3128</v>
      </c>
    </row>
    <row r="237" spans="1:65" s="13" customFormat="1" ht="11.25">
      <c r="B237" s="165"/>
      <c r="D237" s="166" t="s">
        <v>229</v>
      </c>
      <c r="E237" s="167" t="s">
        <v>1</v>
      </c>
      <c r="F237" s="168" t="s">
        <v>3224</v>
      </c>
      <c r="H237" s="169">
        <v>7.5519999999999996</v>
      </c>
      <c r="I237" s="170"/>
      <c r="L237" s="165"/>
      <c r="M237" s="171"/>
      <c r="N237" s="172"/>
      <c r="O237" s="172"/>
      <c r="P237" s="172"/>
      <c r="Q237" s="172"/>
      <c r="R237" s="172"/>
      <c r="S237" s="172"/>
      <c r="T237" s="173"/>
      <c r="AT237" s="167" t="s">
        <v>229</v>
      </c>
      <c r="AU237" s="167" t="s">
        <v>86</v>
      </c>
      <c r="AV237" s="13" t="s">
        <v>86</v>
      </c>
      <c r="AW237" s="13" t="s">
        <v>32</v>
      </c>
      <c r="AX237" s="13" t="s">
        <v>84</v>
      </c>
      <c r="AY237" s="167" t="s">
        <v>163</v>
      </c>
    </row>
    <row r="238" spans="1:65" s="2" customFormat="1" ht="24.2" customHeight="1">
      <c r="A238" s="30"/>
      <c r="B238" s="140"/>
      <c r="C238" s="141" t="s">
        <v>405</v>
      </c>
      <c r="D238" s="141" t="s">
        <v>164</v>
      </c>
      <c r="E238" s="142" t="s">
        <v>3129</v>
      </c>
      <c r="F238" s="143" t="s">
        <v>3130</v>
      </c>
      <c r="G238" s="144" t="s">
        <v>649</v>
      </c>
      <c r="H238" s="184"/>
      <c r="I238" s="146"/>
      <c r="J238" s="147">
        <f>ROUND(I238*H238,2)</f>
        <v>0</v>
      </c>
      <c r="K238" s="143" t="s">
        <v>227</v>
      </c>
      <c r="L238" s="31"/>
      <c r="M238" s="148" t="s">
        <v>1</v>
      </c>
      <c r="N238" s="149" t="s">
        <v>41</v>
      </c>
      <c r="O238" s="56"/>
      <c r="P238" s="150">
        <f>O238*H238</f>
        <v>0</v>
      </c>
      <c r="Q238" s="150">
        <v>0</v>
      </c>
      <c r="R238" s="150">
        <f>Q238*H238</f>
        <v>0</v>
      </c>
      <c r="S238" s="150">
        <v>0</v>
      </c>
      <c r="T238" s="151">
        <f>S238*H238</f>
        <v>0</v>
      </c>
      <c r="U238" s="30"/>
      <c r="V238" s="30"/>
      <c r="W238" s="30"/>
      <c r="X238" s="30"/>
      <c r="Y238" s="30"/>
      <c r="Z238" s="30"/>
      <c r="AA238" s="30"/>
      <c r="AB238" s="30"/>
      <c r="AC238" s="30"/>
      <c r="AD238" s="30"/>
      <c r="AE238" s="30"/>
      <c r="AR238" s="152" t="s">
        <v>289</v>
      </c>
      <c r="AT238" s="152" t="s">
        <v>164</v>
      </c>
      <c r="AU238" s="152" t="s">
        <v>86</v>
      </c>
      <c r="AY238" s="15" t="s">
        <v>163</v>
      </c>
      <c r="BE238" s="153">
        <f>IF(N238="základní",J238,0)</f>
        <v>0</v>
      </c>
      <c r="BF238" s="153">
        <f>IF(N238="snížená",J238,0)</f>
        <v>0</v>
      </c>
      <c r="BG238" s="153">
        <f>IF(N238="zákl. přenesená",J238,0)</f>
        <v>0</v>
      </c>
      <c r="BH238" s="153">
        <f>IF(N238="sníž. přenesená",J238,0)</f>
        <v>0</v>
      </c>
      <c r="BI238" s="153">
        <f>IF(N238="nulová",J238,0)</f>
        <v>0</v>
      </c>
      <c r="BJ238" s="15" t="s">
        <v>84</v>
      </c>
      <c r="BK238" s="153">
        <f>ROUND(I238*H238,2)</f>
        <v>0</v>
      </c>
      <c r="BL238" s="15" t="s">
        <v>289</v>
      </c>
      <c r="BM238" s="152" t="s">
        <v>3131</v>
      </c>
    </row>
    <row r="239" spans="1:65" s="11" customFormat="1" ht="22.9" customHeight="1">
      <c r="B239" s="129"/>
      <c r="D239" s="130" t="s">
        <v>75</v>
      </c>
      <c r="E239" s="163" t="s">
        <v>1688</v>
      </c>
      <c r="F239" s="163" t="s">
        <v>1689</v>
      </c>
      <c r="I239" s="132"/>
      <c r="J239" s="164">
        <f>BK239</f>
        <v>0</v>
      </c>
      <c r="L239" s="129"/>
      <c r="M239" s="134"/>
      <c r="N239" s="135"/>
      <c r="O239" s="135"/>
      <c r="P239" s="136">
        <f>SUM(P240:P250)</f>
        <v>0</v>
      </c>
      <c r="Q239" s="135"/>
      <c r="R239" s="136">
        <f>SUM(R240:R250)</f>
        <v>0.82890366000000004</v>
      </c>
      <c r="S239" s="135"/>
      <c r="T239" s="137">
        <f>SUM(T240:T250)</f>
        <v>0</v>
      </c>
      <c r="AR239" s="130" t="s">
        <v>86</v>
      </c>
      <c r="AT239" s="138" t="s">
        <v>75</v>
      </c>
      <c r="AU239" s="138" t="s">
        <v>84</v>
      </c>
      <c r="AY239" s="130" t="s">
        <v>163</v>
      </c>
      <c r="BK239" s="139">
        <f>SUM(BK240:BK250)</f>
        <v>0</v>
      </c>
    </row>
    <row r="240" spans="1:65" s="2" customFormat="1" ht="21.75" customHeight="1">
      <c r="A240" s="30"/>
      <c r="B240" s="140"/>
      <c r="C240" s="141" t="s">
        <v>410</v>
      </c>
      <c r="D240" s="141" t="s">
        <v>164</v>
      </c>
      <c r="E240" s="142" t="s">
        <v>1696</v>
      </c>
      <c r="F240" s="143" t="s">
        <v>1697</v>
      </c>
      <c r="G240" s="144" t="s">
        <v>253</v>
      </c>
      <c r="H240" s="145">
        <v>102.6</v>
      </c>
      <c r="I240" s="146"/>
      <c r="J240" s="147">
        <f>ROUND(I240*H240,2)</f>
        <v>0</v>
      </c>
      <c r="K240" s="143" t="s">
        <v>227</v>
      </c>
      <c r="L240" s="31"/>
      <c r="M240" s="148" t="s">
        <v>1</v>
      </c>
      <c r="N240" s="149" t="s">
        <v>41</v>
      </c>
      <c r="O240" s="56"/>
      <c r="P240" s="150">
        <f>O240*H240</f>
        <v>0</v>
      </c>
      <c r="Q240" s="150">
        <v>0</v>
      </c>
      <c r="R240" s="150">
        <f>Q240*H240</f>
        <v>0</v>
      </c>
      <c r="S240" s="150">
        <v>0</v>
      </c>
      <c r="T240" s="151">
        <f>S240*H240</f>
        <v>0</v>
      </c>
      <c r="U240" s="30"/>
      <c r="V240" s="30"/>
      <c r="W240" s="30"/>
      <c r="X240" s="30"/>
      <c r="Y240" s="30"/>
      <c r="Z240" s="30"/>
      <c r="AA240" s="30"/>
      <c r="AB240" s="30"/>
      <c r="AC240" s="30"/>
      <c r="AD240" s="30"/>
      <c r="AE240" s="30"/>
      <c r="AR240" s="152" t="s">
        <v>289</v>
      </c>
      <c r="AT240" s="152" t="s">
        <v>164</v>
      </c>
      <c r="AU240" s="152" t="s">
        <v>86</v>
      </c>
      <c r="AY240" s="15" t="s">
        <v>163</v>
      </c>
      <c r="BE240" s="153">
        <f>IF(N240="základní",J240,0)</f>
        <v>0</v>
      </c>
      <c r="BF240" s="153">
        <f>IF(N240="snížená",J240,0)</f>
        <v>0</v>
      </c>
      <c r="BG240" s="153">
        <f>IF(N240="zákl. přenesená",J240,0)</f>
        <v>0</v>
      </c>
      <c r="BH240" s="153">
        <f>IF(N240="sníž. přenesená",J240,0)</f>
        <v>0</v>
      </c>
      <c r="BI240" s="153">
        <f>IF(N240="nulová",J240,0)</f>
        <v>0</v>
      </c>
      <c r="BJ240" s="15" t="s">
        <v>84</v>
      </c>
      <c r="BK240" s="153">
        <f>ROUND(I240*H240,2)</f>
        <v>0</v>
      </c>
      <c r="BL240" s="15" t="s">
        <v>289</v>
      </c>
      <c r="BM240" s="152" t="s">
        <v>3132</v>
      </c>
    </row>
    <row r="241" spans="1:65" s="2" customFormat="1" ht="33" customHeight="1">
      <c r="A241" s="30"/>
      <c r="B241" s="140"/>
      <c r="C241" s="174" t="s">
        <v>99</v>
      </c>
      <c r="D241" s="174" t="s">
        <v>618</v>
      </c>
      <c r="E241" s="175" t="s">
        <v>1700</v>
      </c>
      <c r="F241" s="176" t="s">
        <v>1701</v>
      </c>
      <c r="G241" s="177" t="s">
        <v>253</v>
      </c>
      <c r="H241" s="178">
        <v>117.99</v>
      </c>
      <c r="I241" s="179"/>
      <c r="J241" s="180">
        <f>ROUND(I241*H241,2)</f>
        <v>0</v>
      </c>
      <c r="K241" s="176" t="s">
        <v>227</v>
      </c>
      <c r="L241" s="181"/>
      <c r="M241" s="182" t="s">
        <v>1</v>
      </c>
      <c r="N241" s="183" t="s">
        <v>41</v>
      </c>
      <c r="O241" s="56"/>
      <c r="P241" s="150">
        <f>O241*H241</f>
        <v>0</v>
      </c>
      <c r="Q241" s="150">
        <v>5.0000000000000001E-4</v>
      </c>
      <c r="R241" s="150">
        <f>Q241*H241</f>
        <v>5.8994999999999999E-2</v>
      </c>
      <c r="S241" s="150">
        <v>0</v>
      </c>
      <c r="T241" s="151">
        <f>S241*H241</f>
        <v>0</v>
      </c>
      <c r="U241" s="30"/>
      <c r="V241" s="30"/>
      <c r="W241" s="30"/>
      <c r="X241" s="30"/>
      <c r="Y241" s="30"/>
      <c r="Z241" s="30"/>
      <c r="AA241" s="30"/>
      <c r="AB241" s="30"/>
      <c r="AC241" s="30"/>
      <c r="AD241" s="30"/>
      <c r="AE241" s="30"/>
      <c r="AR241" s="152" t="s">
        <v>362</v>
      </c>
      <c r="AT241" s="152" t="s">
        <v>618</v>
      </c>
      <c r="AU241" s="152" t="s">
        <v>86</v>
      </c>
      <c r="AY241" s="15" t="s">
        <v>163</v>
      </c>
      <c r="BE241" s="153">
        <f>IF(N241="základní",J241,0)</f>
        <v>0</v>
      </c>
      <c r="BF241" s="153">
        <f>IF(N241="snížená",J241,0)</f>
        <v>0</v>
      </c>
      <c r="BG241" s="153">
        <f>IF(N241="zákl. přenesená",J241,0)</f>
        <v>0</v>
      </c>
      <c r="BH241" s="153">
        <f>IF(N241="sníž. přenesená",J241,0)</f>
        <v>0</v>
      </c>
      <c r="BI241" s="153">
        <f>IF(N241="nulová",J241,0)</f>
        <v>0</v>
      </c>
      <c r="BJ241" s="15" t="s">
        <v>84</v>
      </c>
      <c r="BK241" s="153">
        <f>ROUND(I241*H241,2)</f>
        <v>0</v>
      </c>
      <c r="BL241" s="15" t="s">
        <v>289</v>
      </c>
      <c r="BM241" s="152" t="s">
        <v>3133</v>
      </c>
    </row>
    <row r="242" spans="1:65" s="13" customFormat="1" ht="11.25">
      <c r="B242" s="165"/>
      <c r="D242" s="166" t="s">
        <v>229</v>
      </c>
      <c r="F242" s="168" t="s">
        <v>3225</v>
      </c>
      <c r="H242" s="169">
        <v>117.99</v>
      </c>
      <c r="I242" s="170"/>
      <c r="L242" s="165"/>
      <c r="M242" s="171"/>
      <c r="N242" s="172"/>
      <c r="O242" s="172"/>
      <c r="P242" s="172"/>
      <c r="Q242" s="172"/>
      <c r="R242" s="172"/>
      <c r="S242" s="172"/>
      <c r="T242" s="173"/>
      <c r="AT242" s="167" t="s">
        <v>229</v>
      </c>
      <c r="AU242" s="167" t="s">
        <v>86</v>
      </c>
      <c r="AV242" s="13" t="s">
        <v>86</v>
      </c>
      <c r="AW242" s="13" t="s">
        <v>3</v>
      </c>
      <c r="AX242" s="13" t="s">
        <v>84</v>
      </c>
      <c r="AY242" s="167" t="s">
        <v>163</v>
      </c>
    </row>
    <row r="243" spans="1:65" s="2" customFormat="1" ht="24.2" customHeight="1">
      <c r="A243" s="30"/>
      <c r="B243" s="140"/>
      <c r="C243" s="141" t="s">
        <v>428</v>
      </c>
      <c r="D243" s="141" t="s">
        <v>164</v>
      </c>
      <c r="E243" s="142" t="s">
        <v>3135</v>
      </c>
      <c r="F243" s="143" t="s">
        <v>3136</v>
      </c>
      <c r="G243" s="144" t="s">
        <v>253</v>
      </c>
      <c r="H243" s="145">
        <v>108.90600000000001</v>
      </c>
      <c r="I243" s="146"/>
      <c r="J243" s="147">
        <f>ROUND(I243*H243,2)</f>
        <v>0</v>
      </c>
      <c r="K243" s="143" t="s">
        <v>227</v>
      </c>
      <c r="L243" s="31"/>
      <c r="M243" s="148" t="s">
        <v>1</v>
      </c>
      <c r="N243" s="149" t="s">
        <v>41</v>
      </c>
      <c r="O243" s="56"/>
      <c r="P243" s="150">
        <f>O243*H243</f>
        <v>0</v>
      </c>
      <c r="Q243" s="150">
        <v>6.4099999999999999E-3</v>
      </c>
      <c r="R243" s="150">
        <f>Q243*H243</f>
        <v>0.69808745999999999</v>
      </c>
      <c r="S243" s="150">
        <v>0</v>
      </c>
      <c r="T243" s="151">
        <f>S243*H243</f>
        <v>0</v>
      </c>
      <c r="U243" s="30"/>
      <c r="V243" s="30"/>
      <c r="W243" s="30"/>
      <c r="X243" s="30"/>
      <c r="Y243" s="30"/>
      <c r="Z243" s="30"/>
      <c r="AA243" s="30"/>
      <c r="AB243" s="30"/>
      <c r="AC243" s="30"/>
      <c r="AD243" s="30"/>
      <c r="AE243" s="30"/>
      <c r="AR243" s="152" t="s">
        <v>289</v>
      </c>
      <c r="AT243" s="152" t="s">
        <v>164</v>
      </c>
      <c r="AU243" s="152" t="s">
        <v>86</v>
      </c>
      <c r="AY243" s="15" t="s">
        <v>163</v>
      </c>
      <c r="BE243" s="153">
        <f>IF(N243="základní",J243,0)</f>
        <v>0</v>
      </c>
      <c r="BF243" s="153">
        <f>IF(N243="snížená",J243,0)</f>
        <v>0</v>
      </c>
      <c r="BG243" s="153">
        <f>IF(N243="zákl. přenesená",J243,0)</f>
        <v>0</v>
      </c>
      <c r="BH243" s="153">
        <f>IF(N243="sníž. přenesená",J243,0)</f>
        <v>0</v>
      </c>
      <c r="BI243" s="153">
        <f>IF(N243="nulová",J243,0)</f>
        <v>0</v>
      </c>
      <c r="BJ243" s="15" t="s">
        <v>84</v>
      </c>
      <c r="BK243" s="153">
        <f>ROUND(I243*H243,2)</f>
        <v>0</v>
      </c>
      <c r="BL243" s="15" t="s">
        <v>289</v>
      </c>
      <c r="BM243" s="152" t="s">
        <v>3137</v>
      </c>
    </row>
    <row r="244" spans="1:65" s="13" customFormat="1" ht="11.25">
      <c r="B244" s="165"/>
      <c r="D244" s="166" t="s">
        <v>229</v>
      </c>
      <c r="E244" s="167" t="s">
        <v>1</v>
      </c>
      <c r="F244" s="168" t="s">
        <v>3226</v>
      </c>
      <c r="H244" s="169">
        <v>102.6</v>
      </c>
      <c r="I244" s="170"/>
      <c r="L244" s="165"/>
      <c r="M244" s="171"/>
      <c r="N244" s="172"/>
      <c r="O244" s="172"/>
      <c r="P244" s="172"/>
      <c r="Q244" s="172"/>
      <c r="R244" s="172"/>
      <c r="S244" s="172"/>
      <c r="T244" s="173"/>
      <c r="AT244" s="167" t="s">
        <v>229</v>
      </c>
      <c r="AU244" s="167" t="s">
        <v>86</v>
      </c>
      <c r="AV244" s="13" t="s">
        <v>86</v>
      </c>
      <c r="AW244" s="13" t="s">
        <v>32</v>
      </c>
      <c r="AX244" s="13" t="s">
        <v>76</v>
      </c>
      <c r="AY244" s="167" t="s">
        <v>163</v>
      </c>
    </row>
    <row r="245" spans="1:65" s="13" customFormat="1" ht="11.25">
      <c r="B245" s="165"/>
      <c r="D245" s="166" t="s">
        <v>229</v>
      </c>
      <c r="E245" s="167" t="s">
        <v>1</v>
      </c>
      <c r="F245" s="168" t="s">
        <v>3227</v>
      </c>
      <c r="H245" s="169">
        <v>3.9929999999999999</v>
      </c>
      <c r="I245" s="170"/>
      <c r="L245" s="165"/>
      <c r="M245" s="171"/>
      <c r="N245" s="172"/>
      <c r="O245" s="172"/>
      <c r="P245" s="172"/>
      <c r="Q245" s="172"/>
      <c r="R245" s="172"/>
      <c r="S245" s="172"/>
      <c r="T245" s="173"/>
      <c r="AT245" s="167" t="s">
        <v>229</v>
      </c>
      <c r="AU245" s="167" t="s">
        <v>86</v>
      </c>
      <c r="AV245" s="13" t="s">
        <v>86</v>
      </c>
      <c r="AW245" s="13" t="s">
        <v>32</v>
      </c>
      <c r="AX245" s="13" t="s">
        <v>76</v>
      </c>
      <c r="AY245" s="167" t="s">
        <v>163</v>
      </c>
    </row>
    <row r="246" spans="1:65" s="13" customFormat="1" ht="11.25">
      <c r="B246" s="165"/>
      <c r="D246" s="166" t="s">
        <v>229</v>
      </c>
      <c r="E246" s="167" t="s">
        <v>1</v>
      </c>
      <c r="F246" s="168" t="s">
        <v>3228</v>
      </c>
      <c r="H246" s="169">
        <v>2.3130000000000002</v>
      </c>
      <c r="I246" s="170"/>
      <c r="L246" s="165"/>
      <c r="M246" s="171"/>
      <c r="N246" s="172"/>
      <c r="O246" s="172"/>
      <c r="P246" s="172"/>
      <c r="Q246" s="172"/>
      <c r="R246" s="172"/>
      <c r="S246" s="172"/>
      <c r="T246" s="173"/>
      <c r="AT246" s="167" t="s">
        <v>229</v>
      </c>
      <c r="AU246" s="167" t="s">
        <v>86</v>
      </c>
      <c r="AV246" s="13" t="s">
        <v>86</v>
      </c>
      <c r="AW246" s="13" t="s">
        <v>32</v>
      </c>
      <c r="AX246" s="13" t="s">
        <v>76</v>
      </c>
      <c r="AY246" s="167" t="s">
        <v>163</v>
      </c>
    </row>
    <row r="247" spans="1:65" s="2" customFormat="1" ht="21.75" customHeight="1">
      <c r="A247" s="30"/>
      <c r="B247" s="140"/>
      <c r="C247" s="141" t="s">
        <v>438</v>
      </c>
      <c r="D247" s="141" t="s">
        <v>164</v>
      </c>
      <c r="E247" s="142" t="s">
        <v>3141</v>
      </c>
      <c r="F247" s="143" t="s">
        <v>3142</v>
      </c>
      <c r="G247" s="144" t="s">
        <v>329</v>
      </c>
      <c r="H247" s="145">
        <v>13.16</v>
      </c>
      <c r="I247" s="146"/>
      <c r="J247" s="147">
        <f>ROUND(I247*H247,2)</f>
        <v>0</v>
      </c>
      <c r="K247" s="143" t="s">
        <v>227</v>
      </c>
      <c r="L247" s="31"/>
      <c r="M247" s="148" t="s">
        <v>1</v>
      </c>
      <c r="N247" s="149" t="s">
        <v>41</v>
      </c>
      <c r="O247" s="56"/>
      <c r="P247" s="150">
        <f>O247*H247</f>
        <v>0</v>
      </c>
      <c r="Q247" s="150">
        <v>3.2200000000000002E-3</v>
      </c>
      <c r="R247" s="150">
        <f>Q247*H247</f>
        <v>4.2375200000000002E-2</v>
      </c>
      <c r="S247" s="150">
        <v>0</v>
      </c>
      <c r="T247" s="151">
        <f>S247*H247</f>
        <v>0</v>
      </c>
      <c r="U247" s="30"/>
      <c r="V247" s="30"/>
      <c r="W247" s="30"/>
      <c r="X247" s="30"/>
      <c r="Y247" s="30"/>
      <c r="Z247" s="30"/>
      <c r="AA247" s="30"/>
      <c r="AB247" s="30"/>
      <c r="AC247" s="30"/>
      <c r="AD247" s="30"/>
      <c r="AE247" s="30"/>
      <c r="AR247" s="152" t="s">
        <v>289</v>
      </c>
      <c r="AT247" s="152" t="s">
        <v>164</v>
      </c>
      <c r="AU247" s="152" t="s">
        <v>86</v>
      </c>
      <c r="AY247" s="15" t="s">
        <v>163</v>
      </c>
      <c r="BE247" s="153">
        <f>IF(N247="základní",J247,0)</f>
        <v>0</v>
      </c>
      <c r="BF247" s="153">
        <f>IF(N247="snížená",J247,0)</f>
        <v>0</v>
      </c>
      <c r="BG247" s="153">
        <f>IF(N247="zákl. přenesená",J247,0)</f>
        <v>0</v>
      </c>
      <c r="BH247" s="153">
        <f>IF(N247="sníž. přenesená",J247,0)</f>
        <v>0</v>
      </c>
      <c r="BI247" s="153">
        <f>IF(N247="nulová",J247,0)</f>
        <v>0</v>
      </c>
      <c r="BJ247" s="15" t="s">
        <v>84</v>
      </c>
      <c r="BK247" s="153">
        <f>ROUND(I247*H247,2)</f>
        <v>0</v>
      </c>
      <c r="BL247" s="15" t="s">
        <v>289</v>
      </c>
      <c r="BM247" s="152" t="s">
        <v>3143</v>
      </c>
    </row>
    <row r="248" spans="1:65" s="2" customFormat="1" ht="24.2" customHeight="1">
      <c r="A248" s="30"/>
      <c r="B248" s="140"/>
      <c r="C248" s="141" t="s">
        <v>468</v>
      </c>
      <c r="D248" s="141" t="s">
        <v>164</v>
      </c>
      <c r="E248" s="142" t="s">
        <v>3144</v>
      </c>
      <c r="F248" s="143" t="s">
        <v>3145</v>
      </c>
      <c r="G248" s="144" t="s">
        <v>193</v>
      </c>
      <c r="H248" s="145">
        <v>2</v>
      </c>
      <c r="I248" s="146"/>
      <c r="J248" s="147">
        <f>ROUND(I248*H248,2)</f>
        <v>0</v>
      </c>
      <c r="K248" s="143" t="s">
        <v>227</v>
      </c>
      <c r="L248" s="31"/>
      <c r="M248" s="148" t="s">
        <v>1</v>
      </c>
      <c r="N248" s="149" t="s">
        <v>41</v>
      </c>
      <c r="O248" s="56"/>
      <c r="P248" s="150">
        <f>O248*H248</f>
        <v>0</v>
      </c>
      <c r="Q248" s="150">
        <v>3.1199999999999999E-3</v>
      </c>
      <c r="R248" s="150">
        <f>Q248*H248</f>
        <v>6.2399999999999999E-3</v>
      </c>
      <c r="S248" s="150">
        <v>0</v>
      </c>
      <c r="T248" s="151">
        <f>S248*H248</f>
        <v>0</v>
      </c>
      <c r="U248" s="30"/>
      <c r="V248" s="30"/>
      <c r="W248" s="30"/>
      <c r="X248" s="30"/>
      <c r="Y248" s="30"/>
      <c r="Z248" s="30"/>
      <c r="AA248" s="30"/>
      <c r="AB248" s="30"/>
      <c r="AC248" s="30"/>
      <c r="AD248" s="30"/>
      <c r="AE248" s="30"/>
      <c r="AR248" s="152" t="s">
        <v>289</v>
      </c>
      <c r="AT248" s="152" t="s">
        <v>164</v>
      </c>
      <c r="AU248" s="152" t="s">
        <v>86</v>
      </c>
      <c r="AY248" s="15" t="s">
        <v>163</v>
      </c>
      <c r="BE248" s="153">
        <f>IF(N248="základní",J248,0)</f>
        <v>0</v>
      </c>
      <c r="BF248" s="153">
        <f>IF(N248="snížená",J248,0)</f>
        <v>0</v>
      </c>
      <c r="BG248" s="153">
        <f>IF(N248="zákl. přenesená",J248,0)</f>
        <v>0</v>
      </c>
      <c r="BH248" s="153">
        <f>IF(N248="sníž. přenesená",J248,0)</f>
        <v>0</v>
      </c>
      <c r="BI248" s="153">
        <f>IF(N248="nulová",J248,0)</f>
        <v>0</v>
      </c>
      <c r="BJ248" s="15" t="s">
        <v>84</v>
      </c>
      <c r="BK248" s="153">
        <f>ROUND(I248*H248,2)</f>
        <v>0</v>
      </c>
      <c r="BL248" s="15" t="s">
        <v>289</v>
      </c>
      <c r="BM248" s="152" t="s">
        <v>3146</v>
      </c>
    </row>
    <row r="249" spans="1:65" s="2" customFormat="1" ht="24.2" customHeight="1">
      <c r="A249" s="30"/>
      <c r="B249" s="140"/>
      <c r="C249" s="141" t="s">
        <v>473</v>
      </c>
      <c r="D249" s="141" t="s">
        <v>164</v>
      </c>
      <c r="E249" s="142" t="s">
        <v>3147</v>
      </c>
      <c r="F249" s="143" t="s">
        <v>3148</v>
      </c>
      <c r="G249" s="144" t="s">
        <v>329</v>
      </c>
      <c r="H249" s="145">
        <v>8.1999999999999993</v>
      </c>
      <c r="I249" s="146"/>
      <c r="J249" s="147">
        <f>ROUND(I249*H249,2)</f>
        <v>0</v>
      </c>
      <c r="K249" s="143" t="s">
        <v>227</v>
      </c>
      <c r="L249" s="31"/>
      <c r="M249" s="148" t="s">
        <v>1</v>
      </c>
      <c r="N249" s="149" t="s">
        <v>41</v>
      </c>
      <c r="O249" s="56"/>
      <c r="P249" s="150">
        <f>O249*H249</f>
        <v>0</v>
      </c>
      <c r="Q249" s="150">
        <v>2.8300000000000001E-3</v>
      </c>
      <c r="R249" s="150">
        <f>Q249*H249</f>
        <v>2.3205999999999997E-2</v>
      </c>
      <c r="S249" s="150">
        <v>0</v>
      </c>
      <c r="T249" s="151">
        <f>S249*H249</f>
        <v>0</v>
      </c>
      <c r="U249" s="30"/>
      <c r="V249" s="30"/>
      <c r="W249" s="30"/>
      <c r="X249" s="30"/>
      <c r="Y249" s="30"/>
      <c r="Z249" s="30"/>
      <c r="AA249" s="30"/>
      <c r="AB249" s="30"/>
      <c r="AC249" s="30"/>
      <c r="AD249" s="30"/>
      <c r="AE249" s="30"/>
      <c r="AR249" s="152" t="s">
        <v>289</v>
      </c>
      <c r="AT249" s="152" t="s">
        <v>164</v>
      </c>
      <c r="AU249" s="152" t="s">
        <v>86</v>
      </c>
      <c r="AY249" s="15" t="s">
        <v>163</v>
      </c>
      <c r="BE249" s="153">
        <f>IF(N249="základní",J249,0)</f>
        <v>0</v>
      </c>
      <c r="BF249" s="153">
        <f>IF(N249="snížená",J249,0)</f>
        <v>0</v>
      </c>
      <c r="BG249" s="153">
        <f>IF(N249="zákl. přenesená",J249,0)</f>
        <v>0</v>
      </c>
      <c r="BH249" s="153">
        <f>IF(N249="sníž. přenesená",J249,0)</f>
        <v>0</v>
      </c>
      <c r="BI249" s="153">
        <f>IF(N249="nulová",J249,0)</f>
        <v>0</v>
      </c>
      <c r="BJ249" s="15" t="s">
        <v>84</v>
      </c>
      <c r="BK249" s="153">
        <f>ROUND(I249*H249,2)</f>
        <v>0</v>
      </c>
      <c r="BL249" s="15" t="s">
        <v>289</v>
      </c>
      <c r="BM249" s="152" t="s">
        <v>3149</v>
      </c>
    </row>
    <row r="250" spans="1:65" s="2" customFormat="1" ht="24.2" customHeight="1">
      <c r="A250" s="30"/>
      <c r="B250" s="140"/>
      <c r="C250" s="141" t="s">
        <v>491</v>
      </c>
      <c r="D250" s="141" t="s">
        <v>164</v>
      </c>
      <c r="E250" s="142" t="s">
        <v>3150</v>
      </c>
      <c r="F250" s="143" t="s">
        <v>3151</v>
      </c>
      <c r="G250" s="144" t="s">
        <v>649</v>
      </c>
      <c r="H250" s="184"/>
      <c r="I250" s="146"/>
      <c r="J250" s="147">
        <f>ROUND(I250*H250,2)</f>
        <v>0</v>
      </c>
      <c r="K250" s="143" t="s">
        <v>227</v>
      </c>
      <c r="L250" s="31"/>
      <c r="M250" s="148" t="s">
        <v>1</v>
      </c>
      <c r="N250" s="149" t="s">
        <v>41</v>
      </c>
      <c r="O250" s="56"/>
      <c r="P250" s="150">
        <f>O250*H250</f>
        <v>0</v>
      </c>
      <c r="Q250" s="150">
        <v>0</v>
      </c>
      <c r="R250" s="150">
        <f>Q250*H250</f>
        <v>0</v>
      </c>
      <c r="S250" s="150">
        <v>0</v>
      </c>
      <c r="T250" s="151">
        <f>S250*H250</f>
        <v>0</v>
      </c>
      <c r="U250" s="30"/>
      <c r="V250" s="30"/>
      <c r="W250" s="30"/>
      <c r="X250" s="30"/>
      <c r="Y250" s="30"/>
      <c r="Z250" s="30"/>
      <c r="AA250" s="30"/>
      <c r="AB250" s="30"/>
      <c r="AC250" s="30"/>
      <c r="AD250" s="30"/>
      <c r="AE250" s="30"/>
      <c r="AR250" s="152" t="s">
        <v>289</v>
      </c>
      <c r="AT250" s="152" t="s">
        <v>164</v>
      </c>
      <c r="AU250" s="152" t="s">
        <v>86</v>
      </c>
      <c r="AY250" s="15" t="s">
        <v>163</v>
      </c>
      <c r="BE250" s="153">
        <f>IF(N250="základní",J250,0)</f>
        <v>0</v>
      </c>
      <c r="BF250" s="153">
        <f>IF(N250="snížená",J250,0)</f>
        <v>0</v>
      </c>
      <c r="BG250" s="153">
        <f>IF(N250="zákl. přenesená",J250,0)</f>
        <v>0</v>
      </c>
      <c r="BH250" s="153">
        <f>IF(N250="sníž. přenesená",J250,0)</f>
        <v>0</v>
      </c>
      <c r="BI250" s="153">
        <f>IF(N250="nulová",J250,0)</f>
        <v>0</v>
      </c>
      <c r="BJ250" s="15" t="s">
        <v>84</v>
      </c>
      <c r="BK250" s="153">
        <f>ROUND(I250*H250,2)</f>
        <v>0</v>
      </c>
      <c r="BL250" s="15" t="s">
        <v>289</v>
      </c>
      <c r="BM250" s="152" t="s">
        <v>3152</v>
      </c>
    </row>
    <row r="251" spans="1:65" s="11" customFormat="1" ht="22.9" customHeight="1">
      <c r="B251" s="129"/>
      <c r="D251" s="130" t="s">
        <v>75</v>
      </c>
      <c r="E251" s="163" t="s">
        <v>775</v>
      </c>
      <c r="F251" s="163" t="s">
        <v>776</v>
      </c>
      <c r="I251" s="132"/>
      <c r="J251" s="164">
        <f>BK251</f>
        <v>0</v>
      </c>
      <c r="L251" s="129"/>
      <c r="M251" s="134"/>
      <c r="N251" s="135"/>
      <c r="O251" s="135"/>
      <c r="P251" s="136">
        <f>SUM(P252:P261)</f>
        <v>0</v>
      </c>
      <c r="Q251" s="135"/>
      <c r="R251" s="136">
        <f>SUM(R252:R261)</f>
        <v>0</v>
      </c>
      <c r="S251" s="135"/>
      <c r="T251" s="137">
        <f>SUM(T252:T261)</f>
        <v>0</v>
      </c>
      <c r="AR251" s="130" t="s">
        <v>86</v>
      </c>
      <c r="AT251" s="138" t="s">
        <v>75</v>
      </c>
      <c r="AU251" s="138" t="s">
        <v>84</v>
      </c>
      <c r="AY251" s="130" t="s">
        <v>163</v>
      </c>
      <c r="BK251" s="139">
        <f>SUM(BK252:BK261)</f>
        <v>0</v>
      </c>
    </row>
    <row r="252" spans="1:65" s="2" customFormat="1" ht="16.5" customHeight="1">
      <c r="A252" s="30"/>
      <c r="B252" s="140"/>
      <c r="C252" s="141" t="s">
        <v>495</v>
      </c>
      <c r="D252" s="141" t="s">
        <v>164</v>
      </c>
      <c r="E252" s="142" t="s">
        <v>3229</v>
      </c>
      <c r="F252" s="143" t="s">
        <v>3230</v>
      </c>
      <c r="G252" s="144" t="s">
        <v>193</v>
      </c>
      <c r="H252" s="145">
        <v>1</v>
      </c>
      <c r="I252" s="146"/>
      <c r="J252" s="147">
        <f t="shared" ref="J252:J261" si="0">ROUND(I252*H252,2)</f>
        <v>0</v>
      </c>
      <c r="K252" s="143" t="s">
        <v>1</v>
      </c>
      <c r="L252" s="31"/>
      <c r="M252" s="148" t="s">
        <v>1</v>
      </c>
      <c r="N252" s="149" t="s">
        <v>41</v>
      </c>
      <c r="O252" s="56"/>
      <c r="P252" s="150">
        <f t="shared" ref="P252:P261" si="1">O252*H252</f>
        <v>0</v>
      </c>
      <c r="Q252" s="150">
        <v>0</v>
      </c>
      <c r="R252" s="150">
        <f t="shared" ref="R252:R261" si="2">Q252*H252</f>
        <v>0</v>
      </c>
      <c r="S252" s="150">
        <v>0</v>
      </c>
      <c r="T252" s="151">
        <f t="shared" ref="T252:T261" si="3">S252*H252</f>
        <v>0</v>
      </c>
      <c r="U252" s="30"/>
      <c r="V252" s="30"/>
      <c r="W252" s="30"/>
      <c r="X252" s="30"/>
      <c r="Y252" s="30"/>
      <c r="Z252" s="30"/>
      <c r="AA252" s="30"/>
      <c r="AB252" s="30"/>
      <c r="AC252" s="30"/>
      <c r="AD252" s="30"/>
      <c r="AE252" s="30"/>
      <c r="AR252" s="152" t="s">
        <v>289</v>
      </c>
      <c r="AT252" s="152" t="s">
        <v>164</v>
      </c>
      <c r="AU252" s="152" t="s">
        <v>86</v>
      </c>
      <c r="AY252" s="15" t="s">
        <v>163</v>
      </c>
      <c r="BE252" s="153">
        <f t="shared" ref="BE252:BE261" si="4">IF(N252="základní",J252,0)</f>
        <v>0</v>
      </c>
      <c r="BF252" s="153">
        <f t="shared" ref="BF252:BF261" si="5">IF(N252="snížená",J252,0)</f>
        <v>0</v>
      </c>
      <c r="BG252" s="153">
        <f t="shared" ref="BG252:BG261" si="6">IF(N252="zákl. přenesená",J252,0)</f>
        <v>0</v>
      </c>
      <c r="BH252" s="153">
        <f t="shared" ref="BH252:BH261" si="7">IF(N252="sníž. přenesená",J252,0)</f>
        <v>0</v>
      </c>
      <c r="BI252" s="153">
        <f t="shared" ref="BI252:BI261" si="8">IF(N252="nulová",J252,0)</f>
        <v>0</v>
      </c>
      <c r="BJ252" s="15" t="s">
        <v>84</v>
      </c>
      <c r="BK252" s="153">
        <f t="shared" ref="BK252:BK261" si="9">ROUND(I252*H252,2)</f>
        <v>0</v>
      </c>
      <c r="BL252" s="15" t="s">
        <v>289</v>
      </c>
      <c r="BM252" s="152" t="s">
        <v>3231</v>
      </c>
    </row>
    <row r="253" spans="1:65" s="2" customFormat="1" ht="16.5" customHeight="1">
      <c r="A253" s="30"/>
      <c r="B253" s="140"/>
      <c r="C253" s="141" t="s">
        <v>499</v>
      </c>
      <c r="D253" s="141" t="s">
        <v>164</v>
      </c>
      <c r="E253" s="142" t="s">
        <v>3232</v>
      </c>
      <c r="F253" s="143" t="s">
        <v>3233</v>
      </c>
      <c r="G253" s="144" t="s">
        <v>193</v>
      </c>
      <c r="H253" s="145">
        <v>3</v>
      </c>
      <c r="I253" s="146"/>
      <c r="J253" s="147">
        <f t="shared" si="0"/>
        <v>0</v>
      </c>
      <c r="K253" s="143" t="s">
        <v>1</v>
      </c>
      <c r="L253" s="31"/>
      <c r="M253" s="148" t="s">
        <v>1</v>
      </c>
      <c r="N253" s="149" t="s">
        <v>41</v>
      </c>
      <c r="O253" s="56"/>
      <c r="P253" s="150">
        <f t="shared" si="1"/>
        <v>0</v>
      </c>
      <c r="Q253" s="150">
        <v>0</v>
      </c>
      <c r="R253" s="150">
        <f t="shared" si="2"/>
        <v>0</v>
      </c>
      <c r="S253" s="150">
        <v>0</v>
      </c>
      <c r="T253" s="151">
        <f t="shared" si="3"/>
        <v>0</v>
      </c>
      <c r="U253" s="30"/>
      <c r="V253" s="30"/>
      <c r="W253" s="30"/>
      <c r="X253" s="30"/>
      <c r="Y253" s="30"/>
      <c r="Z253" s="30"/>
      <c r="AA253" s="30"/>
      <c r="AB253" s="30"/>
      <c r="AC253" s="30"/>
      <c r="AD253" s="30"/>
      <c r="AE253" s="30"/>
      <c r="AR253" s="152" t="s">
        <v>289</v>
      </c>
      <c r="AT253" s="152" t="s">
        <v>164</v>
      </c>
      <c r="AU253" s="152" t="s">
        <v>86</v>
      </c>
      <c r="AY253" s="15" t="s">
        <v>163</v>
      </c>
      <c r="BE253" s="153">
        <f t="shared" si="4"/>
        <v>0</v>
      </c>
      <c r="BF253" s="153">
        <f t="shared" si="5"/>
        <v>0</v>
      </c>
      <c r="BG253" s="153">
        <f t="shared" si="6"/>
        <v>0</v>
      </c>
      <c r="BH253" s="153">
        <f t="shared" si="7"/>
        <v>0</v>
      </c>
      <c r="BI253" s="153">
        <f t="shared" si="8"/>
        <v>0</v>
      </c>
      <c r="BJ253" s="15" t="s">
        <v>84</v>
      </c>
      <c r="BK253" s="153">
        <f t="shared" si="9"/>
        <v>0</v>
      </c>
      <c r="BL253" s="15" t="s">
        <v>289</v>
      </c>
      <c r="BM253" s="152" t="s">
        <v>3234</v>
      </c>
    </row>
    <row r="254" spans="1:65" s="2" customFormat="1" ht="16.5" customHeight="1">
      <c r="A254" s="30"/>
      <c r="B254" s="140"/>
      <c r="C254" s="141" t="s">
        <v>505</v>
      </c>
      <c r="D254" s="141" t="s">
        <v>164</v>
      </c>
      <c r="E254" s="142" t="s">
        <v>3235</v>
      </c>
      <c r="F254" s="143" t="s">
        <v>3236</v>
      </c>
      <c r="G254" s="144" t="s">
        <v>193</v>
      </c>
      <c r="H254" s="145">
        <v>12</v>
      </c>
      <c r="I254" s="146"/>
      <c r="J254" s="147">
        <f t="shared" si="0"/>
        <v>0</v>
      </c>
      <c r="K254" s="143" t="s">
        <v>1</v>
      </c>
      <c r="L254" s="31"/>
      <c r="M254" s="148" t="s">
        <v>1</v>
      </c>
      <c r="N254" s="149" t="s">
        <v>41</v>
      </c>
      <c r="O254" s="56"/>
      <c r="P254" s="150">
        <f t="shared" si="1"/>
        <v>0</v>
      </c>
      <c r="Q254" s="150">
        <v>0</v>
      </c>
      <c r="R254" s="150">
        <f t="shared" si="2"/>
        <v>0</v>
      </c>
      <c r="S254" s="150">
        <v>0</v>
      </c>
      <c r="T254" s="151">
        <f t="shared" si="3"/>
        <v>0</v>
      </c>
      <c r="U254" s="30"/>
      <c r="V254" s="30"/>
      <c r="W254" s="30"/>
      <c r="X254" s="30"/>
      <c r="Y254" s="30"/>
      <c r="Z254" s="30"/>
      <c r="AA254" s="30"/>
      <c r="AB254" s="30"/>
      <c r="AC254" s="30"/>
      <c r="AD254" s="30"/>
      <c r="AE254" s="30"/>
      <c r="AR254" s="152" t="s">
        <v>289</v>
      </c>
      <c r="AT254" s="152" t="s">
        <v>164</v>
      </c>
      <c r="AU254" s="152" t="s">
        <v>86</v>
      </c>
      <c r="AY254" s="15" t="s">
        <v>163</v>
      </c>
      <c r="BE254" s="153">
        <f t="shared" si="4"/>
        <v>0</v>
      </c>
      <c r="BF254" s="153">
        <f t="shared" si="5"/>
        <v>0</v>
      </c>
      <c r="BG254" s="153">
        <f t="shared" si="6"/>
        <v>0</v>
      </c>
      <c r="BH254" s="153">
        <f t="shared" si="7"/>
        <v>0</v>
      </c>
      <c r="BI254" s="153">
        <f t="shared" si="8"/>
        <v>0</v>
      </c>
      <c r="BJ254" s="15" t="s">
        <v>84</v>
      </c>
      <c r="BK254" s="153">
        <f t="shared" si="9"/>
        <v>0</v>
      </c>
      <c r="BL254" s="15" t="s">
        <v>289</v>
      </c>
      <c r="BM254" s="152" t="s">
        <v>3237</v>
      </c>
    </row>
    <row r="255" spans="1:65" s="2" customFormat="1" ht="16.5" customHeight="1">
      <c r="A255" s="30"/>
      <c r="B255" s="140"/>
      <c r="C255" s="141" t="s">
        <v>509</v>
      </c>
      <c r="D255" s="141" t="s">
        <v>164</v>
      </c>
      <c r="E255" s="142" t="s">
        <v>3238</v>
      </c>
      <c r="F255" s="143" t="s">
        <v>3239</v>
      </c>
      <c r="G255" s="144" t="s">
        <v>193</v>
      </c>
      <c r="H255" s="145">
        <v>2</v>
      </c>
      <c r="I255" s="146"/>
      <c r="J255" s="147">
        <f t="shared" si="0"/>
        <v>0</v>
      </c>
      <c r="K255" s="143" t="s">
        <v>1</v>
      </c>
      <c r="L255" s="31"/>
      <c r="M255" s="148" t="s">
        <v>1</v>
      </c>
      <c r="N255" s="149" t="s">
        <v>41</v>
      </c>
      <c r="O255" s="56"/>
      <c r="P255" s="150">
        <f t="shared" si="1"/>
        <v>0</v>
      </c>
      <c r="Q255" s="150">
        <v>0</v>
      </c>
      <c r="R255" s="150">
        <f t="shared" si="2"/>
        <v>0</v>
      </c>
      <c r="S255" s="150">
        <v>0</v>
      </c>
      <c r="T255" s="151">
        <f t="shared" si="3"/>
        <v>0</v>
      </c>
      <c r="U255" s="30"/>
      <c r="V255" s="30"/>
      <c r="W255" s="30"/>
      <c r="X255" s="30"/>
      <c r="Y255" s="30"/>
      <c r="Z255" s="30"/>
      <c r="AA255" s="30"/>
      <c r="AB255" s="30"/>
      <c r="AC255" s="30"/>
      <c r="AD255" s="30"/>
      <c r="AE255" s="30"/>
      <c r="AR255" s="152" t="s">
        <v>289</v>
      </c>
      <c r="AT255" s="152" t="s">
        <v>164</v>
      </c>
      <c r="AU255" s="152" t="s">
        <v>86</v>
      </c>
      <c r="AY255" s="15" t="s">
        <v>163</v>
      </c>
      <c r="BE255" s="153">
        <f t="shared" si="4"/>
        <v>0</v>
      </c>
      <c r="BF255" s="153">
        <f t="shared" si="5"/>
        <v>0</v>
      </c>
      <c r="BG255" s="153">
        <f t="shared" si="6"/>
        <v>0</v>
      </c>
      <c r="BH255" s="153">
        <f t="shared" si="7"/>
        <v>0</v>
      </c>
      <c r="BI255" s="153">
        <f t="shared" si="8"/>
        <v>0</v>
      </c>
      <c r="BJ255" s="15" t="s">
        <v>84</v>
      </c>
      <c r="BK255" s="153">
        <f t="shared" si="9"/>
        <v>0</v>
      </c>
      <c r="BL255" s="15" t="s">
        <v>289</v>
      </c>
      <c r="BM255" s="152" t="s">
        <v>3240</v>
      </c>
    </row>
    <row r="256" spans="1:65" s="2" customFormat="1" ht="16.5" customHeight="1">
      <c r="A256" s="30"/>
      <c r="B256" s="140"/>
      <c r="C256" s="141" t="s">
        <v>102</v>
      </c>
      <c r="D256" s="141" t="s">
        <v>164</v>
      </c>
      <c r="E256" s="142" t="s">
        <v>3241</v>
      </c>
      <c r="F256" s="143" t="s">
        <v>3242</v>
      </c>
      <c r="G256" s="144" t="s">
        <v>193</v>
      </c>
      <c r="H256" s="145">
        <v>2</v>
      </c>
      <c r="I256" s="146"/>
      <c r="J256" s="147">
        <f t="shared" si="0"/>
        <v>0</v>
      </c>
      <c r="K256" s="143" t="s">
        <v>1</v>
      </c>
      <c r="L256" s="31"/>
      <c r="M256" s="148" t="s">
        <v>1</v>
      </c>
      <c r="N256" s="149" t="s">
        <v>41</v>
      </c>
      <c r="O256" s="56"/>
      <c r="P256" s="150">
        <f t="shared" si="1"/>
        <v>0</v>
      </c>
      <c r="Q256" s="150">
        <v>0</v>
      </c>
      <c r="R256" s="150">
        <f t="shared" si="2"/>
        <v>0</v>
      </c>
      <c r="S256" s="150">
        <v>0</v>
      </c>
      <c r="T256" s="151">
        <f t="shared" si="3"/>
        <v>0</v>
      </c>
      <c r="U256" s="30"/>
      <c r="V256" s="30"/>
      <c r="W256" s="30"/>
      <c r="X256" s="30"/>
      <c r="Y256" s="30"/>
      <c r="Z256" s="30"/>
      <c r="AA256" s="30"/>
      <c r="AB256" s="30"/>
      <c r="AC256" s="30"/>
      <c r="AD256" s="30"/>
      <c r="AE256" s="30"/>
      <c r="AR256" s="152" t="s">
        <v>289</v>
      </c>
      <c r="AT256" s="152" t="s">
        <v>164</v>
      </c>
      <c r="AU256" s="152" t="s">
        <v>86</v>
      </c>
      <c r="AY256" s="15" t="s">
        <v>163</v>
      </c>
      <c r="BE256" s="153">
        <f t="shared" si="4"/>
        <v>0</v>
      </c>
      <c r="BF256" s="153">
        <f t="shared" si="5"/>
        <v>0</v>
      </c>
      <c r="BG256" s="153">
        <f t="shared" si="6"/>
        <v>0</v>
      </c>
      <c r="BH256" s="153">
        <f t="shared" si="7"/>
        <v>0</v>
      </c>
      <c r="BI256" s="153">
        <f t="shared" si="8"/>
        <v>0</v>
      </c>
      <c r="BJ256" s="15" t="s">
        <v>84</v>
      </c>
      <c r="BK256" s="153">
        <f t="shared" si="9"/>
        <v>0</v>
      </c>
      <c r="BL256" s="15" t="s">
        <v>289</v>
      </c>
      <c r="BM256" s="152" t="s">
        <v>3243</v>
      </c>
    </row>
    <row r="257" spans="1:65" s="2" customFormat="1" ht="16.5" customHeight="1">
      <c r="A257" s="30"/>
      <c r="B257" s="140"/>
      <c r="C257" s="141" t="s">
        <v>518</v>
      </c>
      <c r="D257" s="141" t="s">
        <v>164</v>
      </c>
      <c r="E257" s="142" t="s">
        <v>3244</v>
      </c>
      <c r="F257" s="143" t="s">
        <v>3245</v>
      </c>
      <c r="G257" s="144" t="s">
        <v>193</v>
      </c>
      <c r="H257" s="145">
        <v>2</v>
      </c>
      <c r="I257" s="146"/>
      <c r="J257" s="147">
        <f t="shared" si="0"/>
        <v>0</v>
      </c>
      <c r="K257" s="143" t="s">
        <v>1</v>
      </c>
      <c r="L257" s="31"/>
      <c r="M257" s="148" t="s">
        <v>1</v>
      </c>
      <c r="N257" s="149" t="s">
        <v>41</v>
      </c>
      <c r="O257" s="56"/>
      <c r="P257" s="150">
        <f t="shared" si="1"/>
        <v>0</v>
      </c>
      <c r="Q257" s="150">
        <v>0</v>
      </c>
      <c r="R257" s="150">
        <f t="shared" si="2"/>
        <v>0</v>
      </c>
      <c r="S257" s="150">
        <v>0</v>
      </c>
      <c r="T257" s="151">
        <f t="shared" si="3"/>
        <v>0</v>
      </c>
      <c r="U257" s="30"/>
      <c r="V257" s="30"/>
      <c r="W257" s="30"/>
      <c r="X257" s="30"/>
      <c r="Y257" s="30"/>
      <c r="Z257" s="30"/>
      <c r="AA257" s="30"/>
      <c r="AB257" s="30"/>
      <c r="AC257" s="30"/>
      <c r="AD257" s="30"/>
      <c r="AE257" s="30"/>
      <c r="AR257" s="152" t="s">
        <v>289</v>
      </c>
      <c r="AT257" s="152" t="s">
        <v>164</v>
      </c>
      <c r="AU257" s="152" t="s">
        <v>86</v>
      </c>
      <c r="AY257" s="15" t="s">
        <v>163</v>
      </c>
      <c r="BE257" s="153">
        <f t="shared" si="4"/>
        <v>0</v>
      </c>
      <c r="BF257" s="153">
        <f t="shared" si="5"/>
        <v>0</v>
      </c>
      <c r="BG257" s="153">
        <f t="shared" si="6"/>
        <v>0</v>
      </c>
      <c r="BH257" s="153">
        <f t="shared" si="7"/>
        <v>0</v>
      </c>
      <c r="BI257" s="153">
        <f t="shared" si="8"/>
        <v>0</v>
      </c>
      <c r="BJ257" s="15" t="s">
        <v>84</v>
      </c>
      <c r="BK257" s="153">
        <f t="shared" si="9"/>
        <v>0</v>
      </c>
      <c r="BL257" s="15" t="s">
        <v>289</v>
      </c>
      <c r="BM257" s="152" t="s">
        <v>3246</v>
      </c>
    </row>
    <row r="258" spans="1:65" s="2" customFormat="1" ht="16.5" customHeight="1">
      <c r="A258" s="30"/>
      <c r="B258" s="140"/>
      <c r="C258" s="141" t="s">
        <v>523</v>
      </c>
      <c r="D258" s="141" t="s">
        <v>164</v>
      </c>
      <c r="E258" s="142" t="s">
        <v>3247</v>
      </c>
      <c r="F258" s="143" t="s">
        <v>3248</v>
      </c>
      <c r="G258" s="144" t="s">
        <v>193</v>
      </c>
      <c r="H258" s="145">
        <v>2</v>
      </c>
      <c r="I258" s="146"/>
      <c r="J258" s="147">
        <f t="shared" si="0"/>
        <v>0</v>
      </c>
      <c r="K258" s="143" t="s">
        <v>1</v>
      </c>
      <c r="L258" s="31"/>
      <c r="M258" s="148" t="s">
        <v>1</v>
      </c>
      <c r="N258" s="149" t="s">
        <v>41</v>
      </c>
      <c r="O258" s="56"/>
      <c r="P258" s="150">
        <f t="shared" si="1"/>
        <v>0</v>
      </c>
      <c r="Q258" s="150">
        <v>0</v>
      </c>
      <c r="R258" s="150">
        <f t="shared" si="2"/>
        <v>0</v>
      </c>
      <c r="S258" s="150">
        <v>0</v>
      </c>
      <c r="T258" s="151">
        <f t="shared" si="3"/>
        <v>0</v>
      </c>
      <c r="U258" s="30"/>
      <c r="V258" s="30"/>
      <c r="W258" s="30"/>
      <c r="X258" s="30"/>
      <c r="Y258" s="30"/>
      <c r="Z258" s="30"/>
      <c r="AA258" s="30"/>
      <c r="AB258" s="30"/>
      <c r="AC258" s="30"/>
      <c r="AD258" s="30"/>
      <c r="AE258" s="30"/>
      <c r="AR258" s="152" t="s">
        <v>289</v>
      </c>
      <c r="AT258" s="152" t="s">
        <v>164</v>
      </c>
      <c r="AU258" s="152" t="s">
        <v>86</v>
      </c>
      <c r="AY258" s="15" t="s">
        <v>163</v>
      </c>
      <c r="BE258" s="153">
        <f t="shared" si="4"/>
        <v>0</v>
      </c>
      <c r="BF258" s="153">
        <f t="shared" si="5"/>
        <v>0</v>
      </c>
      <c r="BG258" s="153">
        <f t="shared" si="6"/>
        <v>0</v>
      </c>
      <c r="BH258" s="153">
        <f t="shared" si="7"/>
        <v>0</v>
      </c>
      <c r="BI258" s="153">
        <f t="shared" si="8"/>
        <v>0</v>
      </c>
      <c r="BJ258" s="15" t="s">
        <v>84</v>
      </c>
      <c r="BK258" s="153">
        <f t="shared" si="9"/>
        <v>0</v>
      </c>
      <c r="BL258" s="15" t="s">
        <v>289</v>
      </c>
      <c r="BM258" s="152" t="s">
        <v>3249</v>
      </c>
    </row>
    <row r="259" spans="1:65" s="2" customFormat="1" ht="16.5" customHeight="1">
      <c r="A259" s="30"/>
      <c r="B259" s="140"/>
      <c r="C259" s="141" t="s">
        <v>532</v>
      </c>
      <c r="D259" s="141" t="s">
        <v>164</v>
      </c>
      <c r="E259" s="142" t="s">
        <v>3250</v>
      </c>
      <c r="F259" s="143" t="s">
        <v>3251</v>
      </c>
      <c r="G259" s="144" t="s">
        <v>193</v>
      </c>
      <c r="H259" s="145">
        <v>2</v>
      </c>
      <c r="I259" s="146"/>
      <c r="J259" s="147">
        <f t="shared" si="0"/>
        <v>0</v>
      </c>
      <c r="K259" s="143" t="s">
        <v>1</v>
      </c>
      <c r="L259" s="31"/>
      <c r="M259" s="148" t="s">
        <v>1</v>
      </c>
      <c r="N259" s="149" t="s">
        <v>41</v>
      </c>
      <c r="O259" s="56"/>
      <c r="P259" s="150">
        <f t="shared" si="1"/>
        <v>0</v>
      </c>
      <c r="Q259" s="150">
        <v>0</v>
      </c>
      <c r="R259" s="150">
        <f t="shared" si="2"/>
        <v>0</v>
      </c>
      <c r="S259" s="150">
        <v>0</v>
      </c>
      <c r="T259" s="151">
        <f t="shared" si="3"/>
        <v>0</v>
      </c>
      <c r="U259" s="30"/>
      <c r="V259" s="30"/>
      <c r="W259" s="30"/>
      <c r="X259" s="30"/>
      <c r="Y259" s="30"/>
      <c r="Z259" s="30"/>
      <c r="AA259" s="30"/>
      <c r="AB259" s="30"/>
      <c r="AC259" s="30"/>
      <c r="AD259" s="30"/>
      <c r="AE259" s="30"/>
      <c r="AR259" s="152" t="s">
        <v>289</v>
      </c>
      <c r="AT259" s="152" t="s">
        <v>164</v>
      </c>
      <c r="AU259" s="152" t="s">
        <v>86</v>
      </c>
      <c r="AY259" s="15" t="s">
        <v>163</v>
      </c>
      <c r="BE259" s="153">
        <f t="shared" si="4"/>
        <v>0</v>
      </c>
      <c r="BF259" s="153">
        <f t="shared" si="5"/>
        <v>0</v>
      </c>
      <c r="BG259" s="153">
        <f t="shared" si="6"/>
        <v>0</v>
      </c>
      <c r="BH259" s="153">
        <f t="shared" si="7"/>
        <v>0</v>
      </c>
      <c r="BI259" s="153">
        <f t="shared" si="8"/>
        <v>0</v>
      </c>
      <c r="BJ259" s="15" t="s">
        <v>84</v>
      </c>
      <c r="BK259" s="153">
        <f t="shared" si="9"/>
        <v>0</v>
      </c>
      <c r="BL259" s="15" t="s">
        <v>289</v>
      </c>
      <c r="BM259" s="152" t="s">
        <v>3252</v>
      </c>
    </row>
    <row r="260" spans="1:65" s="2" customFormat="1" ht="16.5" customHeight="1">
      <c r="A260" s="30"/>
      <c r="B260" s="140"/>
      <c r="C260" s="141" t="s">
        <v>536</v>
      </c>
      <c r="D260" s="141" t="s">
        <v>164</v>
      </c>
      <c r="E260" s="142" t="s">
        <v>3253</v>
      </c>
      <c r="F260" s="143" t="s">
        <v>3254</v>
      </c>
      <c r="G260" s="144" t="s">
        <v>193</v>
      </c>
      <c r="H260" s="145">
        <v>2</v>
      </c>
      <c r="I260" s="146"/>
      <c r="J260" s="147">
        <f t="shared" si="0"/>
        <v>0</v>
      </c>
      <c r="K260" s="143" t="s">
        <v>1</v>
      </c>
      <c r="L260" s="31"/>
      <c r="M260" s="148" t="s">
        <v>1</v>
      </c>
      <c r="N260" s="149" t="s">
        <v>41</v>
      </c>
      <c r="O260" s="56"/>
      <c r="P260" s="150">
        <f t="shared" si="1"/>
        <v>0</v>
      </c>
      <c r="Q260" s="150">
        <v>0</v>
      </c>
      <c r="R260" s="150">
        <f t="shared" si="2"/>
        <v>0</v>
      </c>
      <c r="S260" s="150">
        <v>0</v>
      </c>
      <c r="T260" s="151">
        <f t="shared" si="3"/>
        <v>0</v>
      </c>
      <c r="U260" s="30"/>
      <c r="V260" s="30"/>
      <c r="W260" s="30"/>
      <c r="X260" s="30"/>
      <c r="Y260" s="30"/>
      <c r="Z260" s="30"/>
      <c r="AA260" s="30"/>
      <c r="AB260" s="30"/>
      <c r="AC260" s="30"/>
      <c r="AD260" s="30"/>
      <c r="AE260" s="30"/>
      <c r="AR260" s="152" t="s">
        <v>289</v>
      </c>
      <c r="AT260" s="152" t="s">
        <v>164</v>
      </c>
      <c r="AU260" s="152" t="s">
        <v>86</v>
      </c>
      <c r="AY260" s="15" t="s">
        <v>163</v>
      </c>
      <c r="BE260" s="153">
        <f t="shared" si="4"/>
        <v>0</v>
      </c>
      <c r="BF260" s="153">
        <f t="shared" si="5"/>
        <v>0</v>
      </c>
      <c r="BG260" s="153">
        <f t="shared" si="6"/>
        <v>0</v>
      </c>
      <c r="BH260" s="153">
        <f t="shared" si="7"/>
        <v>0</v>
      </c>
      <c r="BI260" s="153">
        <f t="shared" si="8"/>
        <v>0</v>
      </c>
      <c r="BJ260" s="15" t="s">
        <v>84</v>
      </c>
      <c r="BK260" s="153">
        <f t="shared" si="9"/>
        <v>0</v>
      </c>
      <c r="BL260" s="15" t="s">
        <v>289</v>
      </c>
      <c r="BM260" s="152" t="s">
        <v>3255</v>
      </c>
    </row>
    <row r="261" spans="1:65" s="2" customFormat="1" ht="24.2" customHeight="1">
      <c r="A261" s="30"/>
      <c r="B261" s="140"/>
      <c r="C261" s="141" t="s">
        <v>541</v>
      </c>
      <c r="D261" s="141" t="s">
        <v>164</v>
      </c>
      <c r="E261" s="142" t="s">
        <v>873</v>
      </c>
      <c r="F261" s="143" t="s">
        <v>874</v>
      </c>
      <c r="G261" s="144" t="s">
        <v>649</v>
      </c>
      <c r="H261" s="184"/>
      <c r="I261" s="146"/>
      <c r="J261" s="147">
        <f t="shared" si="0"/>
        <v>0</v>
      </c>
      <c r="K261" s="143" t="s">
        <v>227</v>
      </c>
      <c r="L261" s="31"/>
      <c r="M261" s="148" t="s">
        <v>1</v>
      </c>
      <c r="N261" s="149" t="s">
        <v>41</v>
      </c>
      <c r="O261" s="56"/>
      <c r="P261" s="150">
        <f t="shared" si="1"/>
        <v>0</v>
      </c>
      <c r="Q261" s="150">
        <v>0</v>
      </c>
      <c r="R261" s="150">
        <f t="shared" si="2"/>
        <v>0</v>
      </c>
      <c r="S261" s="150">
        <v>0</v>
      </c>
      <c r="T261" s="151">
        <f t="shared" si="3"/>
        <v>0</v>
      </c>
      <c r="U261" s="30"/>
      <c r="V261" s="30"/>
      <c r="W261" s="30"/>
      <c r="X261" s="30"/>
      <c r="Y261" s="30"/>
      <c r="Z261" s="30"/>
      <c r="AA261" s="30"/>
      <c r="AB261" s="30"/>
      <c r="AC261" s="30"/>
      <c r="AD261" s="30"/>
      <c r="AE261" s="30"/>
      <c r="AR261" s="152" t="s">
        <v>289</v>
      </c>
      <c r="AT261" s="152" t="s">
        <v>164</v>
      </c>
      <c r="AU261" s="152" t="s">
        <v>86</v>
      </c>
      <c r="AY261" s="15" t="s">
        <v>163</v>
      </c>
      <c r="BE261" s="153">
        <f t="shared" si="4"/>
        <v>0</v>
      </c>
      <c r="BF261" s="153">
        <f t="shared" si="5"/>
        <v>0</v>
      </c>
      <c r="BG261" s="153">
        <f t="shared" si="6"/>
        <v>0</v>
      </c>
      <c r="BH261" s="153">
        <f t="shared" si="7"/>
        <v>0</v>
      </c>
      <c r="BI261" s="153">
        <f t="shared" si="8"/>
        <v>0</v>
      </c>
      <c r="BJ261" s="15" t="s">
        <v>84</v>
      </c>
      <c r="BK261" s="153">
        <f t="shared" si="9"/>
        <v>0</v>
      </c>
      <c r="BL261" s="15" t="s">
        <v>289</v>
      </c>
      <c r="BM261" s="152" t="s">
        <v>3159</v>
      </c>
    </row>
    <row r="262" spans="1:65" s="11" customFormat="1" ht="22.9" customHeight="1">
      <c r="B262" s="129"/>
      <c r="D262" s="130" t="s">
        <v>75</v>
      </c>
      <c r="E262" s="163" t="s">
        <v>876</v>
      </c>
      <c r="F262" s="163" t="s">
        <v>877</v>
      </c>
      <c r="I262" s="132"/>
      <c r="J262" s="164">
        <f>BK262</f>
        <v>0</v>
      </c>
      <c r="L262" s="129"/>
      <c r="M262" s="134"/>
      <c r="N262" s="135"/>
      <c r="O262" s="135"/>
      <c r="P262" s="136">
        <f>SUM(P263:P264)</f>
        <v>0</v>
      </c>
      <c r="Q262" s="135"/>
      <c r="R262" s="136">
        <f>SUM(R263:R264)</f>
        <v>0</v>
      </c>
      <c r="S262" s="135"/>
      <c r="T262" s="137">
        <f>SUM(T263:T264)</f>
        <v>0</v>
      </c>
      <c r="AR262" s="130" t="s">
        <v>86</v>
      </c>
      <c r="AT262" s="138" t="s">
        <v>75</v>
      </c>
      <c r="AU262" s="138" t="s">
        <v>84</v>
      </c>
      <c r="AY262" s="130" t="s">
        <v>163</v>
      </c>
      <c r="BK262" s="139">
        <f>SUM(BK263:BK264)</f>
        <v>0</v>
      </c>
    </row>
    <row r="263" spans="1:65" s="2" customFormat="1" ht="24.2" customHeight="1">
      <c r="A263" s="30"/>
      <c r="B263" s="140"/>
      <c r="C263" s="141" t="s">
        <v>546</v>
      </c>
      <c r="D263" s="141" t="s">
        <v>164</v>
      </c>
      <c r="E263" s="142" t="s">
        <v>3256</v>
      </c>
      <c r="F263" s="143" t="s">
        <v>3257</v>
      </c>
      <c r="G263" s="144" t="s">
        <v>193</v>
      </c>
      <c r="H263" s="145">
        <v>1</v>
      </c>
      <c r="I263" s="146"/>
      <c r="J263" s="147">
        <f>ROUND(I263*H263,2)</f>
        <v>0</v>
      </c>
      <c r="K263" s="143" t="s">
        <v>1</v>
      </c>
      <c r="L263" s="31"/>
      <c r="M263" s="148" t="s">
        <v>1</v>
      </c>
      <c r="N263" s="149" t="s">
        <v>41</v>
      </c>
      <c r="O263" s="56"/>
      <c r="P263" s="150">
        <f>O263*H263</f>
        <v>0</v>
      </c>
      <c r="Q263" s="150">
        <v>0</v>
      </c>
      <c r="R263" s="150">
        <f>Q263*H263</f>
        <v>0</v>
      </c>
      <c r="S263" s="150">
        <v>0</v>
      </c>
      <c r="T263" s="151">
        <f>S263*H263</f>
        <v>0</v>
      </c>
      <c r="U263" s="30"/>
      <c r="V263" s="30"/>
      <c r="W263" s="30"/>
      <c r="X263" s="30"/>
      <c r="Y263" s="30"/>
      <c r="Z263" s="30"/>
      <c r="AA263" s="30"/>
      <c r="AB263" s="30"/>
      <c r="AC263" s="30"/>
      <c r="AD263" s="30"/>
      <c r="AE263" s="30"/>
      <c r="AR263" s="152" t="s">
        <v>289</v>
      </c>
      <c r="AT263" s="152" t="s">
        <v>164</v>
      </c>
      <c r="AU263" s="152" t="s">
        <v>86</v>
      </c>
      <c r="AY263" s="15" t="s">
        <v>163</v>
      </c>
      <c r="BE263" s="153">
        <f>IF(N263="základní",J263,0)</f>
        <v>0</v>
      </c>
      <c r="BF263" s="153">
        <f>IF(N263="snížená",J263,0)</f>
        <v>0</v>
      </c>
      <c r="BG263" s="153">
        <f>IF(N263="zákl. přenesená",J263,0)</f>
        <v>0</v>
      </c>
      <c r="BH263" s="153">
        <f>IF(N263="sníž. přenesená",J263,0)</f>
        <v>0</v>
      </c>
      <c r="BI263" s="153">
        <f>IF(N263="nulová",J263,0)</f>
        <v>0</v>
      </c>
      <c r="BJ263" s="15" t="s">
        <v>84</v>
      </c>
      <c r="BK263" s="153">
        <f>ROUND(I263*H263,2)</f>
        <v>0</v>
      </c>
      <c r="BL263" s="15" t="s">
        <v>289</v>
      </c>
      <c r="BM263" s="152" t="s">
        <v>3258</v>
      </c>
    </row>
    <row r="264" spans="1:65" s="2" customFormat="1" ht="24.2" customHeight="1">
      <c r="A264" s="30"/>
      <c r="B264" s="140"/>
      <c r="C264" s="141" t="s">
        <v>551</v>
      </c>
      <c r="D264" s="141" t="s">
        <v>164</v>
      </c>
      <c r="E264" s="142" t="s">
        <v>3259</v>
      </c>
      <c r="F264" s="143" t="s">
        <v>3260</v>
      </c>
      <c r="G264" s="144" t="s">
        <v>193</v>
      </c>
      <c r="H264" s="145">
        <v>1</v>
      </c>
      <c r="I264" s="146"/>
      <c r="J264" s="147">
        <f>ROUND(I264*H264,2)</f>
        <v>0</v>
      </c>
      <c r="K264" s="143" t="s">
        <v>1</v>
      </c>
      <c r="L264" s="31"/>
      <c r="M264" s="148" t="s">
        <v>1</v>
      </c>
      <c r="N264" s="149" t="s">
        <v>41</v>
      </c>
      <c r="O264" s="56"/>
      <c r="P264" s="150">
        <f>O264*H264</f>
        <v>0</v>
      </c>
      <c r="Q264" s="150">
        <v>0</v>
      </c>
      <c r="R264" s="150">
        <f>Q264*H264</f>
        <v>0</v>
      </c>
      <c r="S264" s="150">
        <v>0</v>
      </c>
      <c r="T264" s="151">
        <f>S264*H264</f>
        <v>0</v>
      </c>
      <c r="U264" s="30"/>
      <c r="V264" s="30"/>
      <c r="W264" s="30"/>
      <c r="X264" s="30"/>
      <c r="Y264" s="30"/>
      <c r="Z264" s="30"/>
      <c r="AA264" s="30"/>
      <c r="AB264" s="30"/>
      <c r="AC264" s="30"/>
      <c r="AD264" s="30"/>
      <c r="AE264" s="30"/>
      <c r="AR264" s="152" t="s">
        <v>289</v>
      </c>
      <c r="AT264" s="152" t="s">
        <v>164</v>
      </c>
      <c r="AU264" s="152" t="s">
        <v>86</v>
      </c>
      <c r="AY264" s="15" t="s">
        <v>163</v>
      </c>
      <c r="BE264" s="153">
        <f>IF(N264="základní",J264,0)</f>
        <v>0</v>
      </c>
      <c r="BF264" s="153">
        <f>IF(N264="snížená",J264,0)</f>
        <v>0</v>
      </c>
      <c r="BG264" s="153">
        <f>IF(N264="zákl. přenesená",J264,0)</f>
        <v>0</v>
      </c>
      <c r="BH264" s="153">
        <f>IF(N264="sníž. přenesená",J264,0)</f>
        <v>0</v>
      </c>
      <c r="BI264" s="153">
        <f>IF(N264="nulová",J264,0)</f>
        <v>0</v>
      </c>
      <c r="BJ264" s="15" t="s">
        <v>84</v>
      </c>
      <c r="BK264" s="153">
        <f>ROUND(I264*H264,2)</f>
        <v>0</v>
      </c>
      <c r="BL264" s="15" t="s">
        <v>289</v>
      </c>
      <c r="BM264" s="152" t="s">
        <v>3261</v>
      </c>
    </row>
    <row r="265" spans="1:65" s="11" customFormat="1" ht="22.9" customHeight="1">
      <c r="B265" s="129"/>
      <c r="D265" s="130" t="s">
        <v>75</v>
      </c>
      <c r="E265" s="163" t="s">
        <v>1068</v>
      </c>
      <c r="F265" s="163" t="s">
        <v>1069</v>
      </c>
      <c r="I265" s="132"/>
      <c r="J265" s="164">
        <f>BK265</f>
        <v>0</v>
      </c>
      <c r="L265" s="129"/>
      <c r="M265" s="134"/>
      <c r="N265" s="135"/>
      <c r="O265" s="135"/>
      <c r="P265" s="136">
        <f>SUM(P266:P275)</f>
        <v>0</v>
      </c>
      <c r="Q265" s="135"/>
      <c r="R265" s="136">
        <f>SUM(R266:R275)</f>
        <v>0.17732636000000002</v>
      </c>
      <c r="S265" s="135"/>
      <c r="T265" s="137">
        <f>SUM(T266:T275)</f>
        <v>0</v>
      </c>
      <c r="AR265" s="130" t="s">
        <v>86</v>
      </c>
      <c r="AT265" s="138" t="s">
        <v>75</v>
      </c>
      <c r="AU265" s="138" t="s">
        <v>84</v>
      </c>
      <c r="AY265" s="130" t="s">
        <v>163</v>
      </c>
      <c r="BK265" s="139">
        <f>SUM(BK266:BK275)</f>
        <v>0</v>
      </c>
    </row>
    <row r="266" spans="1:65" s="2" customFormat="1" ht="24.2" customHeight="1">
      <c r="A266" s="30"/>
      <c r="B266" s="140"/>
      <c r="C266" s="141" t="s">
        <v>555</v>
      </c>
      <c r="D266" s="141" t="s">
        <v>164</v>
      </c>
      <c r="E266" s="142" t="s">
        <v>1071</v>
      </c>
      <c r="F266" s="143" t="s">
        <v>1072</v>
      </c>
      <c r="G266" s="144" t="s">
        <v>253</v>
      </c>
      <c r="H266" s="145">
        <v>366.59500000000003</v>
      </c>
      <c r="I266" s="146"/>
      <c r="J266" s="147">
        <f>ROUND(I266*H266,2)</f>
        <v>0</v>
      </c>
      <c r="K266" s="143" t="s">
        <v>227</v>
      </c>
      <c r="L266" s="31"/>
      <c r="M266" s="148" t="s">
        <v>1</v>
      </c>
      <c r="N266" s="149" t="s">
        <v>41</v>
      </c>
      <c r="O266" s="56"/>
      <c r="P266" s="150">
        <f>O266*H266</f>
        <v>0</v>
      </c>
      <c r="Q266" s="150">
        <v>4.4000000000000002E-4</v>
      </c>
      <c r="R266" s="150">
        <f>Q266*H266</f>
        <v>0.16130180000000002</v>
      </c>
      <c r="S266" s="150">
        <v>0</v>
      </c>
      <c r="T266" s="151">
        <f>S266*H266</f>
        <v>0</v>
      </c>
      <c r="U266" s="30"/>
      <c r="V266" s="30"/>
      <c r="W266" s="30"/>
      <c r="X266" s="30"/>
      <c r="Y266" s="30"/>
      <c r="Z266" s="30"/>
      <c r="AA266" s="30"/>
      <c r="AB266" s="30"/>
      <c r="AC266" s="30"/>
      <c r="AD266" s="30"/>
      <c r="AE266" s="30"/>
      <c r="AR266" s="152" t="s">
        <v>289</v>
      </c>
      <c r="AT266" s="152" t="s">
        <v>164</v>
      </c>
      <c r="AU266" s="152" t="s">
        <v>86</v>
      </c>
      <c r="AY266" s="15" t="s">
        <v>163</v>
      </c>
      <c r="BE266" s="153">
        <f>IF(N266="základní",J266,0)</f>
        <v>0</v>
      </c>
      <c r="BF266" s="153">
        <f>IF(N266="snížená",J266,0)</f>
        <v>0</v>
      </c>
      <c r="BG266" s="153">
        <f>IF(N266="zákl. přenesená",J266,0)</f>
        <v>0</v>
      </c>
      <c r="BH266" s="153">
        <f>IF(N266="sníž. přenesená",J266,0)</f>
        <v>0</v>
      </c>
      <c r="BI266" s="153">
        <f>IF(N266="nulová",J266,0)</f>
        <v>0</v>
      </c>
      <c r="BJ266" s="15" t="s">
        <v>84</v>
      </c>
      <c r="BK266" s="153">
        <f>ROUND(I266*H266,2)</f>
        <v>0</v>
      </c>
      <c r="BL266" s="15" t="s">
        <v>289</v>
      </c>
      <c r="BM266" s="152" t="s">
        <v>3262</v>
      </c>
    </row>
    <row r="267" spans="1:65" s="13" customFormat="1" ht="11.25">
      <c r="B267" s="165"/>
      <c r="D267" s="166" t="s">
        <v>229</v>
      </c>
      <c r="E267" s="167" t="s">
        <v>1</v>
      </c>
      <c r="F267" s="168" t="s">
        <v>3263</v>
      </c>
      <c r="H267" s="169">
        <v>24.667999999999999</v>
      </c>
      <c r="I267" s="170"/>
      <c r="L267" s="165"/>
      <c r="M267" s="171"/>
      <c r="N267" s="172"/>
      <c r="O267" s="172"/>
      <c r="P267" s="172"/>
      <c r="Q267" s="172"/>
      <c r="R267" s="172"/>
      <c r="S267" s="172"/>
      <c r="T267" s="173"/>
      <c r="AT267" s="167" t="s">
        <v>229</v>
      </c>
      <c r="AU267" s="167" t="s">
        <v>86</v>
      </c>
      <c r="AV267" s="13" t="s">
        <v>86</v>
      </c>
      <c r="AW267" s="13" t="s">
        <v>32</v>
      </c>
      <c r="AX267" s="13" t="s">
        <v>76</v>
      </c>
      <c r="AY267" s="167" t="s">
        <v>163</v>
      </c>
    </row>
    <row r="268" spans="1:65" s="13" customFormat="1" ht="11.25">
      <c r="B268" s="165"/>
      <c r="D268" s="166" t="s">
        <v>229</v>
      </c>
      <c r="E268" s="167" t="s">
        <v>1</v>
      </c>
      <c r="F268" s="168" t="s">
        <v>3264</v>
      </c>
      <c r="H268" s="169">
        <v>2.1059999999999999</v>
      </c>
      <c r="I268" s="170"/>
      <c r="L268" s="165"/>
      <c r="M268" s="171"/>
      <c r="N268" s="172"/>
      <c r="O268" s="172"/>
      <c r="P268" s="172"/>
      <c r="Q268" s="172"/>
      <c r="R268" s="172"/>
      <c r="S268" s="172"/>
      <c r="T268" s="173"/>
      <c r="AT268" s="167" t="s">
        <v>229</v>
      </c>
      <c r="AU268" s="167" t="s">
        <v>86</v>
      </c>
      <c r="AV268" s="13" t="s">
        <v>86</v>
      </c>
      <c r="AW268" s="13" t="s">
        <v>32</v>
      </c>
      <c r="AX268" s="13" t="s">
        <v>76</v>
      </c>
      <c r="AY268" s="167" t="s">
        <v>163</v>
      </c>
    </row>
    <row r="269" spans="1:65" s="13" customFormat="1" ht="11.25">
      <c r="B269" s="165"/>
      <c r="D269" s="166" t="s">
        <v>229</v>
      </c>
      <c r="E269" s="167" t="s">
        <v>1</v>
      </c>
      <c r="F269" s="168" t="s">
        <v>3265</v>
      </c>
      <c r="H269" s="169">
        <v>3.802</v>
      </c>
      <c r="I269" s="170"/>
      <c r="L269" s="165"/>
      <c r="M269" s="171"/>
      <c r="N269" s="172"/>
      <c r="O269" s="172"/>
      <c r="P269" s="172"/>
      <c r="Q269" s="172"/>
      <c r="R269" s="172"/>
      <c r="S269" s="172"/>
      <c r="T269" s="173"/>
      <c r="AT269" s="167" t="s">
        <v>229</v>
      </c>
      <c r="AU269" s="167" t="s">
        <v>86</v>
      </c>
      <c r="AV269" s="13" t="s">
        <v>86</v>
      </c>
      <c r="AW269" s="13" t="s">
        <v>32</v>
      </c>
      <c r="AX269" s="13" t="s">
        <v>76</v>
      </c>
      <c r="AY269" s="167" t="s">
        <v>163</v>
      </c>
    </row>
    <row r="270" spans="1:65" s="13" customFormat="1" ht="11.25">
      <c r="B270" s="165"/>
      <c r="D270" s="166" t="s">
        <v>229</v>
      </c>
      <c r="E270" s="167" t="s">
        <v>1</v>
      </c>
      <c r="F270" s="168" t="s">
        <v>3266</v>
      </c>
      <c r="H270" s="169">
        <v>64.063999999999993</v>
      </c>
      <c r="I270" s="170"/>
      <c r="L270" s="165"/>
      <c r="M270" s="171"/>
      <c r="N270" s="172"/>
      <c r="O270" s="172"/>
      <c r="P270" s="172"/>
      <c r="Q270" s="172"/>
      <c r="R270" s="172"/>
      <c r="S270" s="172"/>
      <c r="T270" s="173"/>
      <c r="AT270" s="167" t="s">
        <v>229</v>
      </c>
      <c r="AU270" s="167" t="s">
        <v>86</v>
      </c>
      <c r="AV270" s="13" t="s">
        <v>86</v>
      </c>
      <c r="AW270" s="13" t="s">
        <v>32</v>
      </c>
      <c r="AX270" s="13" t="s">
        <v>76</v>
      </c>
      <c r="AY270" s="167" t="s">
        <v>163</v>
      </c>
    </row>
    <row r="271" spans="1:65" s="13" customFormat="1" ht="11.25">
      <c r="B271" s="165"/>
      <c r="D271" s="166" t="s">
        <v>229</v>
      </c>
      <c r="E271" s="167" t="s">
        <v>1</v>
      </c>
      <c r="F271" s="168" t="s">
        <v>3267</v>
      </c>
      <c r="H271" s="169">
        <v>271.95499999999998</v>
      </c>
      <c r="I271" s="170"/>
      <c r="L271" s="165"/>
      <c r="M271" s="171"/>
      <c r="N271" s="172"/>
      <c r="O271" s="172"/>
      <c r="P271" s="172"/>
      <c r="Q271" s="172"/>
      <c r="R271" s="172"/>
      <c r="S271" s="172"/>
      <c r="T271" s="173"/>
      <c r="AT271" s="167" t="s">
        <v>229</v>
      </c>
      <c r="AU271" s="167" t="s">
        <v>86</v>
      </c>
      <c r="AV271" s="13" t="s">
        <v>86</v>
      </c>
      <c r="AW271" s="13" t="s">
        <v>32</v>
      </c>
      <c r="AX271" s="13" t="s">
        <v>76</v>
      </c>
      <c r="AY271" s="167" t="s">
        <v>163</v>
      </c>
    </row>
    <row r="272" spans="1:65" s="2" customFormat="1" ht="24.2" customHeight="1">
      <c r="A272" s="30"/>
      <c r="B272" s="140"/>
      <c r="C272" s="141" t="s">
        <v>559</v>
      </c>
      <c r="D272" s="141" t="s">
        <v>164</v>
      </c>
      <c r="E272" s="142" t="s">
        <v>1933</v>
      </c>
      <c r="F272" s="143" t="s">
        <v>1934</v>
      </c>
      <c r="G272" s="144" t="s">
        <v>253</v>
      </c>
      <c r="H272" s="145">
        <v>17.417999999999999</v>
      </c>
      <c r="I272" s="146"/>
      <c r="J272" s="147">
        <f>ROUND(I272*H272,2)</f>
        <v>0</v>
      </c>
      <c r="K272" s="143" t="s">
        <v>227</v>
      </c>
      <c r="L272" s="31"/>
      <c r="M272" s="148" t="s">
        <v>1</v>
      </c>
      <c r="N272" s="149" t="s">
        <v>41</v>
      </c>
      <c r="O272" s="56"/>
      <c r="P272" s="150">
        <f>O272*H272</f>
        <v>0</v>
      </c>
      <c r="Q272" s="150">
        <v>2.7E-4</v>
      </c>
      <c r="R272" s="150">
        <f>Q272*H272</f>
        <v>4.7028599999999997E-3</v>
      </c>
      <c r="S272" s="150">
        <v>0</v>
      </c>
      <c r="T272" s="151">
        <f>S272*H272</f>
        <v>0</v>
      </c>
      <c r="U272" s="30"/>
      <c r="V272" s="30"/>
      <c r="W272" s="30"/>
      <c r="X272" s="30"/>
      <c r="Y272" s="30"/>
      <c r="Z272" s="30"/>
      <c r="AA272" s="30"/>
      <c r="AB272" s="30"/>
      <c r="AC272" s="30"/>
      <c r="AD272" s="30"/>
      <c r="AE272" s="30"/>
      <c r="AR272" s="152" t="s">
        <v>289</v>
      </c>
      <c r="AT272" s="152" t="s">
        <v>164</v>
      </c>
      <c r="AU272" s="152" t="s">
        <v>86</v>
      </c>
      <c r="AY272" s="15" t="s">
        <v>163</v>
      </c>
      <c r="BE272" s="153">
        <f>IF(N272="základní",J272,0)</f>
        <v>0</v>
      </c>
      <c r="BF272" s="153">
        <f>IF(N272="snížená",J272,0)</f>
        <v>0</v>
      </c>
      <c r="BG272" s="153">
        <f>IF(N272="zákl. přenesená",J272,0)</f>
        <v>0</v>
      </c>
      <c r="BH272" s="153">
        <f>IF(N272="sníž. přenesená",J272,0)</f>
        <v>0</v>
      </c>
      <c r="BI272" s="153">
        <f>IF(N272="nulová",J272,0)</f>
        <v>0</v>
      </c>
      <c r="BJ272" s="15" t="s">
        <v>84</v>
      </c>
      <c r="BK272" s="153">
        <f>ROUND(I272*H272,2)</f>
        <v>0</v>
      </c>
      <c r="BL272" s="15" t="s">
        <v>289</v>
      </c>
      <c r="BM272" s="152" t="s">
        <v>3268</v>
      </c>
    </row>
    <row r="273" spans="1:65" s="2" customFormat="1" ht="24.2" customHeight="1">
      <c r="A273" s="30"/>
      <c r="B273" s="140"/>
      <c r="C273" s="141" t="s">
        <v>105</v>
      </c>
      <c r="D273" s="141" t="s">
        <v>164</v>
      </c>
      <c r="E273" s="142" t="s">
        <v>1936</v>
      </c>
      <c r="F273" s="143" t="s">
        <v>1937</v>
      </c>
      <c r="G273" s="144" t="s">
        <v>253</v>
      </c>
      <c r="H273" s="145">
        <v>17.417999999999999</v>
      </c>
      <c r="I273" s="146"/>
      <c r="J273" s="147">
        <f>ROUND(I273*H273,2)</f>
        <v>0</v>
      </c>
      <c r="K273" s="143" t="s">
        <v>227</v>
      </c>
      <c r="L273" s="31"/>
      <c r="M273" s="148" t="s">
        <v>1</v>
      </c>
      <c r="N273" s="149" t="s">
        <v>41</v>
      </c>
      <c r="O273" s="56"/>
      <c r="P273" s="150">
        <f>O273*H273</f>
        <v>0</v>
      </c>
      <c r="Q273" s="150">
        <v>6.4999999999999997E-4</v>
      </c>
      <c r="R273" s="150">
        <f>Q273*H273</f>
        <v>1.1321699999999999E-2</v>
      </c>
      <c r="S273" s="150">
        <v>0</v>
      </c>
      <c r="T273" s="151">
        <f>S273*H273</f>
        <v>0</v>
      </c>
      <c r="U273" s="30"/>
      <c r="V273" s="30"/>
      <c r="W273" s="30"/>
      <c r="X273" s="30"/>
      <c r="Y273" s="30"/>
      <c r="Z273" s="30"/>
      <c r="AA273" s="30"/>
      <c r="AB273" s="30"/>
      <c r="AC273" s="30"/>
      <c r="AD273" s="30"/>
      <c r="AE273" s="30"/>
      <c r="AR273" s="152" t="s">
        <v>289</v>
      </c>
      <c r="AT273" s="152" t="s">
        <v>164</v>
      </c>
      <c r="AU273" s="152" t="s">
        <v>86</v>
      </c>
      <c r="AY273" s="15" t="s">
        <v>163</v>
      </c>
      <c r="BE273" s="153">
        <f>IF(N273="základní",J273,0)</f>
        <v>0</v>
      </c>
      <c r="BF273" s="153">
        <f>IF(N273="snížená",J273,0)</f>
        <v>0</v>
      </c>
      <c r="BG273" s="153">
        <f>IF(N273="zákl. přenesená",J273,0)</f>
        <v>0</v>
      </c>
      <c r="BH273" s="153">
        <f>IF(N273="sníž. přenesená",J273,0)</f>
        <v>0</v>
      </c>
      <c r="BI273" s="153">
        <f>IF(N273="nulová",J273,0)</f>
        <v>0</v>
      </c>
      <c r="BJ273" s="15" t="s">
        <v>84</v>
      </c>
      <c r="BK273" s="153">
        <f>ROUND(I273*H273,2)</f>
        <v>0</v>
      </c>
      <c r="BL273" s="15" t="s">
        <v>289</v>
      </c>
      <c r="BM273" s="152" t="s">
        <v>3269</v>
      </c>
    </row>
    <row r="274" spans="1:65" s="13" customFormat="1" ht="11.25">
      <c r="B274" s="165"/>
      <c r="D274" s="166" t="s">
        <v>229</v>
      </c>
      <c r="E274" s="167" t="s">
        <v>1</v>
      </c>
      <c r="F274" s="168" t="s">
        <v>3270</v>
      </c>
      <c r="H274" s="169">
        <v>9.33</v>
      </c>
      <c r="I274" s="170"/>
      <c r="L274" s="165"/>
      <c r="M274" s="171"/>
      <c r="N274" s="172"/>
      <c r="O274" s="172"/>
      <c r="P274" s="172"/>
      <c r="Q274" s="172"/>
      <c r="R274" s="172"/>
      <c r="S274" s="172"/>
      <c r="T274" s="173"/>
      <c r="AT274" s="167" t="s">
        <v>229</v>
      </c>
      <c r="AU274" s="167" t="s">
        <v>86</v>
      </c>
      <c r="AV274" s="13" t="s">
        <v>86</v>
      </c>
      <c r="AW274" s="13" t="s">
        <v>32</v>
      </c>
      <c r="AX274" s="13" t="s">
        <v>76</v>
      </c>
      <c r="AY274" s="167" t="s">
        <v>163</v>
      </c>
    </row>
    <row r="275" spans="1:65" s="13" customFormat="1" ht="11.25">
      <c r="B275" s="165"/>
      <c r="D275" s="166" t="s">
        <v>229</v>
      </c>
      <c r="E275" s="167" t="s">
        <v>1</v>
      </c>
      <c r="F275" s="168" t="s">
        <v>3175</v>
      </c>
      <c r="H275" s="169">
        <v>8.0879999999999992</v>
      </c>
      <c r="I275" s="170"/>
      <c r="L275" s="165"/>
      <c r="M275" s="185"/>
      <c r="N275" s="186"/>
      <c r="O275" s="186"/>
      <c r="P275" s="186"/>
      <c r="Q275" s="186"/>
      <c r="R275" s="186"/>
      <c r="S275" s="186"/>
      <c r="T275" s="187"/>
      <c r="AT275" s="167" t="s">
        <v>229</v>
      </c>
      <c r="AU275" s="167" t="s">
        <v>86</v>
      </c>
      <c r="AV275" s="13" t="s">
        <v>86</v>
      </c>
      <c r="AW275" s="13" t="s">
        <v>32</v>
      </c>
      <c r="AX275" s="13" t="s">
        <v>76</v>
      </c>
      <c r="AY275" s="167" t="s">
        <v>163</v>
      </c>
    </row>
    <row r="276" spans="1:65" s="2" customFormat="1" ht="6.95" customHeight="1">
      <c r="A276" s="30"/>
      <c r="B276" s="45"/>
      <c r="C276" s="46"/>
      <c r="D276" s="46"/>
      <c r="E276" s="46"/>
      <c r="F276" s="46"/>
      <c r="G276" s="46"/>
      <c r="H276" s="46"/>
      <c r="I276" s="46"/>
      <c r="J276" s="46"/>
      <c r="K276" s="46"/>
      <c r="L276" s="31"/>
      <c r="M276" s="30"/>
      <c r="O276" s="30"/>
      <c r="P276" s="30"/>
      <c r="Q276" s="30"/>
      <c r="R276" s="30"/>
      <c r="S276" s="30"/>
      <c r="T276" s="30"/>
      <c r="U276" s="30"/>
      <c r="V276" s="30"/>
      <c r="W276" s="30"/>
      <c r="X276" s="30"/>
      <c r="Y276" s="30"/>
      <c r="Z276" s="30"/>
      <c r="AA276" s="30"/>
      <c r="AB276" s="30"/>
      <c r="AC276" s="30"/>
      <c r="AD276" s="30"/>
      <c r="AE276" s="30"/>
    </row>
  </sheetData>
  <autoFilter ref="C134:K275"/>
  <mergeCells count="12">
    <mergeCell ref="E127:H127"/>
    <mergeCell ref="L2:V2"/>
    <mergeCell ref="E85:H85"/>
    <mergeCell ref="E87:H87"/>
    <mergeCell ref="E89:H89"/>
    <mergeCell ref="E123:H123"/>
    <mergeCell ref="E125:H12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134</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3013</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3271</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tr">
        <f>IF('Rekapitulace stavby'!E20="","",'Rekapitulace stavby'!E20)</f>
        <v>Milan Hájek</v>
      </c>
      <c r="F26" s="30"/>
      <c r="G26" s="30"/>
      <c r="H26" s="30"/>
      <c r="I26" s="25" t="s">
        <v>27</v>
      </c>
      <c r="J26" s="23" t="str">
        <f>IF('Rekapitulace stavby'!AN20="","",'Rekapitulace stavby'!AN20)</f>
        <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ROUND(J139,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ROUND((SUM(BE139:BE251)),  2)</f>
        <v>0</v>
      </c>
      <c r="G35" s="30"/>
      <c r="H35" s="30"/>
      <c r="I35" s="103">
        <v>0.21</v>
      </c>
      <c r="J35" s="102">
        <f>ROUND(((SUM(BE139:BE251))*I35),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ROUND((SUM(BF139:BF251)),  2)</f>
        <v>0</v>
      </c>
      <c r="G36" s="30"/>
      <c r="H36" s="30"/>
      <c r="I36" s="103">
        <v>0.12</v>
      </c>
      <c r="J36" s="102">
        <f>ROUND(((SUM(BF139:BF251))*I36),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ROUND((SUM(BG139:BG251)),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ROUND((SUM(BH139:BH251)),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ROUND((SUM(BI139:BI251)),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3013</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23 - Elektroinstalace - silnoproud a slaboproud</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J139</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2400</v>
      </c>
      <c r="E99" s="117"/>
      <c r="F99" s="117"/>
      <c r="G99" s="117"/>
      <c r="H99" s="117"/>
      <c r="I99" s="117"/>
      <c r="J99" s="118">
        <f>J140</f>
        <v>0</v>
      </c>
      <c r="L99" s="115"/>
    </row>
    <row r="100" spans="1:47" s="12" customFormat="1" ht="19.899999999999999" customHeight="1">
      <c r="B100" s="159"/>
      <c r="D100" s="160" t="s">
        <v>3272</v>
      </c>
      <c r="E100" s="161"/>
      <c r="F100" s="161"/>
      <c r="G100" s="161"/>
      <c r="H100" s="161"/>
      <c r="I100" s="161"/>
      <c r="J100" s="162">
        <f>J141</f>
        <v>0</v>
      </c>
      <c r="L100" s="159"/>
    </row>
    <row r="101" spans="1:47" s="12" customFormat="1" ht="14.85" customHeight="1">
      <c r="B101" s="159"/>
      <c r="D101" s="160" t="s">
        <v>3273</v>
      </c>
      <c r="E101" s="161"/>
      <c r="F101" s="161"/>
      <c r="G101" s="161"/>
      <c r="H101" s="161"/>
      <c r="I101" s="161"/>
      <c r="J101" s="162">
        <f>J142</f>
        <v>0</v>
      </c>
      <c r="L101" s="159"/>
    </row>
    <row r="102" spans="1:47" s="12" customFormat="1" ht="14.85" customHeight="1">
      <c r="B102" s="159"/>
      <c r="D102" s="160" t="s">
        <v>2404</v>
      </c>
      <c r="E102" s="161"/>
      <c r="F102" s="161"/>
      <c r="G102" s="161"/>
      <c r="H102" s="161"/>
      <c r="I102" s="161"/>
      <c r="J102" s="162">
        <f>J147</f>
        <v>0</v>
      </c>
      <c r="L102" s="159"/>
    </row>
    <row r="103" spans="1:47" s="12" customFormat="1" ht="14.85" customHeight="1">
      <c r="B103" s="159"/>
      <c r="D103" s="160" t="s">
        <v>2405</v>
      </c>
      <c r="E103" s="161"/>
      <c r="F103" s="161"/>
      <c r="G103" s="161"/>
      <c r="H103" s="161"/>
      <c r="I103" s="161"/>
      <c r="J103" s="162">
        <f>J157</f>
        <v>0</v>
      </c>
      <c r="L103" s="159"/>
    </row>
    <row r="104" spans="1:47" s="12" customFormat="1" ht="14.85" customHeight="1">
      <c r="B104" s="159"/>
      <c r="D104" s="160" t="s">
        <v>2406</v>
      </c>
      <c r="E104" s="161"/>
      <c r="F104" s="161"/>
      <c r="G104" s="161"/>
      <c r="H104" s="161"/>
      <c r="I104" s="161"/>
      <c r="J104" s="162">
        <f>J160</f>
        <v>0</v>
      </c>
      <c r="L104" s="159"/>
    </row>
    <row r="105" spans="1:47" s="12" customFormat="1" ht="14.85" customHeight="1">
      <c r="B105" s="159"/>
      <c r="D105" s="160" t="s">
        <v>2407</v>
      </c>
      <c r="E105" s="161"/>
      <c r="F105" s="161"/>
      <c r="G105" s="161"/>
      <c r="H105" s="161"/>
      <c r="I105" s="161"/>
      <c r="J105" s="162">
        <f>J166</f>
        <v>0</v>
      </c>
      <c r="L105" s="159"/>
    </row>
    <row r="106" spans="1:47" s="12" customFormat="1" ht="14.85" customHeight="1">
      <c r="B106" s="159"/>
      <c r="D106" s="160" t="s">
        <v>2408</v>
      </c>
      <c r="E106" s="161"/>
      <c r="F106" s="161"/>
      <c r="G106" s="161"/>
      <c r="H106" s="161"/>
      <c r="I106" s="161"/>
      <c r="J106" s="162">
        <f>J171</f>
        <v>0</v>
      </c>
      <c r="L106" s="159"/>
    </row>
    <row r="107" spans="1:47" s="12" customFormat="1" ht="14.85" customHeight="1">
      <c r="B107" s="159"/>
      <c r="D107" s="160" t="s">
        <v>2409</v>
      </c>
      <c r="E107" s="161"/>
      <c r="F107" s="161"/>
      <c r="G107" s="161"/>
      <c r="H107" s="161"/>
      <c r="I107" s="161"/>
      <c r="J107" s="162">
        <f>J184</f>
        <v>0</v>
      </c>
      <c r="L107" s="159"/>
    </row>
    <row r="108" spans="1:47" s="12" customFormat="1" ht="14.85" customHeight="1">
      <c r="B108" s="159"/>
      <c r="D108" s="160" t="s">
        <v>2410</v>
      </c>
      <c r="E108" s="161"/>
      <c r="F108" s="161"/>
      <c r="G108" s="161"/>
      <c r="H108" s="161"/>
      <c r="I108" s="161"/>
      <c r="J108" s="162">
        <f>J190</f>
        <v>0</v>
      </c>
      <c r="L108" s="159"/>
    </row>
    <row r="109" spans="1:47" s="12" customFormat="1" ht="14.85" customHeight="1">
      <c r="B109" s="159"/>
      <c r="D109" s="160" t="s">
        <v>2411</v>
      </c>
      <c r="E109" s="161"/>
      <c r="F109" s="161"/>
      <c r="G109" s="161"/>
      <c r="H109" s="161"/>
      <c r="I109" s="161"/>
      <c r="J109" s="162">
        <f>J195</f>
        <v>0</v>
      </c>
      <c r="L109" s="159"/>
    </row>
    <row r="110" spans="1:47" s="12" customFormat="1" ht="14.85" customHeight="1">
      <c r="B110" s="159"/>
      <c r="D110" s="160" t="s">
        <v>3274</v>
      </c>
      <c r="E110" s="161"/>
      <c r="F110" s="161"/>
      <c r="G110" s="161"/>
      <c r="H110" s="161"/>
      <c r="I110" s="161"/>
      <c r="J110" s="162">
        <f>J204</f>
        <v>0</v>
      </c>
      <c r="L110" s="159"/>
    </row>
    <row r="111" spans="1:47" s="12" customFormat="1" ht="19.899999999999999" customHeight="1">
      <c r="B111" s="159"/>
      <c r="D111" s="160" t="s">
        <v>3275</v>
      </c>
      <c r="E111" s="161"/>
      <c r="F111" s="161"/>
      <c r="G111" s="161"/>
      <c r="H111" s="161"/>
      <c r="I111" s="161"/>
      <c r="J111" s="162">
        <f>J206</f>
        <v>0</v>
      </c>
      <c r="L111" s="159"/>
    </row>
    <row r="112" spans="1:47" s="12" customFormat="1" ht="14.85" customHeight="1">
      <c r="B112" s="159"/>
      <c r="D112" s="160" t="s">
        <v>3276</v>
      </c>
      <c r="E112" s="161"/>
      <c r="F112" s="161"/>
      <c r="G112" s="161"/>
      <c r="H112" s="161"/>
      <c r="I112" s="161"/>
      <c r="J112" s="162">
        <f>J207</f>
        <v>0</v>
      </c>
      <c r="L112" s="159"/>
    </row>
    <row r="113" spans="1:31" s="12" customFormat="1" ht="19.899999999999999" customHeight="1">
      <c r="B113" s="159"/>
      <c r="D113" s="160" t="s">
        <v>3277</v>
      </c>
      <c r="E113" s="161"/>
      <c r="F113" s="161"/>
      <c r="G113" s="161"/>
      <c r="H113" s="161"/>
      <c r="I113" s="161"/>
      <c r="J113" s="162">
        <f>J214</f>
        <v>0</v>
      </c>
      <c r="L113" s="159"/>
    </row>
    <row r="114" spans="1:31" s="12" customFormat="1" ht="14.85" customHeight="1">
      <c r="B114" s="159"/>
      <c r="D114" s="160" t="s">
        <v>3278</v>
      </c>
      <c r="E114" s="161"/>
      <c r="F114" s="161"/>
      <c r="G114" s="161"/>
      <c r="H114" s="161"/>
      <c r="I114" s="161"/>
      <c r="J114" s="162">
        <f>J215</f>
        <v>0</v>
      </c>
      <c r="L114" s="159"/>
    </row>
    <row r="115" spans="1:31" s="9" customFormat="1" ht="24.95" customHeight="1">
      <c r="B115" s="115"/>
      <c r="D115" s="116" t="s">
        <v>3279</v>
      </c>
      <c r="E115" s="117"/>
      <c r="F115" s="117"/>
      <c r="G115" s="117"/>
      <c r="H115" s="117"/>
      <c r="I115" s="117"/>
      <c r="J115" s="118">
        <f>J224</f>
        <v>0</v>
      </c>
      <c r="L115" s="115"/>
    </row>
    <row r="116" spans="1:31" s="12" customFormat="1" ht="19.899999999999999" customHeight="1">
      <c r="B116" s="159"/>
      <c r="D116" s="160" t="s">
        <v>3280</v>
      </c>
      <c r="E116" s="161"/>
      <c r="F116" s="161"/>
      <c r="G116" s="161"/>
      <c r="H116" s="161"/>
      <c r="I116" s="161"/>
      <c r="J116" s="162">
        <f>J225</f>
        <v>0</v>
      </c>
      <c r="L116" s="159"/>
    </row>
    <row r="117" spans="1:31" s="12" customFormat="1" ht="19.899999999999999" customHeight="1">
      <c r="B117" s="159"/>
      <c r="D117" s="160" t="s">
        <v>3281</v>
      </c>
      <c r="E117" s="161"/>
      <c r="F117" s="161"/>
      <c r="G117" s="161"/>
      <c r="H117" s="161"/>
      <c r="I117" s="161"/>
      <c r="J117" s="162">
        <f>J242</f>
        <v>0</v>
      </c>
      <c r="L117" s="159"/>
    </row>
    <row r="118" spans="1:31" s="2" customFormat="1" ht="21.75" customHeight="1">
      <c r="A118" s="30"/>
      <c r="B118" s="31"/>
      <c r="C118" s="30"/>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31" s="2" customFormat="1" ht="6.95" customHeight="1">
      <c r="A119" s="30"/>
      <c r="B119" s="45"/>
      <c r="C119" s="46"/>
      <c r="D119" s="46"/>
      <c r="E119" s="46"/>
      <c r="F119" s="46"/>
      <c r="G119" s="46"/>
      <c r="H119" s="46"/>
      <c r="I119" s="46"/>
      <c r="J119" s="46"/>
      <c r="K119" s="46"/>
      <c r="L119" s="40"/>
      <c r="S119" s="30"/>
      <c r="T119" s="30"/>
      <c r="U119" s="30"/>
      <c r="V119" s="30"/>
      <c r="W119" s="30"/>
      <c r="X119" s="30"/>
      <c r="Y119" s="30"/>
      <c r="Z119" s="30"/>
      <c r="AA119" s="30"/>
      <c r="AB119" s="30"/>
      <c r="AC119" s="30"/>
      <c r="AD119" s="30"/>
      <c r="AE119" s="30"/>
    </row>
    <row r="123" spans="1:31" s="2" customFormat="1" ht="6.95" customHeight="1">
      <c r="A123" s="30"/>
      <c r="B123" s="47"/>
      <c r="C123" s="48"/>
      <c r="D123" s="48"/>
      <c r="E123" s="48"/>
      <c r="F123" s="48"/>
      <c r="G123" s="48"/>
      <c r="H123" s="48"/>
      <c r="I123" s="48"/>
      <c r="J123" s="48"/>
      <c r="K123" s="48"/>
      <c r="L123" s="40"/>
      <c r="S123" s="30"/>
      <c r="T123" s="30"/>
      <c r="U123" s="30"/>
      <c r="V123" s="30"/>
      <c r="W123" s="30"/>
      <c r="X123" s="30"/>
      <c r="Y123" s="30"/>
      <c r="Z123" s="30"/>
      <c r="AA123" s="30"/>
      <c r="AB123" s="30"/>
      <c r="AC123" s="30"/>
      <c r="AD123" s="30"/>
      <c r="AE123" s="30"/>
    </row>
    <row r="124" spans="1:31" s="2" customFormat="1" ht="24.95" customHeight="1">
      <c r="A124" s="30"/>
      <c r="B124" s="31"/>
      <c r="C124" s="19" t="s">
        <v>147</v>
      </c>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31" s="2" customFormat="1" ht="6.95" customHeight="1">
      <c r="A125" s="30"/>
      <c r="B125" s="31"/>
      <c r="C125" s="30"/>
      <c r="D125" s="30"/>
      <c r="E125" s="30"/>
      <c r="F125" s="30"/>
      <c r="G125" s="30"/>
      <c r="H125" s="30"/>
      <c r="I125" s="30"/>
      <c r="J125" s="30"/>
      <c r="K125" s="30"/>
      <c r="L125" s="40"/>
      <c r="S125" s="30"/>
      <c r="T125" s="30"/>
      <c r="U125" s="30"/>
      <c r="V125" s="30"/>
      <c r="W125" s="30"/>
      <c r="X125" s="30"/>
      <c r="Y125" s="30"/>
      <c r="Z125" s="30"/>
      <c r="AA125" s="30"/>
      <c r="AB125" s="30"/>
      <c r="AC125" s="30"/>
      <c r="AD125" s="30"/>
      <c r="AE125" s="30"/>
    </row>
    <row r="126" spans="1:31" s="2" customFormat="1" ht="12" customHeight="1">
      <c r="A126" s="30"/>
      <c r="B126" s="31"/>
      <c r="C126" s="25" t="s">
        <v>16</v>
      </c>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31" s="2" customFormat="1" ht="16.5" customHeight="1">
      <c r="A127" s="30"/>
      <c r="B127" s="31"/>
      <c r="C127" s="30"/>
      <c r="D127" s="30"/>
      <c r="E127" s="231" t="str">
        <f>E7</f>
        <v>Měšťanský dům čp.6 - Horní Slavkov</v>
      </c>
      <c r="F127" s="232"/>
      <c r="G127" s="232"/>
      <c r="H127" s="232"/>
      <c r="I127" s="30"/>
      <c r="J127" s="30"/>
      <c r="K127" s="30"/>
      <c r="L127" s="40"/>
      <c r="S127" s="30"/>
      <c r="T127" s="30"/>
      <c r="U127" s="30"/>
      <c r="V127" s="30"/>
      <c r="W127" s="30"/>
      <c r="X127" s="30"/>
      <c r="Y127" s="30"/>
      <c r="Z127" s="30"/>
      <c r="AA127" s="30"/>
      <c r="AB127" s="30"/>
      <c r="AC127" s="30"/>
      <c r="AD127" s="30"/>
      <c r="AE127" s="30"/>
    </row>
    <row r="128" spans="1:31" s="1" customFormat="1" ht="12" customHeight="1">
      <c r="B128" s="18"/>
      <c r="C128" s="25" t="s">
        <v>139</v>
      </c>
      <c r="L128" s="18"/>
    </row>
    <row r="129" spans="1:65" s="2" customFormat="1" ht="16.5" customHeight="1">
      <c r="A129" s="30"/>
      <c r="B129" s="31"/>
      <c r="C129" s="30"/>
      <c r="D129" s="30"/>
      <c r="E129" s="231" t="s">
        <v>3013</v>
      </c>
      <c r="F129" s="233"/>
      <c r="G129" s="233"/>
      <c r="H129" s="233"/>
      <c r="I129" s="30"/>
      <c r="J129" s="30"/>
      <c r="K129" s="30"/>
      <c r="L129" s="40"/>
      <c r="S129" s="30"/>
      <c r="T129" s="30"/>
      <c r="U129" s="30"/>
      <c r="V129" s="30"/>
      <c r="W129" s="30"/>
      <c r="X129" s="30"/>
      <c r="Y129" s="30"/>
      <c r="Z129" s="30"/>
      <c r="AA129" s="30"/>
      <c r="AB129" s="30"/>
      <c r="AC129" s="30"/>
      <c r="AD129" s="30"/>
      <c r="AE129" s="30"/>
    </row>
    <row r="130" spans="1:65" s="2" customFormat="1" ht="12" customHeight="1">
      <c r="A130" s="30"/>
      <c r="B130" s="31"/>
      <c r="C130" s="25" t="s">
        <v>196</v>
      </c>
      <c r="D130" s="30"/>
      <c r="E130" s="30"/>
      <c r="F130" s="30"/>
      <c r="G130" s="30"/>
      <c r="H130" s="30"/>
      <c r="I130" s="30"/>
      <c r="J130" s="30"/>
      <c r="K130" s="30"/>
      <c r="L130" s="40"/>
      <c r="S130" s="30"/>
      <c r="T130" s="30"/>
      <c r="U130" s="30"/>
      <c r="V130" s="30"/>
      <c r="W130" s="30"/>
      <c r="X130" s="30"/>
      <c r="Y130" s="30"/>
      <c r="Z130" s="30"/>
      <c r="AA130" s="30"/>
      <c r="AB130" s="30"/>
      <c r="AC130" s="30"/>
      <c r="AD130" s="30"/>
      <c r="AE130" s="30"/>
    </row>
    <row r="131" spans="1:65" s="2" customFormat="1" ht="16.5" customHeight="1">
      <c r="A131" s="30"/>
      <c r="B131" s="31"/>
      <c r="C131" s="30"/>
      <c r="D131" s="30"/>
      <c r="E131" s="193" t="str">
        <f>E11</f>
        <v>23 - Elektroinstalace - silnoproud a slaboproud</v>
      </c>
      <c r="F131" s="233"/>
      <c r="G131" s="233"/>
      <c r="H131" s="233"/>
      <c r="I131" s="30"/>
      <c r="J131" s="30"/>
      <c r="K131" s="30"/>
      <c r="L131" s="40"/>
      <c r="S131" s="30"/>
      <c r="T131" s="30"/>
      <c r="U131" s="30"/>
      <c r="V131" s="30"/>
      <c r="W131" s="30"/>
      <c r="X131" s="30"/>
      <c r="Y131" s="30"/>
      <c r="Z131" s="30"/>
      <c r="AA131" s="30"/>
      <c r="AB131" s="30"/>
      <c r="AC131" s="30"/>
      <c r="AD131" s="30"/>
      <c r="AE131" s="30"/>
    </row>
    <row r="132" spans="1:65" s="2" customFormat="1" ht="6.95" customHeight="1">
      <c r="A132" s="30"/>
      <c r="B132" s="31"/>
      <c r="C132" s="30"/>
      <c r="D132" s="30"/>
      <c r="E132" s="30"/>
      <c r="F132" s="30"/>
      <c r="G132" s="30"/>
      <c r="H132" s="30"/>
      <c r="I132" s="30"/>
      <c r="J132" s="30"/>
      <c r="K132" s="30"/>
      <c r="L132" s="40"/>
      <c r="S132" s="30"/>
      <c r="T132" s="30"/>
      <c r="U132" s="30"/>
      <c r="V132" s="30"/>
      <c r="W132" s="30"/>
      <c r="X132" s="30"/>
      <c r="Y132" s="30"/>
      <c r="Z132" s="30"/>
      <c r="AA132" s="30"/>
      <c r="AB132" s="30"/>
      <c r="AC132" s="30"/>
      <c r="AD132" s="30"/>
      <c r="AE132" s="30"/>
    </row>
    <row r="133" spans="1:65" s="2" customFormat="1" ht="12" customHeight="1">
      <c r="A133" s="30"/>
      <c r="B133" s="31"/>
      <c r="C133" s="25" t="s">
        <v>20</v>
      </c>
      <c r="D133" s="30"/>
      <c r="E133" s="30"/>
      <c r="F133" s="23" t="str">
        <f>F14</f>
        <v>Horní Slavkov</v>
      </c>
      <c r="G133" s="30"/>
      <c r="H133" s="30"/>
      <c r="I133" s="25" t="s">
        <v>22</v>
      </c>
      <c r="J133" s="53" t="str">
        <f>IF(J14="","",J14)</f>
        <v>26. 8. 2025</v>
      </c>
      <c r="K133" s="30"/>
      <c r="L133" s="40"/>
      <c r="S133" s="30"/>
      <c r="T133" s="30"/>
      <c r="U133" s="30"/>
      <c r="V133" s="30"/>
      <c r="W133" s="30"/>
      <c r="X133" s="30"/>
      <c r="Y133" s="30"/>
      <c r="Z133" s="30"/>
      <c r="AA133" s="30"/>
      <c r="AB133" s="30"/>
      <c r="AC133" s="30"/>
      <c r="AD133" s="30"/>
      <c r="AE133" s="30"/>
    </row>
    <row r="134" spans="1:65" s="2" customFormat="1" ht="6.95" customHeight="1">
      <c r="A134" s="30"/>
      <c r="B134" s="31"/>
      <c r="C134" s="30"/>
      <c r="D134" s="30"/>
      <c r="E134" s="30"/>
      <c r="F134" s="30"/>
      <c r="G134" s="30"/>
      <c r="H134" s="30"/>
      <c r="I134" s="30"/>
      <c r="J134" s="30"/>
      <c r="K134" s="30"/>
      <c r="L134" s="40"/>
      <c r="S134" s="30"/>
      <c r="T134" s="30"/>
      <c r="U134" s="30"/>
      <c r="V134" s="30"/>
      <c r="W134" s="30"/>
      <c r="X134" s="30"/>
      <c r="Y134" s="30"/>
      <c r="Z134" s="30"/>
      <c r="AA134" s="30"/>
      <c r="AB134" s="30"/>
      <c r="AC134" s="30"/>
      <c r="AD134" s="30"/>
      <c r="AE134" s="30"/>
    </row>
    <row r="135" spans="1:65" s="2" customFormat="1" ht="15.2" customHeight="1">
      <c r="A135" s="30"/>
      <c r="B135" s="31"/>
      <c r="C135" s="25" t="s">
        <v>24</v>
      </c>
      <c r="D135" s="30"/>
      <c r="E135" s="30"/>
      <c r="F135" s="23" t="str">
        <f>E17</f>
        <v>Město Horní Slavkov</v>
      </c>
      <c r="G135" s="30"/>
      <c r="H135" s="30"/>
      <c r="I135" s="25" t="s">
        <v>30</v>
      </c>
      <c r="J135" s="28" t="str">
        <f>E23</f>
        <v>TMS Projekt</v>
      </c>
      <c r="K135" s="30"/>
      <c r="L135" s="40"/>
      <c r="S135" s="30"/>
      <c r="T135" s="30"/>
      <c r="U135" s="30"/>
      <c r="V135" s="30"/>
      <c r="W135" s="30"/>
      <c r="X135" s="30"/>
      <c r="Y135" s="30"/>
      <c r="Z135" s="30"/>
      <c r="AA135" s="30"/>
      <c r="AB135" s="30"/>
      <c r="AC135" s="30"/>
      <c r="AD135" s="30"/>
      <c r="AE135" s="30"/>
    </row>
    <row r="136" spans="1:65" s="2" customFormat="1" ht="15.2" customHeight="1">
      <c r="A136" s="30"/>
      <c r="B136" s="31"/>
      <c r="C136" s="25" t="s">
        <v>28</v>
      </c>
      <c r="D136" s="30"/>
      <c r="E136" s="30"/>
      <c r="F136" s="23" t="str">
        <f>IF(E20="","",E20)</f>
        <v>Vyplň údaj</v>
      </c>
      <c r="G136" s="30"/>
      <c r="H136" s="30"/>
      <c r="I136" s="25" t="s">
        <v>33</v>
      </c>
      <c r="J136" s="28" t="str">
        <f>E26</f>
        <v>Milan Hájek</v>
      </c>
      <c r="K136" s="30"/>
      <c r="L136" s="40"/>
      <c r="S136" s="30"/>
      <c r="T136" s="30"/>
      <c r="U136" s="30"/>
      <c r="V136" s="30"/>
      <c r="W136" s="30"/>
      <c r="X136" s="30"/>
      <c r="Y136" s="30"/>
      <c r="Z136" s="30"/>
      <c r="AA136" s="30"/>
      <c r="AB136" s="30"/>
      <c r="AC136" s="30"/>
      <c r="AD136" s="30"/>
      <c r="AE136" s="30"/>
    </row>
    <row r="137" spans="1:65" s="2" customFormat="1" ht="10.35" customHeight="1">
      <c r="A137" s="30"/>
      <c r="B137" s="31"/>
      <c r="C137" s="30"/>
      <c r="D137" s="30"/>
      <c r="E137" s="30"/>
      <c r="F137" s="30"/>
      <c r="G137" s="30"/>
      <c r="H137" s="30"/>
      <c r="I137" s="30"/>
      <c r="J137" s="30"/>
      <c r="K137" s="30"/>
      <c r="L137" s="40"/>
      <c r="S137" s="30"/>
      <c r="T137" s="30"/>
      <c r="U137" s="30"/>
      <c r="V137" s="30"/>
      <c r="W137" s="30"/>
      <c r="X137" s="30"/>
      <c r="Y137" s="30"/>
      <c r="Z137" s="30"/>
      <c r="AA137" s="30"/>
      <c r="AB137" s="30"/>
      <c r="AC137" s="30"/>
      <c r="AD137" s="30"/>
      <c r="AE137" s="30"/>
    </row>
    <row r="138" spans="1:65" s="10" customFormat="1" ht="29.25" customHeight="1">
      <c r="A138" s="119"/>
      <c r="B138" s="120"/>
      <c r="C138" s="121" t="s">
        <v>148</v>
      </c>
      <c r="D138" s="122" t="s">
        <v>61</v>
      </c>
      <c r="E138" s="122" t="s">
        <v>57</v>
      </c>
      <c r="F138" s="122" t="s">
        <v>58</v>
      </c>
      <c r="G138" s="122" t="s">
        <v>149</v>
      </c>
      <c r="H138" s="122" t="s">
        <v>150</v>
      </c>
      <c r="I138" s="122" t="s">
        <v>151</v>
      </c>
      <c r="J138" s="122" t="s">
        <v>143</v>
      </c>
      <c r="K138" s="123" t="s">
        <v>152</v>
      </c>
      <c r="L138" s="124"/>
      <c r="M138" s="60" t="s">
        <v>1</v>
      </c>
      <c r="N138" s="61" t="s">
        <v>40</v>
      </c>
      <c r="O138" s="61" t="s">
        <v>153</v>
      </c>
      <c r="P138" s="61" t="s">
        <v>154</v>
      </c>
      <c r="Q138" s="61" t="s">
        <v>155</v>
      </c>
      <c r="R138" s="61" t="s">
        <v>156</v>
      </c>
      <c r="S138" s="61" t="s">
        <v>157</v>
      </c>
      <c r="T138" s="62" t="s">
        <v>158</v>
      </c>
      <c r="U138" s="119"/>
      <c r="V138" s="119"/>
      <c r="W138" s="119"/>
      <c r="X138" s="119"/>
      <c r="Y138" s="119"/>
      <c r="Z138" s="119"/>
      <c r="AA138" s="119"/>
      <c r="AB138" s="119"/>
      <c r="AC138" s="119"/>
      <c r="AD138" s="119"/>
      <c r="AE138" s="119"/>
    </row>
    <row r="139" spans="1:65" s="2" customFormat="1" ht="22.9" customHeight="1">
      <c r="A139" s="30"/>
      <c r="B139" s="31"/>
      <c r="C139" s="67" t="s">
        <v>159</v>
      </c>
      <c r="D139" s="30"/>
      <c r="E139" s="30"/>
      <c r="F139" s="30"/>
      <c r="G139" s="30"/>
      <c r="H139" s="30"/>
      <c r="I139" s="30"/>
      <c r="J139" s="125">
        <f>BK139</f>
        <v>0</v>
      </c>
      <c r="K139" s="30"/>
      <c r="L139" s="31"/>
      <c r="M139" s="63"/>
      <c r="N139" s="54"/>
      <c r="O139" s="64"/>
      <c r="P139" s="126">
        <f>P140+P224</f>
        <v>0</v>
      </c>
      <c r="Q139" s="64"/>
      <c r="R139" s="126">
        <f>R140+R224</f>
        <v>0</v>
      </c>
      <c r="S139" s="64"/>
      <c r="T139" s="127">
        <f>T140+T224</f>
        <v>0</v>
      </c>
      <c r="U139" s="30"/>
      <c r="V139" s="30"/>
      <c r="W139" s="30"/>
      <c r="X139" s="30"/>
      <c r="Y139" s="30"/>
      <c r="Z139" s="30"/>
      <c r="AA139" s="30"/>
      <c r="AB139" s="30"/>
      <c r="AC139" s="30"/>
      <c r="AD139" s="30"/>
      <c r="AE139" s="30"/>
      <c r="AT139" s="15" t="s">
        <v>75</v>
      </c>
      <c r="AU139" s="15" t="s">
        <v>145</v>
      </c>
      <c r="BK139" s="128">
        <f>BK140+BK224</f>
        <v>0</v>
      </c>
    </row>
    <row r="140" spans="1:65" s="11" customFormat="1" ht="25.9" customHeight="1">
      <c r="B140" s="129"/>
      <c r="D140" s="130" t="s">
        <v>75</v>
      </c>
      <c r="E140" s="131" t="s">
        <v>2433</v>
      </c>
      <c r="F140" s="131" t="s">
        <v>2434</v>
      </c>
      <c r="I140" s="132"/>
      <c r="J140" s="133">
        <f>BK140</f>
        <v>0</v>
      </c>
      <c r="L140" s="129"/>
      <c r="M140" s="134"/>
      <c r="N140" s="135"/>
      <c r="O140" s="135"/>
      <c r="P140" s="136">
        <f>P141+P206+P214</f>
        <v>0</v>
      </c>
      <c r="Q140" s="135"/>
      <c r="R140" s="136">
        <f>R141+R206+R214</f>
        <v>0</v>
      </c>
      <c r="S140" s="135"/>
      <c r="T140" s="137">
        <f>T141+T206+T214</f>
        <v>0</v>
      </c>
      <c r="AR140" s="130" t="s">
        <v>84</v>
      </c>
      <c r="AT140" s="138" t="s">
        <v>75</v>
      </c>
      <c r="AU140" s="138" t="s">
        <v>76</v>
      </c>
      <c r="AY140" s="130" t="s">
        <v>163</v>
      </c>
      <c r="BK140" s="139">
        <f>BK141+BK206+BK214</f>
        <v>0</v>
      </c>
    </row>
    <row r="141" spans="1:65" s="11" customFormat="1" ht="22.9" customHeight="1">
      <c r="B141" s="129"/>
      <c r="D141" s="130" t="s">
        <v>75</v>
      </c>
      <c r="E141" s="163" t="s">
        <v>2437</v>
      </c>
      <c r="F141" s="163" t="s">
        <v>2436</v>
      </c>
      <c r="I141" s="132"/>
      <c r="J141" s="164">
        <f>BK141</f>
        <v>0</v>
      </c>
      <c r="L141" s="129"/>
      <c r="M141" s="134"/>
      <c r="N141" s="135"/>
      <c r="O141" s="135"/>
      <c r="P141" s="136">
        <f>P142+P147+P157+P160+P166+P171+P184+P190+P195+P204</f>
        <v>0</v>
      </c>
      <c r="Q141" s="135"/>
      <c r="R141" s="136">
        <f>R142+R147+R157+R160+R166+R171+R184+R190+R195+R204</f>
        <v>0</v>
      </c>
      <c r="S141" s="135"/>
      <c r="T141" s="137">
        <f>T142+T147+T157+T160+T166+T171+T184+T190+T195+T204</f>
        <v>0</v>
      </c>
      <c r="AR141" s="130" t="s">
        <v>84</v>
      </c>
      <c r="AT141" s="138" t="s">
        <v>75</v>
      </c>
      <c r="AU141" s="138" t="s">
        <v>84</v>
      </c>
      <c r="AY141" s="130" t="s">
        <v>163</v>
      </c>
      <c r="BK141" s="139">
        <f>BK142+BK147+BK157+BK160+BK166+BK171+BK184+BK190+BK195+BK204</f>
        <v>0</v>
      </c>
    </row>
    <row r="142" spans="1:65" s="11" customFormat="1" ht="20.85" customHeight="1">
      <c r="B142" s="129"/>
      <c r="D142" s="130" t="s">
        <v>75</v>
      </c>
      <c r="E142" s="163" t="s">
        <v>2464</v>
      </c>
      <c r="F142" s="163" t="s">
        <v>2438</v>
      </c>
      <c r="I142" s="132"/>
      <c r="J142" s="164">
        <f>BK142</f>
        <v>0</v>
      </c>
      <c r="L142" s="129"/>
      <c r="M142" s="134"/>
      <c r="N142" s="135"/>
      <c r="O142" s="135"/>
      <c r="P142" s="136">
        <f>SUM(P143:P146)</f>
        <v>0</v>
      </c>
      <c r="Q142" s="135"/>
      <c r="R142" s="136">
        <f>SUM(R143:R146)</f>
        <v>0</v>
      </c>
      <c r="S142" s="135"/>
      <c r="T142" s="137">
        <f>SUM(T143:T146)</f>
        <v>0</v>
      </c>
      <c r="AR142" s="130" t="s">
        <v>84</v>
      </c>
      <c r="AT142" s="138" t="s">
        <v>75</v>
      </c>
      <c r="AU142" s="138" t="s">
        <v>86</v>
      </c>
      <c r="AY142" s="130" t="s">
        <v>163</v>
      </c>
      <c r="BK142" s="139">
        <f>SUM(BK143:BK146)</f>
        <v>0</v>
      </c>
    </row>
    <row r="143" spans="1:65" s="2" customFormat="1" ht="21.75" customHeight="1">
      <c r="A143" s="30"/>
      <c r="B143" s="140"/>
      <c r="C143" s="174" t="s">
        <v>84</v>
      </c>
      <c r="D143" s="174" t="s">
        <v>618</v>
      </c>
      <c r="E143" s="175" t="s">
        <v>2444</v>
      </c>
      <c r="F143" s="176" t="s">
        <v>2445</v>
      </c>
      <c r="G143" s="177" t="s">
        <v>2441</v>
      </c>
      <c r="H143" s="178">
        <v>17</v>
      </c>
      <c r="I143" s="179"/>
      <c r="J143" s="180">
        <f>ROUND(I143*H143,2)</f>
        <v>0</v>
      </c>
      <c r="K143" s="176" t="s">
        <v>1</v>
      </c>
      <c r="L143" s="181"/>
      <c r="M143" s="182" t="s">
        <v>1</v>
      </c>
      <c r="N143" s="183" t="s">
        <v>41</v>
      </c>
      <c r="O143" s="56"/>
      <c r="P143" s="150">
        <f>O143*H143</f>
        <v>0</v>
      </c>
      <c r="Q143" s="150">
        <v>0</v>
      </c>
      <c r="R143" s="150">
        <f>Q143*H143</f>
        <v>0</v>
      </c>
      <c r="S143" s="150">
        <v>0</v>
      </c>
      <c r="T143" s="151">
        <f>S143*H143</f>
        <v>0</v>
      </c>
      <c r="U143" s="30"/>
      <c r="V143" s="30"/>
      <c r="W143" s="30"/>
      <c r="X143" s="30"/>
      <c r="Y143" s="30"/>
      <c r="Z143" s="30"/>
      <c r="AA143" s="30"/>
      <c r="AB143" s="30"/>
      <c r="AC143" s="30"/>
      <c r="AD143" s="30"/>
      <c r="AE143" s="30"/>
      <c r="AR143" s="152" t="s">
        <v>190</v>
      </c>
      <c r="AT143" s="152" t="s">
        <v>618</v>
      </c>
      <c r="AU143" s="152" t="s">
        <v>135</v>
      </c>
      <c r="AY143" s="15" t="s">
        <v>163</v>
      </c>
      <c r="BE143" s="153">
        <f>IF(N143="základní",J143,0)</f>
        <v>0</v>
      </c>
      <c r="BF143" s="153">
        <f>IF(N143="snížená",J143,0)</f>
        <v>0</v>
      </c>
      <c r="BG143" s="153">
        <f>IF(N143="zákl. přenesená",J143,0)</f>
        <v>0</v>
      </c>
      <c r="BH143" s="153">
        <f>IF(N143="sníž. přenesená",J143,0)</f>
        <v>0</v>
      </c>
      <c r="BI143" s="153">
        <f>IF(N143="nulová",J143,0)</f>
        <v>0</v>
      </c>
      <c r="BJ143" s="15" t="s">
        <v>84</v>
      </c>
      <c r="BK143" s="153">
        <f>ROUND(I143*H143,2)</f>
        <v>0</v>
      </c>
      <c r="BL143" s="15" t="s">
        <v>162</v>
      </c>
      <c r="BM143" s="152" t="s">
        <v>86</v>
      </c>
    </row>
    <row r="144" spans="1:65" s="2" customFormat="1" ht="16.5" customHeight="1">
      <c r="A144" s="30"/>
      <c r="B144" s="140"/>
      <c r="C144" s="174" t="s">
        <v>86</v>
      </c>
      <c r="D144" s="174" t="s">
        <v>618</v>
      </c>
      <c r="E144" s="175" t="s">
        <v>2448</v>
      </c>
      <c r="F144" s="176" t="s">
        <v>2449</v>
      </c>
      <c r="G144" s="177" t="s">
        <v>2441</v>
      </c>
      <c r="H144" s="178">
        <v>1</v>
      </c>
      <c r="I144" s="179"/>
      <c r="J144" s="180">
        <f>ROUND(I144*H144,2)</f>
        <v>0</v>
      </c>
      <c r="K144" s="176" t="s">
        <v>1</v>
      </c>
      <c r="L144" s="181"/>
      <c r="M144" s="182" t="s">
        <v>1</v>
      </c>
      <c r="N144" s="183" t="s">
        <v>41</v>
      </c>
      <c r="O144" s="56"/>
      <c r="P144" s="150">
        <f>O144*H144</f>
        <v>0</v>
      </c>
      <c r="Q144" s="150">
        <v>0</v>
      </c>
      <c r="R144" s="150">
        <f>Q144*H144</f>
        <v>0</v>
      </c>
      <c r="S144" s="150">
        <v>0</v>
      </c>
      <c r="T144" s="151">
        <f>S144*H144</f>
        <v>0</v>
      </c>
      <c r="U144" s="30"/>
      <c r="V144" s="30"/>
      <c r="W144" s="30"/>
      <c r="X144" s="30"/>
      <c r="Y144" s="30"/>
      <c r="Z144" s="30"/>
      <c r="AA144" s="30"/>
      <c r="AB144" s="30"/>
      <c r="AC144" s="30"/>
      <c r="AD144" s="30"/>
      <c r="AE144" s="30"/>
      <c r="AR144" s="152" t="s">
        <v>190</v>
      </c>
      <c r="AT144" s="152" t="s">
        <v>618</v>
      </c>
      <c r="AU144" s="152" t="s">
        <v>135</v>
      </c>
      <c r="AY144" s="15" t="s">
        <v>163</v>
      </c>
      <c r="BE144" s="153">
        <f>IF(N144="základní",J144,0)</f>
        <v>0</v>
      </c>
      <c r="BF144" s="153">
        <f>IF(N144="snížená",J144,0)</f>
        <v>0</v>
      </c>
      <c r="BG144" s="153">
        <f>IF(N144="zákl. přenesená",J144,0)</f>
        <v>0</v>
      </c>
      <c r="BH144" s="153">
        <f>IF(N144="sníž. přenesená",J144,0)</f>
        <v>0</v>
      </c>
      <c r="BI144" s="153">
        <f>IF(N144="nulová",J144,0)</f>
        <v>0</v>
      </c>
      <c r="BJ144" s="15" t="s">
        <v>84</v>
      </c>
      <c r="BK144" s="153">
        <f>ROUND(I144*H144,2)</f>
        <v>0</v>
      </c>
      <c r="BL144" s="15" t="s">
        <v>162</v>
      </c>
      <c r="BM144" s="152" t="s">
        <v>162</v>
      </c>
    </row>
    <row r="145" spans="1:65" s="2" customFormat="1" ht="16.5" customHeight="1">
      <c r="A145" s="30"/>
      <c r="B145" s="140"/>
      <c r="C145" s="174" t="s">
        <v>135</v>
      </c>
      <c r="D145" s="174" t="s">
        <v>618</v>
      </c>
      <c r="E145" s="175" t="s">
        <v>2450</v>
      </c>
      <c r="F145" s="176" t="s">
        <v>2451</v>
      </c>
      <c r="G145" s="177" t="s">
        <v>2441</v>
      </c>
      <c r="H145" s="178">
        <v>1</v>
      </c>
      <c r="I145" s="179"/>
      <c r="J145" s="180">
        <f>ROUND(I145*H145,2)</f>
        <v>0</v>
      </c>
      <c r="K145" s="176" t="s">
        <v>1</v>
      </c>
      <c r="L145" s="181"/>
      <c r="M145" s="182" t="s">
        <v>1</v>
      </c>
      <c r="N145" s="183" t="s">
        <v>41</v>
      </c>
      <c r="O145" s="56"/>
      <c r="P145" s="150">
        <f>O145*H145</f>
        <v>0</v>
      </c>
      <c r="Q145" s="150">
        <v>0</v>
      </c>
      <c r="R145" s="150">
        <f>Q145*H145</f>
        <v>0</v>
      </c>
      <c r="S145" s="150">
        <v>0</v>
      </c>
      <c r="T145" s="151">
        <f>S145*H145</f>
        <v>0</v>
      </c>
      <c r="U145" s="30"/>
      <c r="V145" s="30"/>
      <c r="W145" s="30"/>
      <c r="X145" s="30"/>
      <c r="Y145" s="30"/>
      <c r="Z145" s="30"/>
      <c r="AA145" s="30"/>
      <c r="AB145" s="30"/>
      <c r="AC145" s="30"/>
      <c r="AD145" s="30"/>
      <c r="AE145" s="30"/>
      <c r="AR145" s="152" t="s">
        <v>190</v>
      </c>
      <c r="AT145" s="152" t="s">
        <v>618</v>
      </c>
      <c r="AU145" s="152" t="s">
        <v>135</v>
      </c>
      <c r="AY145" s="15" t="s">
        <v>163</v>
      </c>
      <c r="BE145" s="153">
        <f>IF(N145="základní",J145,0)</f>
        <v>0</v>
      </c>
      <c r="BF145" s="153">
        <f>IF(N145="snížená",J145,0)</f>
        <v>0</v>
      </c>
      <c r="BG145" s="153">
        <f>IF(N145="zákl. přenesená",J145,0)</f>
        <v>0</v>
      </c>
      <c r="BH145" s="153">
        <f>IF(N145="sníž. přenesená",J145,0)</f>
        <v>0</v>
      </c>
      <c r="BI145" s="153">
        <f>IF(N145="nulová",J145,0)</f>
        <v>0</v>
      </c>
      <c r="BJ145" s="15" t="s">
        <v>84</v>
      </c>
      <c r="BK145" s="153">
        <f>ROUND(I145*H145,2)</f>
        <v>0</v>
      </c>
      <c r="BL145" s="15" t="s">
        <v>162</v>
      </c>
      <c r="BM145" s="152" t="s">
        <v>182</v>
      </c>
    </row>
    <row r="146" spans="1:65" s="2" customFormat="1" ht="21.75" customHeight="1">
      <c r="A146" s="30"/>
      <c r="B146" s="140"/>
      <c r="C146" s="174" t="s">
        <v>162</v>
      </c>
      <c r="D146" s="174" t="s">
        <v>618</v>
      </c>
      <c r="E146" s="175" t="s">
        <v>3282</v>
      </c>
      <c r="F146" s="176" t="s">
        <v>3283</v>
      </c>
      <c r="G146" s="177" t="s">
        <v>2441</v>
      </c>
      <c r="H146" s="178">
        <v>2</v>
      </c>
      <c r="I146" s="179"/>
      <c r="J146" s="180">
        <f>ROUND(I146*H146,2)</f>
        <v>0</v>
      </c>
      <c r="K146" s="176" t="s">
        <v>1</v>
      </c>
      <c r="L146" s="181"/>
      <c r="M146" s="182" t="s">
        <v>1</v>
      </c>
      <c r="N146" s="183" t="s">
        <v>41</v>
      </c>
      <c r="O146" s="56"/>
      <c r="P146" s="150">
        <f>O146*H146</f>
        <v>0</v>
      </c>
      <c r="Q146" s="150">
        <v>0</v>
      </c>
      <c r="R146" s="150">
        <f>Q146*H146</f>
        <v>0</v>
      </c>
      <c r="S146" s="150">
        <v>0</v>
      </c>
      <c r="T146" s="151">
        <f>S146*H146</f>
        <v>0</v>
      </c>
      <c r="U146" s="30"/>
      <c r="V146" s="30"/>
      <c r="W146" s="30"/>
      <c r="X146" s="30"/>
      <c r="Y146" s="30"/>
      <c r="Z146" s="30"/>
      <c r="AA146" s="30"/>
      <c r="AB146" s="30"/>
      <c r="AC146" s="30"/>
      <c r="AD146" s="30"/>
      <c r="AE146" s="30"/>
      <c r="AR146" s="152" t="s">
        <v>190</v>
      </c>
      <c r="AT146" s="152" t="s">
        <v>618</v>
      </c>
      <c r="AU146" s="152" t="s">
        <v>135</v>
      </c>
      <c r="AY146" s="15" t="s">
        <v>163</v>
      </c>
      <c r="BE146" s="153">
        <f>IF(N146="základní",J146,0)</f>
        <v>0</v>
      </c>
      <c r="BF146" s="153">
        <f>IF(N146="snížená",J146,0)</f>
        <v>0</v>
      </c>
      <c r="BG146" s="153">
        <f>IF(N146="zákl. přenesená",J146,0)</f>
        <v>0</v>
      </c>
      <c r="BH146" s="153">
        <f>IF(N146="sníž. přenesená",J146,0)</f>
        <v>0</v>
      </c>
      <c r="BI146" s="153">
        <f>IF(N146="nulová",J146,0)</f>
        <v>0</v>
      </c>
      <c r="BJ146" s="15" t="s">
        <v>84</v>
      </c>
      <c r="BK146" s="153">
        <f>ROUND(I146*H146,2)</f>
        <v>0</v>
      </c>
      <c r="BL146" s="15" t="s">
        <v>162</v>
      </c>
      <c r="BM146" s="152" t="s">
        <v>190</v>
      </c>
    </row>
    <row r="147" spans="1:65" s="11" customFormat="1" ht="20.85" customHeight="1">
      <c r="B147" s="129"/>
      <c r="D147" s="130" t="s">
        <v>75</v>
      </c>
      <c r="E147" s="163" t="s">
        <v>2473</v>
      </c>
      <c r="F147" s="163" t="s">
        <v>2474</v>
      </c>
      <c r="I147" s="132"/>
      <c r="J147" s="164">
        <f>BK147</f>
        <v>0</v>
      </c>
      <c r="L147" s="129"/>
      <c r="M147" s="134"/>
      <c r="N147" s="135"/>
      <c r="O147" s="135"/>
      <c r="P147" s="136">
        <f>SUM(P148:P156)</f>
        <v>0</v>
      </c>
      <c r="Q147" s="135"/>
      <c r="R147" s="136">
        <f>SUM(R148:R156)</f>
        <v>0</v>
      </c>
      <c r="S147" s="135"/>
      <c r="T147" s="137">
        <f>SUM(T148:T156)</f>
        <v>0</v>
      </c>
      <c r="AR147" s="130" t="s">
        <v>84</v>
      </c>
      <c r="AT147" s="138" t="s">
        <v>75</v>
      </c>
      <c r="AU147" s="138" t="s">
        <v>86</v>
      </c>
      <c r="AY147" s="130" t="s">
        <v>163</v>
      </c>
      <c r="BK147" s="139">
        <f>SUM(BK148:BK156)</f>
        <v>0</v>
      </c>
    </row>
    <row r="148" spans="1:65" s="2" customFormat="1" ht="21.75" customHeight="1">
      <c r="A148" s="30"/>
      <c r="B148" s="140"/>
      <c r="C148" s="174" t="s">
        <v>178</v>
      </c>
      <c r="D148" s="174" t="s">
        <v>618</v>
      </c>
      <c r="E148" s="175" t="s">
        <v>2477</v>
      </c>
      <c r="F148" s="176" t="s">
        <v>2478</v>
      </c>
      <c r="G148" s="177" t="s">
        <v>329</v>
      </c>
      <c r="H148" s="178">
        <v>135</v>
      </c>
      <c r="I148" s="179"/>
      <c r="J148" s="180">
        <f t="shared" ref="J148:J156" si="0">ROUND(I148*H148,2)</f>
        <v>0</v>
      </c>
      <c r="K148" s="176" t="s">
        <v>1</v>
      </c>
      <c r="L148" s="181"/>
      <c r="M148" s="182" t="s">
        <v>1</v>
      </c>
      <c r="N148" s="183" t="s">
        <v>41</v>
      </c>
      <c r="O148" s="56"/>
      <c r="P148" s="150">
        <f t="shared" ref="P148:P156" si="1">O148*H148</f>
        <v>0</v>
      </c>
      <c r="Q148" s="150">
        <v>0</v>
      </c>
      <c r="R148" s="150">
        <f t="shared" ref="R148:R156" si="2">Q148*H148</f>
        <v>0</v>
      </c>
      <c r="S148" s="150">
        <v>0</v>
      </c>
      <c r="T148" s="151">
        <f t="shared" ref="T148:T156" si="3">S148*H148</f>
        <v>0</v>
      </c>
      <c r="U148" s="30"/>
      <c r="V148" s="30"/>
      <c r="W148" s="30"/>
      <c r="X148" s="30"/>
      <c r="Y148" s="30"/>
      <c r="Z148" s="30"/>
      <c r="AA148" s="30"/>
      <c r="AB148" s="30"/>
      <c r="AC148" s="30"/>
      <c r="AD148" s="30"/>
      <c r="AE148" s="30"/>
      <c r="AR148" s="152" t="s">
        <v>190</v>
      </c>
      <c r="AT148" s="152" t="s">
        <v>618</v>
      </c>
      <c r="AU148" s="152" t="s">
        <v>135</v>
      </c>
      <c r="AY148" s="15" t="s">
        <v>163</v>
      </c>
      <c r="BE148" s="153">
        <f t="shared" ref="BE148:BE156" si="4">IF(N148="základní",J148,0)</f>
        <v>0</v>
      </c>
      <c r="BF148" s="153">
        <f t="shared" ref="BF148:BF156" si="5">IF(N148="snížená",J148,0)</f>
        <v>0</v>
      </c>
      <c r="BG148" s="153">
        <f t="shared" ref="BG148:BG156" si="6">IF(N148="zákl. přenesená",J148,0)</f>
        <v>0</v>
      </c>
      <c r="BH148" s="153">
        <f t="shared" ref="BH148:BH156" si="7">IF(N148="sníž. přenesená",J148,0)</f>
        <v>0</v>
      </c>
      <c r="BI148" s="153">
        <f t="shared" ref="BI148:BI156" si="8">IF(N148="nulová",J148,0)</f>
        <v>0</v>
      </c>
      <c r="BJ148" s="15" t="s">
        <v>84</v>
      </c>
      <c r="BK148" s="153">
        <f t="shared" ref="BK148:BK156" si="9">ROUND(I148*H148,2)</f>
        <v>0</v>
      </c>
      <c r="BL148" s="15" t="s">
        <v>162</v>
      </c>
      <c r="BM148" s="152" t="s">
        <v>89</v>
      </c>
    </row>
    <row r="149" spans="1:65" s="2" customFormat="1" ht="21.75" customHeight="1">
      <c r="A149" s="30"/>
      <c r="B149" s="140"/>
      <c r="C149" s="174" t="s">
        <v>182</v>
      </c>
      <c r="D149" s="174" t="s">
        <v>618</v>
      </c>
      <c r="E149" s="175" t="s">
        <v>2479</v>
      </c>
      <c r="F149" s="176" t="s">
        <v>2480</v>
      </c>
      <c r="G149" s="177" t="s">
        <v>329</v>
      </c>
      <c r="H149" s="178">
        <v>75</v>
      </c>
      <c r="I149" s="179"/>
      <c r="J149" s="180">
        <f t="shared" si="0"/>
        <v>0</v>
      </c>
      <c r="K149" s="176" t="s">
        <v>1</v>
      </c>
      <c r="L149" s="181"/>
      <c r="M149" s="182" t="s">
        <v>1</v>
      </c>
      <c r="N149" s="183" t="s">
        <v>41</v>
      </c>
      <c r="O149" s="56"/>
      <c r="P149" s="150">
        <f t="shared" si="1"/>
        <v>0</v>
      </c>
      <c r="Q149" s="150">
        <v>0</v>
      </c>
      <c r="R149" s="150">
        <f t="shared" si="2"/>
        <v>0</v>
      </c>
      <c r="S149" s="150">
        <v>0</v>
      </c>
      <c r="T149" s="151">
        <f t="shared" si="3"/>
        <v>0</v>
      </c>
      <c r="U149" s="30"/>
      <c r="V149" s="30"/>
      <c r="W149" s="30"/>
      <c r="X149" s="30"/>
      <c r="Y149" s="30"/>
      <c r="Z149" s="30"/>
      <c r="AA149" s="30"/>
      <c r="AB149" s="30"/>
      <c r="AC149" s="30"/>
      <c r="AD149" s="30"/>
      <c r="AE149" s="30"/>
      <c r="AR149" s="152" t="s">
        <v>190</v>
      </c>
      <c r="AT149" s="152" t="s">
        <v>618</v>
      </c>
      <c r="AU149" s="152" t="s">
        <v>135</v>
      </c>
      <c r="AY149" s="15" t="s">
        <v>163</v>
      </c>
      <c r="BE149" s="153">
        <f t="shared" si="4"/>
        <v>0</v>
      </c>
      <c r="BF149" s="153">
        <f t="shared" si="5"/>
        <v>0</v>
      </c>
      <c r="BG149" s="153">
        <f t="shared" si="6"/>
        <v>0</v>
      </c>
      <c r="BH149" s="153">
        <f t="shared" si="7"/>
        <v>0</v>
      </c>
      <c r="BI149" s="153">
        <f t="shared" si="8"/>
        <v>0</v>
      </c>
      <c r="BJ149" s="15" t="s">
        <v>84</v>
      </c>
      <c r="BK149" s="153">
        <f t="shared" si="9"/>
        <v>0</v>
      </c>
      <c r="BL149" s="15" t="s">
        <v>162</v>
      </c>
      <c r="BM149" s="152" t="s">
        <v>8</v>
      </c>
    </row>
    <row r="150" spans="1:65" s="2" customFormat="1" ht="24.2" customHeight="1">
      <c r="A150" s="30"/>
      <c r="B150" s="140"/>
      <c r="C150" s="174" t="s">
        <v>186</v>
      </c>
      <c r="D150" s="174" t="s">
        <v>618</v>
      </c>
      <c r="E150" s="175" t="s">
        <v>2481</v>
      </c>
      <c r="F150" s="176" t="s">
        <v>2482</v>
      </c>
      <c r="G150" s="177" t="s">
        <v>2472</v>
      </c>
      <c r="H150" s="178">
        <v>1</v>
      </c>
      <c r="I150" s="179"/>
      <c r="J150" s="180">
        <f t="shared" si="0"/>
        <v>0</v>
      </c>
      <c r="K150" s="176" t="s">
        <v>1</v>
      </c>
      <c r="L150" s="181"/>
      <c r="M150" s="182" t="s">
        <v>1</v>
      </c>
      <c r="N150" s="183" t="s">
        <v>41</v>
      </c>
      <c r="O150" s="56"/>
      <c r="P150" s="150">
        <f t="shared" si="1"/>
        <v>0</v>
      </c>
      <c r="Q150" s="150">
        <v>0</v>
      </c>
      <c r="R150" s="150">
        <f t="shared" si="2"/>
        <v>0</v>
      </c>
      <c r="S150" s="150">
        <v>0</v>
      </c>
      <c r="T150" s="151">
        <f t="shared" si="3"/>
        <v>0</v>
      </c>
      <c r="U150" s="30"/>
      <c r="V150" s="30"/>
      <c r="W150" s="30"/>
      <c r="X150" s="30"/>
      <c r="Y150" s="30"/>
      <c r="Z150" s="30"/>
      <c r="AA150" s="30"/>
      <c r="AB150" s="30"/>
      <c r="AC150" s="30"/>
      <c r="AD150" s="30"/>
      <c r="AE150" s="30"/>
      <c r="AR150" s="152" t="s">
        <v>190</v>
      </c>
      <c r="AT150" s="152" t="s">
        <v>618</v>
      </c>
      <c r="AU150" s="152" t="s">
        <v>135</v>
      </c>
      <c r="AY150" s="15" t="s">
        <v>163</v>
      </c>
      <c r="BE150" s="153">
        <f t="shared" si="4"/>
        <v>0</v>
      </c>
      <c r="BF150" s="153">
        <f t="shared" si="5"/>
        <v>0</v>
      </c>
      <c r="BG150" s="153">
        <f t="shared" si="6"/>
        <v>0</v>
      </c>
      <c r="BH150" s="153">
        <f t="shared" si="7"/>
        <v>0</v>
      </c>
      <c r="BI150" s="153">
        <f t="shared" si="8"/>
        <v>0</v>
      </c>
      <c r="BJ150" s="15" t="s">
        <v>84</v>
      </c>
      <c r="BK150" s="153">
        <f t="shared" si="9"/>
        <v>0</v>
      </c>
      <c r="BL150" s="15" t="s">
        <v>162</v>
      </c>
      <c r="BM150" s="152" t="s">
        <v>281</v>
      </c>
    </row>
    <row r="151" spans="1:65" s="2" customFormat="1" ht="24.2" customHeight="1">
      <c r="A151" s="30"/>
      <c r="B151" s="140"/>
      <c r="C151" s="174" t="s">
        <v>190</v>
      </c>
      <c r="D151" s="174" t="s">
        <v>618</v>
      </c>
      <c r="E151" s="175" t="s">
        <v>2487</v>
      </c>
      <c r="F151" s="176" t="s">
        <v>2488</v>
      </c>
      <c r="G151" s="177" t="s">
        <v>329</v>
      </c>
      <c r="H151" s="178">
        <v>110</v>
      </c>
      <c r="I151" s="179"/>
      <c r="J151" s="180">
        <f t="shared" si="0"/>
        <v>0</v>
      </c>
      <c r="K151" s="176" t="s">
        <v>1</v>
      </c>
      <c r="L151" s="181"/>
      <c r="M151" s="182" t="s">
        <v>1</v>
      </c>
      <c r="N151" s="183" t="s">
        <v>41</v>
      </c>
      <c r="O151" s="56"/>
      <c r="P151" s="150">
        <f t="shared" si="1"/>
        <v>0</v>
      </c>
      <c r="Q151" s="150">
        <v>0</v>
      </c>
      <c r="R151" s="150">
        <f t="shared" si="2"/>
        <v>0</v>
      </c>
      <c r="S151" s="150">
        <v>0</v>
      </c>
      <c r="T151" s="151">
        <f t="shared" si="3"/>
        <v>0</v>
      </c>
      <c r="U151" s="30"/>
      <c r="V151" s="30"/>
      <c r="W151" s="30"/>
      <c r="X151" s="30"/>
      <c r="Y151" s="30"/>
      <c r="Z151" s="30"/>
      <c r="AA151" s="30"/>
      <c r="AB151" s="30"/>
      <c r="AC151" s="30"/>
      <c r="AD151" s="30"/>
      <c r="AE151" s="30"/>
      <c r="AR151" s="152" t="s">
        <v>190</v>
      </c>
      <c r="AT151" s="152" t="s">
        <v>618</v>
      </c>
      <c r="AU151" s="152" t="s">
        <v>135</v>
      </c>
      <c r="AY151" s="15" t="s">
        <v>163</v>
      </c>
      <c r="BE151" s="153">
        <f t="shared" si="4"/>
        <v>0</v>
      </c>
      <c r="BF151" s="153">
        <f t="shared" si="5"/>
        <v>0</v>
      </c>
      <c r="BG151" s="153">
        <f t="shared" si="6"/>
        <v>0</v>
      </c>
      <c r="BH151" s="153">
        <f t="shared" si="7"/>
        <v>0</v>
      </c>
      <c r="BI151" s="153">
        <f t="shared" si="8"/>
        <v>0</v>
      </c>
      <c r="BJ151" s="15" t="s">
        <v>84</v>
      </c>
      <c r="BK151" s="153">
        <f t="shared" si="9"/>
        <v>0</v>
      </c>
      <c r="BL151" s="15" t="s">
        <v>162</v>
      </c>
      <c r="BM151" s="152" t="s">
        <v>289</v>
      </c>
    </row>
    <row r="152" spans="1:65" s="2" customFormat="1" ht="24.2" customHeight="1">
      <c r="A152" s="30"/>
      <c r="B152" s="140"/>
      <c r="C152" s="174" t="s">
        <v>257</v>
      </c>
      <c r="D152" s="174" t="s">
        <v>618</v>
      </c>
      <c r="E152" s="175" t="s">
        <v>2489</v>
      </c>
      <c r="F152" s="176" t="s">
        <v>2490</v>
      </c>
      <c r="G152" s="177" t="s">
        <v>329</v>
      </c>
      <c r="H152" s="178">
        <v>85</v>
      </c>
      <c r="I152" s="179"/>
      <c r="J152" s="180">
        <f t="shared" si="0"/>
        <v>0</v>
      </c>
      <c r="K152" s="176" t="s">
        <v>1</v>
      </c>
      <c r="L152" s="181"/>
      <c r="M152" s="182" t="s">
        <v>1</v>
      </c>
      <c r="N152" s="183" t="s">
        <v>41</v>
      </c>
      <c r="O152" s="56"/>
      <c r="P152" s="150">
        <f t="shared" si="1"/>
        <v>0</v>
      </c>
      <c r="Q152" s="150">
        <v>0</v>
      </c>
      <c r="R152" s="150">
        <f t="shared" si="2"/>
        <v>0</v>
      </c>
      <c r="S152" s="150">
        <v>0</v>
      </c>
      <c r="T152" s="151">
        <f t="shared" si="3"/>
        <v>0</v>
      </c>
      <c r="U152" s="30"/>
      <c r="V152" s="30"/>
      <c r="W152" s="30"/>
      <c r="X152" s="30"/>
      <c r="Y152" s="30"/>
      <c r="Z152" s="30"/>
      <c r="AA152" s="30"/>
      <c r="AB152" s="30"/>
      <c r="AC152" s="30"/>
      <c r="AD152" s="30"/>
      <c r="AE152" s="30"/>
      <c r="AR152" s="152" t="s">
        <v>190</v>
      </c>
      <c r="AT152" s="152" t="s">
        <v>618</v>
      </c>
      <c r="AU152" s="152" t="s">
        <v>135</v>
      </c>
      <c r="AY152" s="15" t="s">
        <v>163</v>
      </c>
      <c r="BE152" s="153">
        <f t="shared" si="4"/>
        <v>0</v>
      </c>
      <c r="BF152" s="153">
        <f t="shared" si="5"/>
        <v>0</v>
      </c>
      <c r="BG152" s="153">
        <f t="shared" si="6"/>
        <v>0</v>
      </c>
      <c r="BH152" s="153">
        <f t="shared" si="7"/>
        <v>0</v>
      </c>
      <c r="BI152" s="153">
        <f t="shared" si="8"/>
        <v>0</v>
      </c>
      <c r="BJ152" s="15" t="s">
        <v>84</v>
      </c>
      <c r="BK152" s="153">
        <f t="shared" si="9"/>
        <v>0</v>
      </c>
      <c r="BL152" s="15" t="s">
        <v>162</v>
      </c>
      <c r="BM152" s="152" t="s">
        <v>297</v>
      </c>
    </row>
    <row r="153" spans="1:65" s="2" customFormat="1" ht="24.2" customHeight="1">
      <c r="A153" s="30"/>
      <c r="B153" s="140"/>
      <c r="C153" s="174" t="s">
        <v>89</v>
      </c>
      <c r="D153" s="174" t="s">
        <v>618</v>
      </c>
      <c r="E153" s="175" t="s">
        <v>2491</v>
      </c>
      <c r="F153" s="176" t="s">
        <v>2482</v>
      </c>
      <c r="G153" s="177" t="s">
        <v>2472</v>
      </c>
      <c r="H153" s="178">
        <v>1</v>
      </c>
      <c r="I153" s="179"/>
      <c r="J153" s="180">
        <f t="shared" si="0"/>
        <v>0</v>
      </c>
      <c r="K153" s="176" t="s">
        <v>1</v>
      </c>
      <c r="L153" s="181"/>
      <c r="M153" s="182" t="s">
        <v>1</v>
      </c>
      <c r="N153" s="183" t="s">
        <v>41</v>
      </c>
      <c r="O153" s="56"/>
      <c r="P153" s="150">
        <f t="shared" si="1"/>
        <v>0</v>
      </c>
      <c r="Q153" s="150">
        <v>0</v>
      </c>
      <c r="R153" s="150">
        <f t="shared" si="2"/>
        <v>0</v>
      </c>
      <c r="S153" s="150">
        <v>0</v>
      </c>
      <c r="T153" s="151">
        <f t="shared" si="3"/>
        <v>0</v>
      </c>
      <c r="U153" s="30"/>
      <c r="V153" s="30"/>
      <c r="W153" s="30"/>
      <c r="X153" s="30"/>
      <c r="Y153" s="30"/>
      <c r="Z153" s="30"/>
      <c r="AA153" s="30"/>
      <c r="AB153" s="30"/>
      <c r="AC153" s="30"/>
      <c r="AD153" s="30"/>
      <c r="AE153" s="30"/>
      <c r="AR153" s="152" t="s">
        <v>190</v>
      </c>
      <c r="AT153" s="152" t="s">
        <v>618</v>
      </c>
      <c r="AU153" s="152" t="s">
        <v>135</v>
      </c>
      <c r="AY153" s="15" t="s">
        <v>163</v>
      </c>
      <c r="BE153" s="153">
        <f t="shared" si="4"/>
        <v>0</v>
      </c>
      <c r="BF153" s="153">
        <f t="shared" si="5"/>
        <v>0</v>
      </c>
      <c r="BG153" s="153">
        <f t="shared" si="6"/>
        <v>0</v>
      </c>
      <c r="BH153" s="153">
        <f t="shared" si="7"/>
        <v>0</v>
      </c>
      <c r="BI153" s="153">
        <f t="shared" si="8"/>
        <v>0</v>
      </c>
      <c r="BJ153" s="15" t="s">
        <v>84</v>
      </c>
      <c r="BK153" s="153">
        <f t="shared" si="9"/>
        <v>0</v>
      </c>
      <c r="BL153" s="15" t="s">
        <v>162</v>
      </c>
      <c r="BM153" s="152" t="s">
        <v>93</v>
      </c>
    </row>
    <row r="154" spans="1:65" s="2" customFormat="1" ht="24.2" customHeight="1">
      <c r="A154" s="30"/>
      <c r="B154" s="140"/>
      <c r="C154" s="174" t="s">
        <v>266</v>
      </c>
      <c r="D154" s="174" t="s">
        <v>618</v>
      </c>
      <c r="E154" s="175" t="s">
        <v>2492</v>
      </c>
      <c r="F154" s="176" t="s">
        <v>2493</v>
      </c>
      <c r="G154" s="177" t="s">
        <v>329</v>
      </c>
      <c r="H154" s="178">
        <v>15</v>
      </c>
      <c r="I154" s="179"/>
      <c r="J154" s="180">
        <f t="shared" si="0"/>
        <v>0</v>
      </c>
      <c r="K154" s="176" t="s">
        <v>1</v>
      </c>
      <c r="L154" s="181"/>
      <c r="M154" s="182" t="s">
        <v>1</v>
      </c>
      <c r="N154" s="183" t="s">
        <v>41</v>
      </c>
      <c r="O154" s="56"/>
      <c r="P154" s="150">
        <f t="shared" si="1"/>
        <v>0</v>
      </c>
      <c r="Q154" s="150">
        <v>0</v>
      </c>
      <c r="R154" s="150">
        <f t="shared" si="2"/>
        <v>0</v>
      </c>
      <c r="S154" s="150">
        <v>0</v>
      </c>
      <c r="T154" s="151">
        <f t="shared" si="3"/>
        <v>0</v>
      </c>
      <c r="U154" s="30"/>
      <c r="V154" s="30"/>
      <c r="W154" s="30"/>
      <c r="X154" s="30"/>
      <c r="Y154" s="30"/>
      <c r="Z154" s="30"/>
      <c r="AA154" s="30"/>
      <c r="AB154" s="30"/>
      <c r="AC154" s="30"/>
      <c r="AD154" s="30"/>
      <c r="AE154" s="30"/>
      <c r="AR154" s="152" t="s">
        <v>190</v>
      </c>
      <c r="AT154" s="152" t="s">
        <v>618</v>
      </c>
      <c r="AU154" s="152" t="s">
        <v>135</v>
      </c>
      <c r="AY154" s="15" t="s">
        <v>163</v>
      </c>
      <c r="BE154" s="153">
        <f t="shared" si="4"/>
        <v>0</v>
      </c>
      <c r="BF154" s="153">
        <f t="shared" si="5"/>
        <v>0</v>
      </c>
      <c r="BG154" s="153">
        <f t="shared" si="6"/>
        <v>0</v>
      </c>
      <c r="BH154" s="153">
        <f t="shared" si="7"/>
        <v>0</v>
      </c>
      <c r="BI154" s="153">
        <f t="shared" si="8"/>
        <v>0</v>
      </c>
      <c r="BJ154" s="15" t="s">
        <v>84</v>
      </c>
      <c r="BK154" s="153">
        <f t="shared" si="9"/>
        <v>0</v>
      </c>
      <c r="BL154" s="15" t="s">
        <v>162</v>
      </c>
      <c r="BM154" s="152" t="s">
        <v>130</v>
      </c>
    </row>
    <row r="155" spans="1:65" s="2" customFormat="1" ht="24.2" customHeight="1">
      <c r="A155" s="30"/>
      <c r="B155" s="140"/>
      <c r="C155" s="174" t="s">
        <v>8</v>
      </c>
      <c r="D155" s="174" t="s">
        <v>618</v>
      </c>
      <c r="E155" s="175" t="s">
        <v>2494</v>
      </c>
      <c r="F155" s="176" t="s">
        <v>2495</v>
      </c>
      <c r="G155" s="177" t="s">
        <v>329</v>
      </c>
      <c r="H155" s="178">
        <v>10</v>
      </c>
      <c r="I155" s="179"/>
      <c r="J155" s="180">
        <f t="shared" si="0"/>
        <v>0</v>
      </c>
      <c r="K155" s="176" t="s">
        <v>1</v>
      </c>
      <c r="L155" s="181"/>
      <c r="M155" s="182" t="s">
        <v>1</v>
      </c>
      <c r="N155" s="183" t="s">
        <v>41</v>
      </c>
      <c r="O155" s="56"/>
      <c r="P155" s="150">
        <f t="shared" si="1"/>
        <v>0</v>
      </c>
      <c r="Q155" s="150">
        <v>0</v>
      </c>
      <c r="R155" s="150">
        <f t="shared" si="2"/>
        <v>0</v>
      </c>
      <c r="S155" s="150">
        <v>0</v>
      </c>
      <c r="T155" s="151">
        <f t="shared" si="3"/>
        <v>0</v>
      </c>
      <c r="U155" s="30"/>
      <c r="V155" s="30"/>
      <c r="W155" s="30"/>
      <c r="X155" s="30"/>
      <c r="Y155" s="30"/>
      <c r="Z155" s="30"/>
      <c r="AA155" s="30"/>
      <c r="AB155" s="30"/>
      <c r="AC155" s="30"/>
      <c r="AD155" s="30"/>
      <c r="AE155" s="30"/>
      <c r="AR155" s="152" t="s">
        <v>190</v>
      </c>
      <c r="AT155" s="152" t="s">
        <v>618</v>
      </c>
      <c r="AU155" s="152" t="s">
        <v>135</v>
      </c>
      <c r="AY155" s="15" t="s">
        <v>163</v>
      </c>
      <c r="BE155" s="153">
        <f t="shared" si="4"/>
        <v>0</v>
      </c>
      <c r="BF155" s="153">
        <f t="shared" si="5"/>
        <v>0</v>
      </c>
      <c r="BG155" s="153">
        <f t="shared" si="6"/>
        <v>0</v>
      </c>
      <c r="BH155" s="153">
        <f t="shared" si="7"/>
        <v>0</v>
      </c>
      <c r="BI155" s="153">
        <f t="shared" si="8"/>
        <v>0</v>
      </c>
      <c r="BJ155" s="15" t="s">
        <v>84</v>
      </c>
      <c r="BK155" s="153">
        <f t="shared" si="9"/>
        <v>0</v>
      </c>
      <c r="BL155" s="15" t="s">
        <v>162</v>
      </c>
      <c r="BM155" s="152" t="s">
        <v>317</v>
      </c>
    </row>
    <row r="156" spans="1:65" s="2" customFormat="1" ht="24.2" customHeight="1">
      <c r="A156" s="30"/>
      <c r="B156" s="140"/>
      <c r="C156" s="174" t="s">
        <v>277</v>
      </c>
      <c r="D156" s="174" t="s">
        <v>618</v>
      </c>
      <c r="E156" s="175" t="s">
        <v>2496</v>
      </c>
      <c r="F156" s="176" t="s">
        <v>2482</v>
      </c>
      <c r="G156" s="177" t="s">
        <v>2472</v>
      </c>
      <c r="H156" s="178">
        <v>1</v>
      </c>
      <c r="I156" s="179"/>
      <c r="J156" s="180">
        <f t="shared" si="0"/>
        <v>0</v>
      </c>
      <c r="K156" s="176" t="s">
        <v>1</v>
      </c>
      <c r="L156" s="181"/>
      <c r="M156" s="182" t="s">
        <v>1</v>
      </c>
      <c r="N156" s="183" t="s">
        <v>41</v>
      </c>
      <c r="O156" s="56"/>
      <c r="P156" s="150">
        <f t="shared" si="1"/>
        <v>0</v>
      </c>
      <c r="Q156" s="150">
        <v>0</v>
      </c>
      <c r="R156" s="150">
        <f t="shared" si="2"/>
        <v>0</v>
      </c>
      <c r="S156" s="150">
        <v>0</v>
      </c>
      <c r="T156" s="151">
        <f t="shared" si="3"/>
        <v>0</v>
      </c>
      <c r="U156" s="30"/>
      <c r="V156" s="30"/>
      <c r="W156" s="30"/>
      <c r="X156" s="30"/>
      <c r="Y156" s="30"/>
      <c r="Z156" s="30"/>
      <c r="AA156" s="30"/>
      <c r="AB156" s="30"/>
      <c r="AC156" s="30"/>
      <c r="AD156" s="30"/>
      <c r="AE156" s="30"/>
      <c r="AR156" s="152" t="s">
        <v>190</v>
      </c>
      <c r="AT156" s="152" t="s">
        <v>618</v>
      </c>
      <c r="AU156" s="152" t="s">
        <v>135</v>
      </c>
      <c r="AY156" s="15" t="s">
        <v>163</v>
      </c>
      <c r="BE156" s="153">
        <f t="shared" si="4"/>
        <v>0</v>
      </c>
      <c r="BF156" s="153">
        <f t="shared" si="5"/>
        <v>0</v>
      </c>
      <c r="BG156" s="153">
        <f t="shared" si="6"/>
        <v>0</v>
      </c>
      <c r="BH156" s="153">
        <f t="shared" si="7"/>
        <v>0</v>
      </c>
      <c r="BI156" s="153">
        <f t="shared" si="8"/>
        <v>0</v>
      </c>
      <c r="BJ156" s="15" t="s">
        <v>84</v>
      </c>
      <c r="BK156" s="153">
        <f t="shared" si="9"/>
        <v>0</v>
      </c>
      <c r="BL156" s="15" t="s">
        <v>162</v>
      </c>
      <c r="BM156" s="152" t="s">
        <v>333</v>
      </c>
    </row>
    <row r="157" spans="1:65" s="11" customFormat="1" ht="20.85" customHeight="1">
      <c r="B157" s="129"/>
      <c r="D157" s="130" t="s">
        <v>75</v>
      </c>
      <c r="E157" s="163" t="s">
        <v>2497</v>
      </c>
      <c r="F157" s="163" t="s">
        <v>2498</v>
      </c>
      <c r="I157" s="132"/>
      <c r="J157" s="164">
        <f>BK157</f>
        <v>0</v>
      </c>
      <c r="L157" s="129"/>
      <c r="M157" s="134"/>
      <c r="N157" s="135"/>
      <c r="O157" s="135"/>
      <c r="P157" s="136">
        <f>SUM(P158:P159)</f>
        <v>0</v>
      </c>
      <c r="Q157" s="135"/>
      <c r="R157" s="136">
        <f>SUM(R158:R159)</f>
        <v>0</v>
      </c>
      <c r="S157" s="135"/>
      <c r="T157" s="137">
        <f>SUM(T158:T159)</f>
        <v>0</v>
      </c>
      <c r="AR157" s="130" t="s">
        <v>84</v>
      </c>
      <c r="AT157" s="138" t="s">
        <v>75</v>
      </c>
      <c r="AU157" s="138" t="s">
        <v>86</v>
      </c>
      <c r="AY157" s="130" t="s">
        <v>163</v>
      </c>
      <c r="BK157" s="139">
        <f>SUM(BK158:BK159)</f>
        <v>0</v>
      </c>
    </row>
    <row r="158" spans="1:65" s="2" customFormat="1" ht="16.5" customHeight="1">
      <c r="A158" s="30"/>
      <c r="B158" s="140"/>
      <c r="C158" s="174" t="s">
        <v>281</v>
      </c>
      <c r="D158" s="174" t="s">
        <v>618</v>
      </c>
      <c r="E158" s="175" t="s">
        <v>2499</v>
      </c>
      <c r="F158" s="176" t="s">
        <v>2500</v>
      </c>
      <c r="G158" s="177" t="s">
        <v>2441</v>
      </c>
      <c r="H158" s="178">
        <v>21</v>
      </c>
      <c r="I158" s="179"/>
      <c r="J158" s="180">
        <f>ROUND(I158*H158,2)</f>
        <v>0</v>
      </c>
      <c r="K158" s="176" t="s">
        <v>1</v>
      </c>
      <c r="L158" s="181"/>
      <c r="M158" s="182" t="s">
        <v>1</v>
      </c>
      <c r="N158" s="183" t="s">
        <v>41</v>
      </c>
      <c r="O158" s="56"/>
      <c r="P158" s="150">
        <f>O158*H158</f>
        <v>0</v>
      </c>
      <c r="Q158" s="150">
        <v>0</v>
      </c>
      <c r="R158" s="150">
        <f>Q158*H158</f>
        <v>0</v>
      </c>
      <c r="S158" s="150">
        <v>0</v>
      </c>
      <c r="T158" s="151">
        <f>S158*H158</f>
        <v>0</v>
      </c>
      <c r="U158" s="30"/>
      <c r="V158" s="30"/>
      <c r="W158" s="30"/>
      <c r="X158" s="30"/>
      <c r="Y158" s="30"/>
      <c r="Z158" s="30"/>
      <c r="AA158" s="30"/>
      <c r="AB158" s="30"/>
      <c r="AC158" s="30"/>
      <c r="AD158" s="30"/>
      <c r="AE158" s="30"/>
      <c r="AR158" s="152" t="s">
        <v>190</v>
      </c>
      <c r="AT158" s="152" t="s">
        <v>618</v>
      </c>
      <c r="AU158" s="152" t="s">
        <v>135</v>
      </c>
      <c r="AY158" s="15" t="s">
        <v>163</v>
      </c>
      <c r="BE158" s="153">
        <f>IF(N158="základní",J158,0)</f>
        <v>0</v>
      </c>
      <c r="BF158" s="153">
        <f>IF(N158="snížená",J158,0)</f>
        <v>0</v>
      </c>
      <c r="BG158" s="153">
        <f>IF(N158="zákl. přenesená",J158,0)</f>
        <v>0</v>
      </c>
      <c r="BH158" s="153">
        <f>IF(N158="sníž. přenesená",J158,0)</f>
        <v>0</v>
      </c>
      <c r="BI158" s="153">
        <f>IF(N158="nulová",J158,0)</f>
        <v>0</v>
      </c>
      <c r="BJ158" s="15" t="s">
        <v>84</v>
      </c>
      <c r="BK158" s="153">
        <f>ROUND(I158*H158,2)</f>
        <v>0</v>
      </c>
      <c r="BL158" s="15" t="s">
        <v>162</v>
      </c>
      <c r="BM158" s="152" t="s">
        <v>344</v>
      </c>
    </row>
    <row r="159" spans="1:65" s="2" customFormat="1" ht="16.5" customHeight="1">
      <c r="A159" s="30"/>
      <c r="B159" s="140"/>
      <c r="C159" s="174" t="s">
        <v>285</v>
      </c>
      <c r="D159" s="174" t="s">
        <v>618</v>
      </c>
      <c r="E159" s="175" t="s">
        <v>2501</v>
      </c>
      <c r="F159" s="176" t="s">
        <v>2502</v>
      </c>
      <c r="G159" s="177" t="s">
        <v>2441</v>
      </c>
      <c r="H159" s="178">
        <v>4</v>
      </c>
      <c r="I159" s="179"/>
      <c r="J159" s="180">
        <f>ROUND(I159*H159,2)</f>
        <v>0</v>
      </c>
      <c r="K159" s="176" t="s">
        <v>1</v>
      </c>
      <c r="L159" s="181"/>
      <c r="M159" s="182" t="s">
        <v>1</v>
      </c>
      <c r="N159" s="183" t="s">
        <v>41</v>
      </c>
      <c r="O159" s="56"/>
      <c r="P159" s="150">
        <f>O159*H159</f>
        <v>0</v>
      </c>
      <c r="Q159" s="150">
        <v>0</v>
      </c>
      <c r="R159" s="150">
        <f>Q159*H159</f>
        <v>0</v>
      </c>
      <c r="S159" s="150">
        <v>0</v>
      </c>
      <c r="T159" s="151">
        <f>S159*H159</f>
        <v>0</v>
      </c>
      <c r="U159" s="30"/>
      <c r="V159" s="30"/>
      <c r="W159" s="30"/>
      <c r="X159" s="30"/>
      <c r="Y159" s="30"/>
      <c r="Z159" s="30"/>
      <c r="AA159" s="30"/>
      <c r="AB159" s="30"/>
      <c r="AC159" s="30"/>
      <c r="AD159" s="30"/>
      <c r="AE159" s="30"/>
      <c r="AR159" s="152" t="s">
        <v>190</v>
      </c>
      <c r="AT159" s="152" t="s">
        <v>618</v>
      </c>
      <c r="AU159" s="152" t="s">
        <v>135</v>
      </c>
      <c r="AY159" s="15" t="s">
        <v>163</v>
      </c>
      <c r="BE159" s="153">
        <f>IF(N159="základní",J159,0)</f>
        <v>0</v>
      </c>
      <c r="BF159" s="153">
        <f>IF(N159="snížená",J159,0)</f>
        <v>0</v>
      </c>
      <c r="BG159" s="153">
        <f>IF(N159="zákl. přenesená",J159,0)</f>
        <v>0</v>
      </c>
      <c r="BH159" s="153">
        <f>IF(N159="sníž. přenesená",J159,0)</f>
        <v>0</v>
      </c>
      <c r="BI159" s="153">
        <f>IF(N159="nulová",J159,0)</f>
        <v>0</v>
      </c>
      <c r="BJ159" s="15" t="s">
        <v>84</v>
      </c>
      <c r="BK159" s="153">
        <f>ROUND(I159*H159,2)</f>
        <v>0</v>
      </c>
      <c r="BL159" s="15" t="s">
        <v>162</v>
      </c>
      <c r="BM159" s="152" t="s">
        <v>96</v>
      </c>
    </row>
    <row r="160" spans="1:65" s="11" customFormat="1" ht="20.85" customHeight="1">
      <c r="B160" s="129"/>
      <c r="D160" s="130" t="s">
        <v>75</v>
      </c>
      <c r="E160" s="163" t="s">
        <v>2503</v>
      </c>
      <c r="F160" s="163" t="s">
        <v>2504</v>
      </c>
      <c r="I160" s="132"/>
      <c r="J160" s="164">
        <f>BK160</f>
        <v>0</v>
      </c>
      <c r="L160" s="129"/>
      <c r="M160" s="134"/>
      <c r="N160" s="135"/>
      <c r="O160" s="135"/>
      <c r="P160" s="136">
        <f>SUM(P161:P165)</f>
        <v>0</v>
      </c>
      <c r="Q160" s="135"/>
      <c r="R160" s="136">
        <f>SUM(R161:R165)</f>
        <v>0</v>
      </c>
      <c r="S160" s="135"/>
      <c r="T160" s="137">
        <f>SUM(T161:T165)</f>
        <v>0</v>
      </c>
      <c r="AR160" s="130" t="s">
        <v>84</v>
      </c>
      <c r="AT160" s="138" t="s">
        <v>75</v>
      </c>
      <c r="AU160" s="138" t="s">
        <v>86</v>
      </c>
      <c r="AY160" s="130" t="s">
        <v>163</v>
      </c>
      <c r="BK160" s="139">
        <f>SUM(BK161:BK165)</f>
        <v>0</v>
      </c>
    </row>
    <row r="161" spans="1:65" s="2" customFormat="1" ht="24.2" customHeight="1">
      <c r="A161" s="30"/>
      <c r="B161" s="140"/>
      <c r="C161" s="174" t="s">
        <v>289</v>
      </c>
      <c r="D161" s="174" t="s">
        <v>618</v>
      </c>
      <c r="E161" s="175" t="s">
        <v>2505</v>
      </c>
      <c r="F161" s="176" t="s">
        <v>2506</v>
      </c>
      <c r="G161" s="177" t="s">
        <v>329</v>
      </c>
      <c r="H161" s="178">
        <v>3</v>
      </c>
      <c r="I161" s="179"/>
      <c r="J161" s="180">
        <f>ROUND(I161*H161,2)</f>
        <v>0</v>
      </c>
      <c r="K161" s="176" t="s">
        <v>1</v>
      </c>
      <c r="L161" s="181"/>
      <c r="M161" s="182" t="s">
        <v>1</v>
      </c>
      <c r="N161" s="183" t="s">
        <v>41</v>
      </c>
      <c r="O161" s="56"/>
      <c r="P161" s="150">
        <f>O161*H161</f>
        <v>0</v>
      </c>
      <c r="Q161" s="150">
        <v>0</v>
      </c>
      <c r="R161" s="150">
        <f>Q161*H161</f>
        <v>0</v>
      </c>
      <c r="S161" s="150">
        <v>0</v>
      </c>
      <c r="T161" s="151">
        <f>S161*H161</f>
        <v>0</v>
      </c>
      <c r="U161" s="30"/>
      <c r="V161" s="30"/>
      <c r="W161" s="30"/>
      <c r="X161" s="30"/>
      <c r="Y161" s="30"/>
      <c r="Z161" s="30"/>
      <c r="AA161" s="30"/>
      <c r="AB161" s="30"/>
      <c r="AC161" s="30"/>
      <c r="AD161" s="30"/>
      <c r="AE161" s="30"/>
      <c r="AR161" s="152" t="s">
        <v>190</v>
      </c>
      <c r="AT161" s="152" t="s">
        <v>618</v>
      </c>
      <c r="AU161" s="152" t="s">
        <v>135</v>
      </c>
      <c r="AY161" s="15" t="s">
        <v>163</v>
      </c>
      <c r="BE161" s="153">
        <f>IF(N161="základní",J161,0)</f>
        <v>0</v>
      </c>
      <c r="BF161" s="153">
        <f>IF(N161="snížená",J161,0)</f>
        <v>0</v>
      </c>
      <c r="BG161" s="153">
        <f>IF(N161="zákl. přenesená",J161,0)</f>
        <v>0</v>
      </c>
      <c r="BH161" s="153">
        <f>IF(N161="sníž. přenesená",J161,0)</f>
        <v>0</v>
      </c>
      <c r="BI161" s="153">
        <f>IF(N161="nulová",J161,0)</f>
        <v>0</v>
      </c>
      <c r="BJ161" s="15" t="s">
        <v>84</v>
      </c>
      <c r="BK161" s="153">
        <f>ROUND(I161*H161,2)</f>
        <v>0</v>
      </c>
      <c r="BL161" s="15" t="s">
        <v>162</v>
      </c>
      <c r="BM161" s="152" t="s">
        <v>362</v>
      </c>
    </row>
    <row r="162" spans="1:65" s="2" customFormat="1" ht="16.5" customHeight="1">
      <c r="A162" s="30"/>
      <c r="B162" s="140"/>
      <c r="C162" s="174" t="s">
        <v>293</v>
      </c>
      <c r="D162" s="174" t="s">
        <v>618</v>
      </c>
      <c r="E162" s="175" t="s">
        <v>2507</v>
      </c>
      <c r="F162" s="176" t="s">
        <v>2508</v>
      </c>
      <c r="G162" s="177" t="s">
        <v>329</v>
      </c>
      <c r="H162" s="178">
        <v>2</v>
      </c>
      <c r="I162" s="179"/>
      <c r="J162" s="180">
        <f>ROUND(I162*H162,2)</f>
        <v>0</v>
      </c>
      <c r="K162" s="176" t="s">
        <v>1</v>
      </c>
      <c r="L162" s="181"/>
      <c r="M162" s="182" t="s">
        <v>1</v>
      </c>
      <c r="N162" s="183" t="s">
        <v>41</v>
      </c>
      <c r="O162" s="56"/>
      <c r="P162" s="150">
        <f>O162*H162</f>
        <v>0</v>
      </c>
      <c r="Q162" s="150">
        <v>0</v>
      </c>
      <c r="R162" s="150">
        <f>Q162*H162</f>
        <v>0</v>
      </c>
      <c r="S162" s="150">
        <v>0</v>
      </c>
      <c r="T162" s="151">
        <f>S162*H162</f>
        <v>0</v>
      </c>
      <c r="U162" s="30"/>
      <c r="V162" s="30"/>
      <c r="W162" s="30"/>
      <c r="X162" s="30"/>
      <c r="Y162" s="30"/>
      <c r="Z162" s="30"/>
      <c r="AA162" s="30"/>
      <c r="AB162" s="30"/>
      <c r="AC162" s="30"/>
      <c r="AD162" s="30"/>
      <c r="AE162" s="30"/>
      <c r="AR162" s="152" t="s">
        <v>190</v>
      </c>
      <c r="AT162" s="152" t="s">
        <v>618</v>
      </c>
      <c r="AU162" s="152" t="s">
        <v>135</v>
      </c>
      <c r="AY162" s="15" t="s">
        <v>163</v>
      </c>
      <c r="BE162" s="153">
        <f>IF(N162="základní",J162,0)</f>
        <v>0</v>
      </c>
      <c r="BF162" s="153">
        <f>IF(N162="snížená",J162,0)</f>
        <v>0</v>
      </c>
      <c r="BG162" s="153">
        <f>IF(N162="zákl. přenesená",J162,0)</f>
        <v>0</v>
      </c>
      <c r="BH162" s="153">
        <f>IF(N162="sníž. přenesená",J162,0)</f>
        <v>0</v>
      </c>
      <c r="BI162" s="153">
        <f>IF(N162="nulová",J162,0)</f>
        <v>0</v>
      </c>
      <c r="BJ162" s="15" t="s">
        <v>84</v>
      </c>
      <c r="BK162" s="153">
        <f>ROUND(I162*H162,2)</f>
        <v>0</v>
      </c>
      <c r="BL162" s="15" t="s">
        <v>162</v>
      </c>
      <c r="BM162" s="152" t="s">
        <v>384</v>
      </c>
    </row>
    <row r="163" spans="1:65" s="2" customFormat="1" ht="16.5" customHeight="1">
      <c r="A163" s="30"/>
      <c r="B163" s="140"/>
      <c r="C163" s="174" t="s">
        <v>297</v>
      </c>
      <c r="D163" s="174" t="s">
        <v>618</v>
      </c>
      <c r="E163" s="175" t="s">
        <v>2509</v>
      </c>
      <c r="F163" s="176" t="s">
        <v>2510</v>
      </c>
      <c r="G163" s="177" t="s">
        <v>2441</v>
      </c>
      <c r="H163" s="178">
        <v>1</v>
      </c>
      <c r="I163" s="179"/>
      <c r="J163" s="180">
        <f>ROUND(I163*H163,2)</f>
        <v>0</v>
      </c>
      <c r="K163" s="176" t="s">
        <v>1</v>
      </c>
      <c r="L163" s="181"/>
      <c r="M163" s="182" t="s">
        <v>1</v>
      </c>
      <c r="N163" s="183" t="s">
        <v>41</v>
      </c>
      <c r="O163" s="56"/>
      <c r="P163" s="150">
        <f>O163*H163</f>
        <v>0</v>
      </c>
      <c r="Q163" s="150">
        <v>0</v>
      </c>
      <c r="R163" s="150">
        <f>Q163*H163</f>
        <v>0</v>
      </c>
      <c r="S163" s="150">
        <v>0</v>
      </c>
      <c r="T163" s="151">
        <f>S163*H163</f>
        <v>0</v>
      </c>
      <c r="U163" s="30"/>
      <c r="V163" s="30"/>
      <c r="W163" s="30"/>
      <c r="X163" s="30"/>
      <c r="Y163" s="30"/>
      <c r="Z163" s="30"/>
      <c r="AA163" s="30"/>
      <c r="AB163" s="30"/>
      <c r="AC163" s="30"/>
      <c r="AD163" s="30"/>
      <c r="AE163" s="30"/>
      <c r="AR163" s="152" t="s">
        <v>190</v>
      </c>
      <c r="AT163" s="152" t="s">
        <v>618</v>
      </c>
      <c r="AU163" s="152" t="s">
        <v>135</v>
      </c>
      <c r="AY163" s="15" t="s">
        <v>163</v>
      </c>
      <c r="BE163" s="153">
        <f>IF(N163="základní",J163,0)</f>
        <v>0</v>
      </c>
      <c r="BF163" s="153">
        <f>IF(N163="snížená",J163,0)</f>
        <v>0</v>
      </c>
      <c r="BG163" s="153">
        <f>IF(N163="zákl. přenesená",J163,0)</f>
        <v>0</v>
      </c>
      <c r="BH163" s="153">
        <f>IF(N163="sníž. přenesená",J163,0)</f>
        <v>0</v>
      </c>
      <c r="BI163" s="153">
        <f>IF(N163="nulová",J163,0)</f>
        <v>0</v>
      </c>
      <c r="BJ163" s="15" t="s">
        <v>84</v>
      </c>
      <c r="BK163" s="153">
        <f>ROUND(I163*H163,2)</f>
        <v>0</v>
      </c>
      <c r="BL163" s="15" t="s">
        <v>162</v>
      </c>
      <c r="BM163" s="152" t="s">
        <v>395</v>
      </c>
    </row>
    <row r="164" spans="1:65" s="2" customFormat="1" ht="16.5" customHeight="1">
      <c r="A164" s="30"/>
      <c r="B164" s="140"/>
      <c r="C164" s="174" t="s">
        <v>301</v>
      </c>
      <c r="D164" s="174" t="s">
        <v>618</v>
      </c>
      <c r="E164" s="175" t="s">
        <v>3284</v>
      </c>
      <c r="F164" s="176" t="s">
        <v>2512</v>
      </c>
      <c r="G164" s="177" t="s">
        <v>2472</v>
      </c>
      <c r="H164" s="178">
        <v>1</v>
      </c>
      <c r="I164" s="179"/>
      <c r="J164" s="180">
        <f>ROUND(I164*H164,2)</f>
        <v>0</v>
      </c>
      <c r="K164" s="176" t="s">
        <v>1</v>
      </c>
      <c r="L164" s="181"/>
      <c r="M164" s="182" t="s">
        <v>1</v>
      </c>
      <c r="N164" s="183" t="s">
        <v>41</v>
      </c>
      <c r="O164" s="56"/>
      <c r="P164" s="150">
        <f>O164*H164</f>
        <v>0</v>
      </c>
      <c r="Q164" s="150">
        <v>0</v>
      </c>
      <c r="R164" s="150">
        <f>Q164*H164</f>
        <v>0</v>
      </c>
      <c r="S164" s="150">
        <v>0</v>
      </c>
      <c r="T164" s="151">
        <f>S164*H164</f>
        <v>0</v>
      </c>
      <c r="U164" s="30"/>
      <c r="V164" s="30"/>
      <c r="W164" s="30"/>
      <c r="X164" s="30"/>
      <c r="Y164" s="30"/>
      <c r="Z164" s="30"/>
      <c r="AA164" s="30"/>
      <c r="AB164" s="30"/>
      <c r="AC164" s="30"/>
      <c r="AD164" s="30"/>
      <c r="AE164" s="30"/>
      <c r="AR164" s="152" t="s">
        <v>190</v>
      </c>
      <c r="AT164" s="152" t="s">
        <v>618</v>
      </c>
      <c r="AU164" s="152" t="s">
        <v>135</v>
      </c>
      <c r="AY164" s="15" t="s">
        <v>163</v>
      </c>
      <c r="BE164" s="153">
        <f>IF(N164="základní",J164,0)</f>
        <v>0</v>
      </c>
      <c r="BF164" s="153">
        <f>IF(N164="snížená",J164,0)</f>
        <v>0</v>
      </c>
      <c r="BG164" s="153">
        <f>IF(N164="zákl. přenesená",J164,0)</f>
        <v>0</v>
      </c>
      <c r="BH164" s="153">
        <f>IF(N164="sníž. přenesená",J164,0)</f>
        <v>0</v>
      </c>
      <c r="BI164" s="153">
        <f>IF(N164="nulová",J164,0)</f>
        <v>0</v>
      </c>
      <c r="BJ164" s="15" t="s">
        <v>84</v>
      </c>
      <c r="BK164" s="153">
        <f>ROUND(I164*H164,2)</f>
        <v>0</v>
      </c>
      <c r="BL164" s="15" t="s">
        <v>162</v>
      </c>
      <c r="BM164" s="152" t="s">
        <v>405</v>
      </c>
    </row>
    <row r="165" spans="1:65" s="2" customFormat="1" ht="24.2" customHeight="1">
      <c r="A165" s="30"/>
      <c r="B165" s="140"/>
      <c r="C165" s="174" t="s">
        <v>93</v>
      </c>
      <c r="D165" s="174" t="s">
        <v>618</v>
      </c>
      <c r="E165" s="175" t="s">
        <v>3285</v>
      </c>
      <c r="F165" s="176" t="s">
        <v>2514</v>
      </c>
      <c r="G165" s="177" t="s">
        <v>2472</v>
      </c>
      <c r="H165" s="178">
        <v>1</v>
      </c>
      <c r="I165" s="179"/>
      <c r="J165" s="180">
        <f>ROUND(I165*H165,2)</f>
        <v>0</v>
      </c>
      <c r="K165" s="176" t="s">
        <v>1</v>
      </c>
      <c r="L165" s="181"/>
      <c r="M165" s="182" t="s">
        <v>1</v>
      </c>
      <c r="N165" s="183" t="s">
        <v>41</v>
      </c>
      <c r="O165" s="56"/>
      <c r="P165" s="150">
        <f>O165*H165</f>
        <v>0</v>
      </c>
      <c r="Q165" s="150">
        <v>0</v>
      </c>
      <c r="R165" s="150">
        <f>Q165*H165</f>
        <v>0</v>
      </c>
      <c r="S165" s="150">
        <v>0</v>
      </c>
      <c r="T165" s="151">
        <f>S165*H165</f>
        <v>0</v>
      </c>
      <c r="U165" s="30"/>
      <c r="V165" s="30"/>
      <c r="W165" s="30"/>
      <c r="X165" s="30"/>
      <c r="Y165" s="30"/>
      <c r="Z165" s="30"/>
      <c r="AA165" s="30"/>
      <c r="AB165" s="30"/>
      <c r="AC165" s="30"/>
      <c r="AD165" s="30"/>
      <c r="AE165" s="30"/>
      <c r="AR165" s="152" t="s">
        <v>190</v>
      </c>
      <c r="AT165" s="152" t="s">
        <v>618</v>
      </c>
      <c r="AU165" s="152" t="s">
        <v>135</v>
      </c>
      <c r="AY165" s="15" t="s">
        <v>163</v>
      </c>
      <c r="BE165" s="153">
        <f>IF(N165="základní",J165,0)</f>
        <v>0</v>
      </c>
      <c r="BF165" s="153">
        <f>IF(N165="snížená",J165,0)</f>
        <v>0</v>
      </c>
      <c r="BG165" s="153">
        <f>IF(N165="zákl. přenesená",J165,0)</f>
        <v>0</v>
      </c>
      <c r="BH165" s="153">
        <f>IF(N165="sníž. přenesená",J165,0)</f>
        <v>0</v>
      </c>
      <c r="BI165" s="153">
        <f>IF(N165="nulová",J165,0)</f>
        <v>0</v>
      </c>
      <c r="BJ165" s="15" t="s">
        <v>84</v>
      </c>
      <c r="BK165" s="153">
        <f>ROUND(I165*H165,2)</f>
        <v>0</v>
      </c>
      <c r="BL165" s="15" t="s">
        <v>162</v>
      </c>
      <c r="BM165" s="152" t="s">
        <v>99</v>
      </c>
    </row>
    <row r="166" spans="1:65" s="11" customFormat="1" ht="20.85" customHeight="1">
      <c r="B166" s="129"/>
      <c r="D166" s="130" t="s">
        <v>75</v>
      </c>
      <c r="E166" s="163" t="s">
        <v>2515</v>
      </c>
      <c r="F166" s="163" t="s">
        <v>2516</v>
      </c>
      <c r="I166" s="132"/>
      <c r="J166" s="164">
        <f>BK166</f>
        <v>0</v>
      </c>
      <c r="L166" s="129"/>
      <c r="M166" s="134"/>
      <c r="N166" s="135"/>
      <c r="O166" s="135"/>
      <c r="P166" s="136">
        <f>SUM(P167:P170)</f>
        <v>0</v>
      </c>
      <c r="Q166" s="135"/>
      <c r="R166" s="136">
        <f>SUM(R167:R170)</f>
        <v>0</v>
      </c>
      <c r="S166" s="135"/>
      <c r="T166" s="137">
        <f>SUM(T167:T170)</f>
        <v>0</v>
      </c>
      <c r="AR166" s="130" t="s">
        <v>84</v>
      </c>
      <c r="AT166" s="138" t="s">
        <v>75</v>
      </c>
      <c r="AU166" s="138" t="s">
        <v>86</v>
      </c>
      <c r="AY166" s="130" t="s">
        <v>163</v>
      </c>
      <c r="BK166" s="139">
        <f>SUM(BK167:BK170)</f>
        <v>0</v>
      </c>
    </row>
    <row r="167" spans="1:65" s="2" customFormat="1" ht="21.75" customHeight="1">
      <c r="A167" s="30"/>
      <c r="B167" s="140"/>
      <c r="C167" s="174" t="s">
        <v>7</v>
      </c>
      <c r="D167" s="174" t="s">
        <v>618</v>
      </c>
      <c r="E167" s="175" t="s">
        <v>2517</v>
      </c>
      <c r="F167" s="176" t="s">
        <v>2518</v>
      </c>
      <c r="G167" s="177" t="s">
        <v>329</v>
      </c>
      <c r="H167" s="178">
        <v>25</v>
      </c>
      <c r="I167" s="179"/>
      <c r="J167" s="180">
        <f>ROUND(I167*H167,2)</f>
        <v>0</v>
      </c>
      <c r="K167" s="176" t="s">
        <v>1</v>
      </c>
      <c r="L167" s="181"/>
      <c r="M167" s="182" t="s">
        <v>1</v>
      </c>
      <c r="N167" s="183" t="s">
        <v>41</v>
      </c>
      <c r="O167" s="56"/>
      <c r="P167" s="150">
        <f>O167*H167</f>
        <v>0</v>
      </c>
      <c r="Q167" s="150">
        <v>0</v>
      </c>
      <c r="R167" s="150">
        <f>Q167*H167</f>
        <v>0</v>
      </c>
      <c r="S167" s="150">
        <v>0</v>
      </c>
      <c r="T167" s="151">
        <f>S167*H167</f>
        <v>0</v>
      </c>
      <c r="U167" s="30"/>
      <c r="V167" s="30"/>
      <c r="W167" s="30"/>
      <c r="X167" s="30"/>
      <c r="Y167" s="30"/>
      <c r="Z167" s="30"/>
      <c r="AA167" s="30"/>
      <c r="AB167" s="30"/>
      <c r="AC167" s="30"/>
      <c r="AD167" s="30"/>
      <c r="AE167" s="30"/>
      <c r="AR167" s="152" t="s">
        <v>190</v>
      </c>
      <c r="AT167" s="152" t="s">
        <v>618</v>
      </c>
      <c r="AU167" s="152" t="s">
        <v>135</v>
      </c>
      <c r="AY167" s="15" t="s">
        <v>163</v>
      </c>
      <c r="BE167" s="153">
        <f>IF(N167="základní",J167,0)</f>
        <v>0</v>
      </c>
      <c r="BF167" s="153">
        <f>IF(N167="snížená",J167,0)</f>
        <v>0</v>
      </c>
      <c r="BG167" s="153">
        <f>IF(N167="zákl. přenesená",J167,0)</f>
        <v>0</v>
      </c>
      <c r="BH167" s="153">
        <f>IF(N167="sníž. přenesená",J167,0)</f>
        <v>0</v>
      </c>
      <c r="BI167" s="153">
        <f>IF(N167="nulová",J167,0)</f>
        <v>0</v>
      </c>
      <c r="BJ167" s="15" t="s">
        <v>84</v>
      </c>
      <c r="BK167" s="153">
        <f>ROUND(I167*H167,2)</f>
        <v>0</v>
      </c>
      <c r="BL167" s="15" t="s">
        <v>162</v>
      </c>
      <c r="BM167" s="152" t="s">
        <v>438</v>
      </c>
    </row>
    <row r="168" spans="1:65" s="2" customFormat="1" ht="21.75" customHeight="1">
      <c r="A168" s="30"/>
      <c r="B168" s="140"/>
      <c r="C168" s="174" t="s">
        <v>130</v>
      </c>
      <c r="D168" s="174" t="s">
        <v>618</v>
      </c>
      <c r="E168" s="175" t="s">
        <v>2519</v>
      </c>
      <c r="F168" s="176" t="s">
        <v>2520</v>
      </c>
      <c r="G168" s="177" t="s">
        <v>329</v>
      </c>
      <c r="H168" s="178">
        <v>35</v>
      </c>
      <c r="I168" s="179"/>
      <c r="J168" s="180">
        <f>ROUND(I168*H168,2)</f>
        <v>0</v>
      </c>
      <c r="K168" s="176" t="s">
        <v>1</v>
      </c>
      <c r="L168" s="181"/>
      <c r="M168" s="182" t="s">
        <v>1</v>
      </c>
      <c r="N168" s="183" t="s">
        <v>41</v>
      </c>
      <c r="O168" s="56"/>
      <c r="P168" s="150">
        <f>O168*H168</f>
        <v>0</v>
      </c>
      <c r="Q168" s="150">
        <v>0</v>
      </c>
      <c r="R168" s="150">
        <f>Q168*H168</f>
        <v>0</v>
      </c>
      <c r="S168" s="150">
        <v>0</v>
      </c>
      <c r="T168" s="151">
        <f>S168*H168</f>
        <v>0</v>
      </c>
      <c r="U168" s="30"/>
      <c r="V168" s="30"/>
      <c r="W168" s="30"/>
      <c r="X168" s="30"/>
      <c r="Y168" s="30"/>
      <c r="Z168" s="30"/>
      <c r="AA168" s="30"/>
      <c r="AB168" s="30"/>
      <c r="AC168" s="30"/>
      <c r="AD168" s="30"/>
      <c r="AE168" s="30"/>
      <c r="AR168" s="152" t="s">
        <v>190</v>
      </c>
      <c r="AT168" s="152" t="s">
        <v>618</v>
      </c>
      <c r="AU168" s="152" t="s">
        <v>135</v>
      </c>
      <c r="AY168" s="15" t="s">
        <v>163</v>
      </c>
      <c r="BE168" s="153">
        <f>IF(N168="základní",J168,0)</f>
        <v>0</v>
      </c>
      <c r="BF168" s="153">
        <f>IF(N168="snížená",J168,0)</f>
        <v>0</v>
      </c>
      <c r="BG168" s="153">
        <f>IF(N168="zákl. přenesená",J168,0)</f>
        <v>0</v>
      </c>
      <c r="BH168" s="153">
        <f>IF(N168="sníž. přenesená",J168,0)</f>
        <v>0</v>
      </c>
      <c r="BI168" s="153">
        <f>IF(N168="nulová",J168,0)</f>
        <v>0</v>
      </c>
      <c r="BJ168" s="15" t="s">
        <v>84</v>
      </c>
      <c r="BK168" s="153">
        <f>ROUND(I168*H168,2)</f>
        <v>0</v>
      </c>
      <c r="BL168" s="15" t="s">
        <v>162</v>
      </c>
      <c r="BM168" s="152" t="s">
        <v>473</v>
      </c>
    </row>
    <row r="169" spans="1:65" s="2" customFormat="1" ht="16.5" customHeight="1">
      <c r="A169" s="30"/>
      <c r="B169" s="140"/>
      <c r="C169" s="174" t="s">
        <v>133</v>
      </c>
      <c r="D169" s="174" t="s">
        <v>618</v>
      </c>
      <c r="E169" s="175" t="s">
        <v>2521</v>
      </c>
      <c r="F169" s="176" t="s">
        <v>2522</v>
      </c>
      <c r="G169" s="177" t="s">
        <v>2472</v>
      </c>
      <c r="H169" s="178">
        <v>1</v>
      </c>
      <c r="I169" s="179"/>
      <c r="J169" s="180">
        <f>ROUND(I169*H169,2)</f>
        <v>0</v>
      </c>
      <c r="K169" s="176" t="s">
        <v>1</v>
      </c>
      <c r="L169" s="181"/>
      <c r="M169" s="182" t="s">
        <v>1</v>
      </c>
      <c r="N169" s="183" t="s">
        <v>41</v>
      </c>
      <c r="O169" s="56"/>
      <c r="P169" s="150">
        <f>O169*H169</f>
        <v>0</v>
      </c>
      <c r="Q169" s="150">
        <v>0</v>
      </c>
      <c r="R169" s="150">
        <f>Q169*H169</f>
        <v>0</v>
      </c>
      <c r="S169" s="150">
        <v>0</v>
      </c>
      <c r="T169" s="151">
        <f>S169*H169</f>
        <v>0</v>
      </c>
      <c r="U169" s="30"/>
      <c r="V169" s="30"/>
      <c r="W169" s="30"/>
      <c r="X169" s="30"/>
      <c r="Y169" s="30"/>
      <c r="Z169" s="30"/>
      <c r="AA169" s="30"/>
      <c r="AB169" s="30"/>
      <c r="AC169" s="30"/>
      <c r="AD169" s="30"/>
      <c r="AE169" s="30"/>
      <c r="AR169" s="152" t="s">
        <v>190</v>
      </c>
      <c r="AT169" s="152" t="s">
        <v>618</v>
      </c>
      <c r="AU169" s="152" t="s">
        <v>135</v>
      </c>
      <c r="AY169" s="15" t="s">
        <v>163</v>
      </c>
      <c r="BE169" s="153">
        <f>IF(N169="základní",J169,0)</f>
        <v>0</v>
      </c>
      <c r="BF169" s="153">
        <f>IF(N169="snížená",J169,0)</f>
        <v>0</v>
      </c>
      <c r="BG169" s="153">
        <f>IF(N169="zákl. přenesená",J169,0)</f>
        <v>0</v>
      </c>
      <c r="BH169" s="153">
        <f>IF(N169="sníž. přenesená",J169,0)</f>
        <v>0</v>
      </c>
      <c r="BI169" s="153">
        <f>IF(N169="nulová",J169,0)</f>
        <v>0</v>
      </c>
      <c r="BJ169" s="15" t="s">
        <v>84</v>
      </c>
      <c r="BK169" s="153">
        <f>ROUND(I169*H169,2)</f>
        <v>0</v>
      </c>
      <c r="BL169" s="15" t="s">
        <v>162</v>
      </c>
      <c r="BM169" s="152" t="s">
        <v>495</v>
      </c>
    </row>
    <row r="170" spans="1:65" s="2" customFormat="1" ht="16.5" customHeight="1">
      <c r="A170" s="30"/>
      <c r="B170" s="140"/>
      <c r="C170" s="174" t="s">
        <v>317</v>
      </c>
      <c r="D170" s="174" t="s">
        <v>618</v>
      </c>
      <c r="E170" s="175" t="s">
        <v>2523</v>
      </c>
      <c r="F170" s="176" t="s">
        <v>2524</v>
      </c>
      <c r="G170" s="177" t="s">
        <v>2472</v>
      </c>
      <c r="H170" s="178">
        <v>1</v>
      </c>
      <c r="I170" s="179"/>
      <c r="J170" s="180">
        <f>ROUND(I170*H170,2)</f>
        <v>0</v>
      </c>
      <c r="K170" s="176" t="s">
        <v>1</v>
      </c>
      <c r="L170" s="181"/>
      <c r="M170" s="182" t="s">
        <v>1</v>
      </c>
      <c r="N170" s="183" t="s">
        <v>41</v>
      </c>
      <c r="O170" s="56"/>
      <c r="P170" s="150">
        <f>O170*H170</f>
        <v>0</v>
      </c>
      <c r="Q170" s="150">
        <v>0</v>
      </c>
      <c r="R170" s="150">
        <f>Q170*H170</f>
        <v>0</v>
      </c>
      <c r="S170" s="150">
        <v>0</v>
      </c>
      <c r="T170" s="151">
        <f>S170*H170</f>
        <v>0</v>
      </c>
      <c r="U170" s="30"/>
      <c r="V170" s="30"/>
      <c r="W170" s="30"/>
      <c r="X170" s="30"/>
      <c r="Y170" s="30"/>
      <c r="Z170" s="30"/>
      <c r="AA170" s="30"/>
      <c r="AB170" s="30"/>
      <c r="AC170" s="30"/>
      <c r="AD170" s="30"/>
      <c r="AE170" s="30"/>
      <c r="AR170" s="152" t="s">
        <v>190</v>
      </c>
      <c r="AT170" s="152" t="s">
        <v>618</v>
      </c>
      <c r="AU170" s="152" t="s">
        <v>135</v>
      </c>
      <c r="AY170" s="15" t="s">
        <v>163</v>
      </c>
      <c r="BE170" s="153">
        <f>IF(N170="základní",J170,0)</f>
        <v>0</v>
      </c>
      <c r="BF170" s="153">
        <f>IF(N170="snížená",J170,0)</f>
        <v>0</v>
      </c>
      <c r="BG170" s="153">
        <f>IF(N170="zákl. přenesená",J170,0)</f>
        <v>0</v>
      </c>
      <c r="BH170" s="153">
        <f>IF(N170="sníž. přenesená",J170,0)</f>
        <v>0</v>
      </c>
      <c r="BI170" s="153">
        <f>IF(N170="nulová",J170,0)</f>
        <v>0</v>
      </c>
      <c r="BJ170" s="15" t="s">
        <v>84</v>
      </c>
      <c r="BK170" s="153">
        <f>ROUND(I170*H170,2)</f>
        <v>0</v>
      </c>
      <c r="BL170" s="15" t="s">
        <v>162</v>
      </c>
      <c r="BM170" s="152" t="s">
        <v>505</v>
      </c>
    </row>
    <row r="171" spans="1:65" s="11" customFormat="1" ht="20.85" customHeight="1">
      <c r="B171" s="129"/>
      <c r="D171" s="130" t="s">
        <v>75</v>
      </c>
      <c r="E171" s="163" t="s">
        <v>2525</v>
      </c>
      <c r="F171" s="163" t="s">
        <v>2526</v>
      </c>
      <c r="I171" s="132"/>
      <c r="J171" s="164">
        <f>BK171</f>
        <v>0</v>
      </c>
      <c r="L171" s="129"/>
      <c r="M171" s="134"/>
      <c r="N171" s="135"/>
      <c r="O171" s="135"/>
      <c r="P171" s="136">
        <f>SUM(P172:P183)</f>
        <v>0</v>
      </c>
      <c r="Q171" s="135"/>
      <c r="R171" s="136">
        <f>SUM(R172:R183)</f>
        <v>0</v>
      </c>
      <c r="S171" s="135"/>
      <c r="T171" s="137">
        <f>SUM(T172:T183)</f>
        <v>0</v>
      </c>
      <c r="AR171" s="130" t="s">
        <v>84</v>
      </c>
      <c r="AT171" s="138" t="s">
        <v>75</v>
      </c>
      <c r="AU171" s="138" t="s">
        <v>86</v>
      </c>
      <c r="AY171" s="130" t="s">
        <v>163</v>
      </c>
      <c r="BK171" s="139">
        <f>SUM(BK172:BK183)</f>
        <v>0</v>
      </c>
    </row>
    <row r="172" spans="1:65" s="2" customFormat="1" ht="16.5" customHeight="1">
      <c r="A172" s="30"/>
      <c r="B172" s="140"/>
      <c r="C172" s="174" t="s">
        <v>326</v>
      </c>
      <c r="D172" s="174" t="s">
        <v>618</v>
      </c>
      <c r="E172" s="175" t="s">
        <v>3286</v>
      </c>
      <c r="F172" s="176" t="s">
        <v>3287</v>
      </c>
      <c r="G172" s="177" t="s">
        <v>1140</v>
      </c>
      <c r="H172" s="178">
        <v>11</v>
      </c>
      <c r="I172" s="179"/>
      <c r="J172" s="180">
        <f t="shared" ref="J172:J183" si="10">ROUND(I172*H172,2)</f>
        <v>0</v>
      </c>
      <c r="K172" s="176" t="s">
        <v>1</v>
      </c>
      <c r="L172" s="181"/>
      <c r="M172" s="182" t="s">
        <v>1</v>
      </c>
      <c r="N172" s="183" t="s">
        <v>41</v>
      </c>
      <c r="O172" s="56"/>
      <c r="P172" s="150">
        <f t="shared" ref="P172:P183" si="11">O172*H172</f>
        <v>0</v>
      </c>
      <c r="Q172" s="150">
        <v>0</v>
      </c>
      <c r="R172" s="150">
        <f t="shared" ref="R172:R183" si="12">Q172*H172</f>
        <v>0</v>
      </c>
      <c r="S172" s="150">
        <v>0</v>
      </c>
      <c r="T172" s="151">
        <f t="shared" ref="T172:T183" si="13">S172*H172</f>
        <v>0</v>
      </c>
      <c r="U172" s="30"/>
      <c r="V172" s="30"/>
      <c r="W172" s="30"/>
      <c r="X172" s="30"/>
      <c r="Y172" s="30"/>
      <c r="Z172" s="30"/>
      <c r="AA172" s="30"/>
      <c r="AB172" s="30"/>
      <c r="AC172" s="30"/>
      <c r="AD172" s="30"/>
      <c r="AE172" s="30"/>
      <c r="AR172" s="152" t="s">
        <v>190</v>
      </c>
      <c r="AT172" s="152" t="s">
        <v>618</v>
      </c>
      <c r="AU172" s="152" t="s">
        <v>135</v>
      </c>
      <c r="AY172" s="15" t="s">
        <v>163</v>
      </c>
      <c r="BE172" s="153">
        <f t="shared" ref="BE172:BE183" si="14">IF(N172="základní",J172,0)</f>
        <v>0</v>
      </c>
      <c r="BF172" s="153">
        <f t="shared" ref="BF172:BF183" si="15">IF(N172="snížená",J172,0)</f>
        <v>0</v>
      </c>
      <c r="BG172" s="153">
        <f t="shared" ref="BG172:BG183" si="16">IF(N172="zákl. přenesená",J172,0)</f>
        <v>0</v>
      </c>
      <c r="BH172" s="153">
        <f t="shared" ref="BH172:BH183" si="17">IF(N172="sníž. přenesená",J172,0)</f>
        <v>0</v>
      </c>
      <c r="BI172" s="153">
        <f t="shared" ref="BI172:BI183" si="18">IF(N172="nulová",J172,0)</f>
        <v>0</v>
      </c>
      <c r="BJ172" s="15" t="s">
        <v>84</v>
      </c>
      <c r="BK172" s="153">
        <f t="shared" ref="BK172:BK183" si="19">ROUND(I172*H172,2)</f>
        <v>0</v>
      </c>
      <c r="BL172" s="15" t="s">
        <v>162</v>
      </c>
      <c r="BM172" s="152" t="s">
        <v>102</v>
      </c>
    </row>
    <row r="173" spans="1:65" s="2" customFormat="1" ht="16.5" customHeight="1">
      <c r="A173" s="30"/>
      <c r="B173" s="140"/>
      <c r="C173" s="174" t="s">
        <v>333</v>
      </c>
      <c r="D173" s="174" t="s">
        <v>618</v>
      </c>
      <c r="E173" s="175" t="s">
        <v>3288</v>
      </c>
      <c r="F173" s="176" t="s">
        <v>3289</v>
      </c>
      <c r="G173" s="177" t="s">
        <v>1140</v>
      </c>
      <c r="H173" s="178">
        <v>9.4</v>
      </c>
      <c r="I173" s="179"/>
      <c r="J173" s="180">
        <f t="shared" si="10"/>
        <v>0</v>
      </c>
      <c r="K173" s="176" t="s">
        <v>1</v>
      </c>
      <c r="L173" s="181"/>
      <c r="M173" s="182" t="s">
        <v>1</v>
      </c>
      <c r="N173" s="183" t="s">
        <v>41</v>
      </c>
      <c r="O173" s="56"/>
      <c r="P173" s="150">
        <f t="shared" si="11"/>
        <v>0</v>
      </c>
      <c r="Q173" s="150">
        <v>0</v>
      </c>
      <c r="R173" s="150">
        <f t="shared" si="12"/>
        <v>0</v>
      </c>
      <c r="S173" s="150">
        <v>0</v>
      </c>
      <c r="T173" s="151">
        <f t="shared" si="13"/>
        <v>0</v>
      </c>
      <c r="U173" s="30"/>
      <c r="V173" s="30"/>
      <c r="W173" s="30"/>
      <c r="X173" s="30"/>
      <c r="Y173" s="30"/>
      <c r="Z173" s="30"/>
      <c r="AA173" s="30"/>
      <c r="AB173" s="30"/>
      <c r="AC173" s="30"/>
      <c r="AD173" s="30"/>
      <c r="AE173" s="30"/>
      <c r="AR173" s="152" t="s">
        <v>190</v>
      </c>
      <c r="AT173" s="152" t="s">
        <v>618</v>
      </c>
      <c r="AU173" s="152" t="s">
        <v>135</v>
      </c>
      <c r="AY173" s="15" t="s">
        <v>163</v>
      </c>
      <c r="BE173" s="153">
        <f t="shared" si="14"/>
        <v>0</v>
      </c>
      <c r="BF173" s="153">
        <f t="shared" si="15"/>
        <v>0</v>
      </c>
      <c r="BG173" s="153">
        <f t="shared" si="16"/>
        <v>0</v>
      </c>
      <c r="BH173" s="153">
        <f t="shared" si="17"/>
        <v>0</v>
      </c>
      <c r="BI173" s="153">
        <f t="shared" si="18"/>
        <v>0</v>
      </c>
      <c r="BJ173" s="15" t="s">
        <v>84</v>
      </c>
      <c r="BK173" s="153">
        <f t="shared" si="19"/>
        <v>0</v>
      </c>
      <c r="BL173" s="15" t="s">
        <v>162</v>
      </c>
      <c r="BM173" s="152" t="s">
        <v>523</v>
      </c>
    </row>
    <row r="174" spans="1:65" s="2" customFormat="1" ht="16.5" customHeight="1">
      <c r="A174" s="30"/>
      <c r="B174" s="140"/>
      <c r="C174" s="174" t="s">
        <v>338</v>
      </c>
      <c r="D174" s="174" t="s">
        <v>618</v>
      </c>
      <c r="E174" s="175" t="s">
        <v>2531</v>
      </c>
      <c r="F174" s="176" t="s">
        <v>2532</v>
      </c>
      <c r="G174" s="177" t="s">
        <v>2441</v>
      </c>
      <c r="H174" s="178">
        <v>16</v>
      </c>
      <c r="I174" s="179"/>
      <c r="J174" s="180">
        <f t="shared" si="10"/>
        <v>0</v>
      </c>
      <c r="K174" s="176" t="s">
        <v>1</v>
      </c>
      <c r="L174" s="181"/>
      <c r="M174" s="182" t="s">
        <v>1</v>
      </c>
      <c r="N174" s="183" t="s">
        <v>41</v>
      </c>
      <c r="O174" s="56"/>
      <c r="P174" s="150">
        <f t="shared" si="11"/>
        <v>0</v>
      </c>
      <c r="Q174" s="150">
        <v>0</v>
      </c>
      <c r="R174" s="150">
        <f t="shared" si="12"/>
        <v>0</v>
      </c>
      <c r="S174" s="150">
        <v>0</v>
      </c>
      <c r="T174" s="151">
        <f t="shared" si="13"/>
        <v>0</v>
      </c>
      <c r="U174" s="30"/>
      <c r="V174" s="30"/>
      <c r="W174" s="30"/>
      <c r="X174" s="30"/>
      <c r="Y174" s="30"/>
      <c r="Z174" s="30"/>
      <c r="AA174" s="30"/>
      <c r="AB174" s="30"/>
      <c r="AC174" s="30"/>
      <c r="AD174" s="30"/>
      <c r="AE174" s="30"/>
      <c r="AR174" s="152" t="s">
        <v>190</v>
      </c>
      <c r="AT174" s="152" t="s">
        <v>618</v>
      </c>
      <c r="AU174" s="152" t="s">
        <v>135</v>
      </c>
      <c r="AY174" s="15" t="s">
        <v>163</v>
      </c>
      <c r="BE174" s="153">
        <f t="shared" si="14"/>
        <v>0</v>
      </c>
      <c r="BF174" s="153">
        <f t="shared" si="15"/>
        <v>0</v>
      </c>
      <c r="BG174" s="153">
        <f t="shared" si="16"/>
        <v>0</v>
      </c>
      <c r="BH174" s="153">
        <f t="shared" si="17"/>
        <v>0</v>
      </c>
      <c r="BI174" s="153">
        <f t="shared" si="18"/>
        <v>0</v>
      </c>
      <c r="BJ174" s="15" t="s">
        <v>84</v>
      </c>
      <c r="BK174" s="153">
        <f t="shared" si="19"/>
        <v>0</v>
      </c>
      <c r="BL174" s="15" t="s">
        <v>162</v>
      </c>
      <c r="BM174" s="152" t="s">
        <v>536</v>
      </c>
    </row>
    <row r="175" spans="1:65" s="2" customFormat="1" ht="16.5" customHeight="1">
      <c r="A175" s="30"/>
      <c r="B175" s="140"/>
      <c r="C175" s="174" t="s">
        <v>344</v>
      </c>
      <c r="D175" s="174" t="s">
        <v>618</v>
      </c>
      <c r="E175" s="175" t="s">
        <v>2533</v>
      </c>
      <c r="F175" s="176" t="s">
        <v>2534</v>
      </c>
      <c r="G175" s="177" t="s">
        <v>2441</v>
      </c>
      <c r="H175" s="178">
        <v>4</v>
      </c>
      <c r="I175" s="179"/>
      <c r="J175" s="180">
        <f t="shared" si="10"/>
        <v>0</v>
      </c>
      <c r="K175" s="176" t="s">
        <v>1</v>
      </c>
      <c r="L175" s="181"/>
      <c r="M175" s="182" t="s">
        <v>1</v>
      </c>
      <c r="N175" s="183" t="s">
        <v>41</v>
      </c>
      <c r="O175" s="56"/>
      <c r="P175" s="150">
        <f t="shared" si="11"/>
        <v>0</v>
      </c>
      <c r="Q175" s="150">
        <v>0</v>
      </c>
      <c r="R175" s="150">
        <f t="shared" si="12"/>
        <v>0</v>
      </c>
      <c r="S175" s="150">
        <v>0</v>
      </c>
      <c r="T175" s="151">
        <f t="shared" si="13"/>
        <v>0</v>
      </c>
      <c r="U175" s="30"/>
      <c r="V175" s="30"/>
      <c r="W175" s="30"/>
      <c r="X175" s="30"/>
      <c r="Y175" s="30"/>
      <c r="Z175" s="30"/>
      <c r="AA175" s="30"/>
      <c r="AB175" s="30"/>
      <c r="AC175" s="30"/>
      <c r="AD175" s="30"/>
      <c r="AE175" s="30"/>
      <c r="AR175" s="152" t="s">
        <v>190</v>
      </c>
      <c r="AT175" s="152" t="s">
        <v>618</v>
      </c>
      <c r="AU175" s="152" t="s">
        <v>135</v>
      </c>
      <c r="AY175" s="15" t="s">
        <v>163</v>
      </c>
      <c r="BE175" s="153">
        <f t="shared" si="14"/>
        <v>0</v>
      </c>
      <c r="BF175" s="153">
        <f t="shared" si="15"/>
        <v>0</v>
      </c>
      <c r="BG175" s="153">
        <f t="shared" si="16"/>
        <v>0</v>
      </c>
      <c r="BH175" s="153">
        <f t="shared" si="17"/>
        <v>0</v>
      </c>
      <c r="BI175" s="153">
        <f t="shared" si="18"/>
        <v>0</v>
      </c>
      <c r="BJ175" s="15" t="s">
        <v>84</v>
      </c>
      <c r="BK175" s="153">
        <f t="shared" si="19"/>
        <v>0</v>
      </c>
      <c r="BL175" s="15" t="s">
        <v>162</v>
      </c>
      <c r="BM175" s="152" t="s">
        <v>546</v>
      </c>
    </row>
    <row r="176" spans="1:65" s="2" customFormat="1" ht="16.5" customHeight="1">
      <c r="A176" s="30"/>
      <c r="B176" s="140"/>
      <c r="C176" s="174" t="s">
        <v>349</v>
      </c>
      <c r="D176" s="174" t="s">
        <v>618</v>
      </c>
      <c r="E176" s="175" t="s">
        <v>2535</v>
      </c>
      <c r="F176" s="176" t="s">
        <v>2536</v>
      </c>
      <c r="G176" s="177" t="s">
        <v>2441</v>
      </c>
      <c r="H176" s="178">
        <v>3</v>
      </c>
      <c r="I176" s="179"/>
      <c r="J176" s="180">
        <f t="shared" si="10"/>
        <v>0</v>
      </c>
      <c r="K176" s="176" t="s">
        <v>1</v>
      </c>
      <c r="L176" s="181"/>
      <c r="M176" s="182" t="s">
        <v>1</v>
      </c>
      <c r="N176" s="183" t="s">
        <v>41</v>
      </c>
      <c r="O176" s="56"/>
      <c r="P176" s="150">
        <f t="shared" si="11"/>
        <v>0</v>
      </c>
      <c r="Q176" s="150">
        <v>0</v>
      </c>
      <c r="R176" s="150">
        <f t="shared" si="12"/>
        <v>0</v>
      </c>
      <c r="S176" s="150">
        <v>0</v>
      </c>
      <c r="T176" s="151">
        <f t="shared" si="13"/>
        <v>0</v>
      </c>
      <c r="U176" s="30"/>
      <c r="V176" s="30"/>
      <c r="W176" s="30"/>
      <c r="X176" s="30"/>
      <c r="Y176" s="30"/>
      <c r="Z176" s="30"/>
      <c r="AA176" s="30"/>
      <c r="AB176" s="30"/>
      <c r="AC176" s="30"/>
      <c r="AD176" s="30"/>
      <c r="AE176" s="30"/>
      <c r="AR176" s="152" t="s">
        <v>190</v>
      </c>
      <c r="AT176" s="152" t="s">
        <v>618</v>
      </c>
      <c r="AU176" s="152" t="s">
        <v>135</v>
      </c>
      <c r="AY176" s="15" t="s">
        <v>163</v>
      </c>
      <c r="BE176" s="153">
        <f t="shared" si="14"/>
        <v>0</v>
      </c>
      <c r="BF176" s="153">
        <f t="shared" si="15"/>
        <v>0</v>
      </c>
      <c r="BG176" s="153">
        <f t="shared" si="16"/>
        <v>0</v>
      </c>
      <c r="BH176" s="153">
        <f t="shared" si="17"/>
        <v>0</v>
      </c>
      <c r="BI176" s="153">
        <f t="shared" si="18"/>
        <v>0</v>
      </c>
      <c r="BJ176" s="15" t="s">
        <v>84</v>
      </c>
      <c r="BK176" s="153">
        <f t="shared" si="19"/>
        <v>0</v>
      </c>
      <c r="BL176" s="15" t="s">
        <v>162</v>
      </c>
      <c r="BM176" s="152" t="s">
        <v>555</v>
      </c>
    </row>
    <row r="177" spans="1:65" s="2" customFormat="1" ht="16.5" customHeight="1">
      <c r="A177" s="30"/>
      <c r="B177" s="140"/>
      <c r="C177" s="174" t="s">
        <v>96</v>
      </c>
      <c r="D177" s="174" t="s">
        <v>618</v>
      </c>
      <c r="E177" s="175" t="s">
        <v>2537</v>
      </c>
      <c r="F177" s="176" t="s">
        <v>2538</v>
      </c>
      <c r="G177" s="177" t="s">
        <v>2441</v>
      </c>
      <c r="H177" s="178">
        <v>2</v>
      </c>
      <c r="I177" s="179"/>
      <c r="J177" s="180">
        <f t="shared" si="10"/>
        <v>0</v>
      </c>
      <c r="K177" s="176" t="s">
        <v>1</v>
      </c>
      <c r="L177" s="181"/>
      <c r="M177" s="182" t="s">
        <v>1</v>
      </c>
      <c r="N177" s="183" t="s">
        <v>41</v>
      </c>
      <c r="O177" s="56"/>
      <c r="P177" s="150">
        <f t="shared" si="11"/>
        <v>0</v>
      </c>
      <c r="Q177" s="150">
        <v>0</v>
      </c>
      <c r="R177" s="150">
        <f t="shared" si="12"/>
        <v>0</v>
      </c>
      <c r="S177" s="150">
        <v>0</v>
      </c>
      <c r="T177" s="151">
        <f t="shared" si="13"/>
        <v>0</v>
      </c>
      <c r="U177" s="30"/>
      <c r="V177" s="30"/>
      <c r="W177" s="30"/>
      <c r="X177" s="30"/>
      <c r="Y177" s="30"/>
      <c r="Z177" s="30"/>
      <c r="AA177" s="30"/>
      <c r="AB177" s="30"/>
      <c r="AC177" s="30"/>
      <c r="AD177" s="30"/>
      <c r="AE177" s="30"/>
      <c r="AR177" s="152" t="s">
        <v>190</v>
      </c>
      <c r="AT177" s="152" t="s">
        <v>618</v>
      </c>
      <c r="AU177" s="152" t="s">
        <v>135</v>
      </c>
      <c r="AY177" s="15" t="s">
        <v>163</v>
      </c>
      <c r="BE177" s="153">
        <f t="shared" si="14"/>
        <v>0</v>
      </c>
      <c r="BF177" s="153">
        <f t="shared" si="15"/>
        <v>0</v>
      </c>
      <c r="BG177" s="153">
        <f t="shared" si="16"/>
        <v>0</v>
      </c>
      <c r="BH177" s="153">
        <f t="shared" si="17"/>
        <v>0</v>
      </c>
      <c r="BI177" s="153">
        <f t="shared" si="18"/>
        <v>0</v>
      </c>
      <c r="BJ177" s="15" t="s">
        <v>84</v>
      </c>
      <c r="BK177" s="153">
        <f t="shared" si="19"/>
        <v>0</v>
      </c>
      <c r="BL177" s="15" t="s">
        <v>162</v>
      </c>
      <c r="BM177" s="152" t="s">
        <v>105</v>
      </c>
    </row>
    <row r="178" spans="1:65" s="2" customFormat="1" ht="16.5" customHeight="1">
      <c r="A178" s="30"/>
      <c r="B178" s="140"/>
      <c r="C178" s="174" t="s">
        <v>358</v>
      </c>
      <c r="D178" s="174" t="s">
        <v>618</v>
      </c>
      <c r="E178" s="175" t="s">
        <v>2539</v>
      </c>
      <c r="F178" s="176" t="s">
        <v>2540</v>
      </c>
      <c r="G178" s="177" t="s">
        <v>2441</v>
      </c>
      <c r="H178" s="178">
        <v>4</v>
      </c>
      <c r="I178" s="179"/>
      <c r="J178" s="180">
        <f t="shared" si="10"/>
        <v>0</v>
      </c>
      <c r="K178" s="176" t="s">
        <v>1</v>
      </c>
      <c r="L178" s="181"/>
      <c r="M178" s="182" t="s">
        <v>1</v>
      </c>
      <c r="N178" s="183" t="s">
        <v>41</v>
      </c>
      <c r="O178" s="56"/>
      <c r="P178" s="150">
        <f t="shared" si="11"/>
        <v>0</v>
      </c>
      <c r="Q178" s="150">
        <v>0</v>
      </c>
      <c r="R178" s="150">
        <f t="shared" si="12"/>
        <v>0</v>
      </c>
      <c r="S178" s="150">
        <v>0</v>
      </c>
      <c r="T178" s="151">
        <f t="shared" si="13"/>
        <v>0</v>
      </c>
      <c r="U178" s="30"/>
      <c r="V178" s="30"/>
      <c r="W178" s="30"/>
      <c r="X178" s="30"/>
      <c r="Y178" s="30"/>
      <c r="Z178" s="30"/>
      <c r="AA178" s="30"/>
      <c r="AB178" s="30"/>
      <c r="AC178" s="30"/>
      <c r="AD178" s="30"/>
      <c r="AE178" s="30"/>
      <c r="AR178" s="152" t="s">
        <v>190</v>
      </c>
      <c r="AT178" s="152" t="s">
        <v>618</v>
      </c>
      <c r="AU178" s="152" t="s">
        <v>135</v>
      </c>
      <c r="AY178" s="15" t="s">
        <v>163</v>
      </c>
      <c r="BE178" s="153">
        <f t="shared" si="14"/>
        <v>0</v>
      </c>
      <c r="BF178" s="153">
        <f t="shared" si="15"/>
        <v>0</v>
      </c>
      <c r="BG178" s="153">
        <f t="shared" si="16"/>
        <v>0</v>
      </c>
      <c r="BH178" s="153">
        <f t="shared" si="17"/>
        <v>0</v>
      </c>
      <c r="BI178" s="153">
        <f t="shared" si="18"/>
        <v>0</v>
      </c>
      <c r="BJ178" s="15" t="s">
        <v>84</v>
      </c>
      <c r="BK178" s="153">
        <f t="shared" si="19"/>
        <v>0</v>
      </c>
      <c r="BL178" s="15" t="s">
        <v>162</v>
      </c>
      <c r="BM178" s="152" t="s">
        <v>578</v>
      </c>
    </row>
    <row r="179" spans="1:65" s="2" customFormat="1" ht="16.5" customHeight="1">
      <c r="A179" s="30"/>
      <c r="B179" s="140"/>
      <c r="C179" s="174" t="s">
        <v>362</v>
      </c>
      <c r="D179" s="174" t="s">
        <v>618</v>
      </c>
      <c r="E179" s="175" t="s">
        <v>3290</v>
      </c>
      <c r="F179" s="176" t="s">
        <v>2544</v>
      </c>
      <c r="G179" s="177" t="s">
        <v>2441</v>
      </c>
      <c r="H179" s="178">
        <v>18</v>
      </c>
      <c r="I179" s="179"/>
      <c r="J179" s="180">
        <f t="shared" si="10"/>
        <v>0</v>
      </c>
      <c r="K179" s="176" t="s">
        <v>1</v>
      </c>
      <c r="L179" s="181"/>
      <c r="M179" s="182" t="s">
        <v>1</v>
      </c>
      <c r="N179" s="183" t="s">
        <v>41</v>
      </c>
      <c r="O179" s="56"/>
      <c r="P179" s="150">
        <f t="shared" si="11"/>
        <v>0</v>
      </c>
      <c r="Q179" s="150">
        <v>0</v>
      </c>
      <c r="R179" s="150">
        <f t="shared" si="12"/>
        <v>0</v>
      </c>
      <c r="S179" s="150">
        <v>0</v>
      </c>
      <c r="T179" s="151">
        <f t="shared" si="13"/>
        <v>0</v>
      </c>
      <c r="U179" s="30"/>
      <c r="V179" s="30"/>
      <c r="W179" s="30"/>
      <c r="X179" s="30"/>
      <c r="Y179" s="30"/>
      <c r="Z179" s="30"/>
      <c r="AA179" s="30"/>
      <c r="AB179" s="30"/>
      <c r="AC179" s="30"/>
      <c r="AD179" s="30"/>
      <c r="AE179" s="30"/>
      <c r="AR179" s="152" t="s">
        <v>190</v>
      </c>
      <c r="AT179" s="152" t="s">
        <v>618</v>
      </c>
      <c r="AU179" s="152" t="s">
        <v>135</v>
      </c>
      <c r="AY179" s="15" t="s">
        <v>163</v>
      </c>
      <c r="BE179" s="153">
        <f t="shared" si="14"/>
        <v>0</v>
      </c>
      <c r="BF179" s="153">
        <f t="shared" si="15"/>
        <v>0</v>
      </c>
      <c r="BG179" s="153">
        <f t="shared" si="16"/>
        <v>0</v>
      </c>
      <c r="BH179" s="153">
        <f t="shared" si="17"/>
        <v>0</v>
      </c>
      <c r="BI179" s="153">
        <f t="shared" si="18"/>
        <v>0</v>
      </c>
      <c r="BJ179" s="15" t="s">
        <v>84</v>
      </c>
      <c r="BK179" s="153">
        <f t="shared" si="19"/>
        <v>0</v>
      </c>
      <c r="BL179" s="15" t="s">
        <v>162</v>
      </c>
      <c r="BM179" s="152" t="s">
        <v>586</v>
      </c>
    </row>
    <row r="180" spans="1:65" s="2" customFormat="1" ht="16.5" customHeight="1">
      <c r="A180" s="30"/>
      <c r="B180" s="140"/>
      <c r="C180" s="174" t="s">
        <v>367</v>
      </c>
      <c r="D180" s="174" t="s">
        <v>618</v>
      </c>
      <c r="E180" s="175" t="s">
        <v>2547</v>
      </c>
      <c r="F180" s="176" t="s">
        <v>2548</v>
      </c>
      <c r="G180" s="177" t="s">
        <v>2441</v>
      </c>
      <c r="H180" s="178">
        <v>4</v>
      </c>
      <c r="I180" s="179"/>
      <c r="J180" s="180">
        <f t="shared" si="10"/>
        <v>0</v>
      </c>
      <c r="K180" s="176" t="s">
        <v>1</v>
      </c>
      <c r="L180" s="181"/>
      <c r="M180" s="182" t="s">
        <v>1</v>
      </c>
      <c r="N180" s="183" t="s">
        <v>41</v>
      </c>
      <c r="O180" s="56"/>
      <c r="P180" s="150">
        <f t="shared" si="11"/>
        <v>0</v>
      </c>
      <c r="Q180" s="150">
        <v>0</v>
      </c>
      <c r="R180" s="150">
        <f t="shared" si="12"/>
        <v>0</v>
      </c>
      <c r="S180" s="150">
        <v>0</v>
      </c>
      <c r="T180" s="151">
        <f t="shared" si="13"/>
        <v>0</v>
      </c>
      <c r="U180" s="30"/>
      <c r="V180" s="30"/>
      <c r="W180" s="30"/>
      <c r="X180" s="30"/>
      <c r="Y180" s="30"/>
      <c r="Z180" s="30"/>
      <c r="AA180" s="30"/>
      <c r="AB180" s="30"/>
      <c r="AC180" s="30"/>
      <c r="AD180" s="30"/>
      <c r="AE180" s="30"/>
      <c r="AR180" s="152" t="s">
        <v>190</v>
      </c>
      <c r="AT180" s="152" t="s">
        <v>618</v>
      </c>
      <c r="AU180" s="152" t="s">
        <v>135</v>
      </c>
      <c r="AY180" s="15" t="s">
        <v>163</v>
      </c>
      <c r="BE180" s="153">
        <f t="shared" si="14"/>
        <v>0</v>
      </c>
      <c r="BF180" s="153">
        <f t="shared" si="15"/>
        <v>0</v>
      </c>
      <c r="BG180" s="153">
        <f t="shared" si="16"/>
        <v>0</v>
      </c>
      <c r="BH180" s="153">
        <f t="shared" si="17"/>
        <v>0</v>
      </c>
      <c r="BI180" s="153">
        <f t="shared" si="18"/>
        <v>0</v>
      </c>
      <c r="BJ180" s="15" t="s">
        <v>84</v>
      </c>
      <c r="BK180" s="153">
        <f t="shared" si="19"/>
        <v>0</v>
      </c>
      <c r="BL180" s="15" t="s">
        <v>162</v>
      </c>
      <c r="BM180" s="152" t="s">
        <v>596</v>
      </c>
    </row>
    <row r="181" spans="1:65" s="2" customFormat="1" ht="16.5" customHeight="1">
      <c r="A181" s="30"/>
      <c r="B181" s="140"/>
      <c r="C181" s="174" t="s">
        <v>384</v>
      </c>
      <c r="D181" s="174" t="s">
        <v>618</v>
      </c>
      <c r="E181" s="175" t="s">
        <v>2549</v>
      </c>
      <c r="F181" s="176" t="s">
        <v>2550</v>
      </c>
      <c r="G181" s="177" t="s">
        <v>2441</v>
      </c>
      <c r="H181" s="178">
        <v>4</v>
      </c>
      <c r="I181" s="179"/>
      <c r="J181" s="180">
        <f t="shared" si="10"/>
        <v>0</v>
      </c>
      <c r="K181" s="176" t="s">
        <v>1</v>
      </c>
      <c r="L181" s="181"/>
      <c r="M181" s="182" t="s">
        <v>1</v>
      </c>
      <c r="N181" s="183" t="s">
        <v>41</v>
      </c>
      <c r="O181" s="56"/>
      <c r="P181" s="150">
        <f t="shared" si="11"/>
        <v>0</v>
      </c>
      <c r="Q181" s="150">
        <v>0</v>
      </c>
      <c r="R181" s="150">
        <f t="shared" si="12"/>
        <v>0</v>
      </c>
      <c r="S181" s="150">
        <v>0</v>
      </c>
      <c r="T181" s="151">
        <f t="shared" si="13"/>
        <v>0</v>
      </c>
      <c r="U181" s="30"/>
      <c r="V181" s="30"/>
      <c r="W181" s="30"/>
      <c r="X181" s="30"/>
      <c r="Y181" s="30"/>
      <c r="Z181" s="30"/>
      <c r="AA181" s="30"/>
      <c r="AB181" s="30"/>
      <c r="AC181" s="30"/>
      <c r="AD181" s="30"/>
      <c r="AE181" s="30"/>
      <c r="AR181" s="152" t="s">
        <v>190</v>
      </c>
      <c r="AT181" s="152" t="s">
        <v>618</v>
      </c>
      <c r="AU181" s="152" t="s">
        <v>135</v>
      </c>
      <c r="AY181" s="15" t="s">
        <v>163</v>
      </c>
      <c r="BE181" s="153">
        <f t="shared" si="14"/>
        <v>0</v>
      </c>
      <c r="BF181" s="153">
        <f t="shared" si="15"/>
        <v>0</v>
      </c>
      <c r="BG181" s="153">
        <f t="shared" si="16"/>
        <v>0</v>
      </c>
      <c r="BH181" s="153">
        <f t="shared" si="17"/>
        <v>0</v>
      </c>
      <c r="BI181" s="153">
        <f t="shared" si="18"/>
        <v>0</v>
      </c>
      <c r="BJ181" s="15" t="s">
        <v>84</v>
      </c>
      <c r="BK181" s="153">
        <f t="shared" si="19"/>
        <v>0</v>
      </c>
      <c r="BL181" s="15" t="s">
        <v>162</v>
      </c>
      <c r="BM181" s="152" t="s">
        <v>606</v>
      </c>
    </row>
    <row r="182" spans="1:65" s="2" customFormat="1" ht="16.5" customHeight="1">
      <c r="A182" s="30"/>
      <c r="B182" s="140"/>
      <c r="C182" s="174" t="s">
        <v>390</v>
      </c>
      <c r="D182" s="174" t="s">
        <v>618</v>
      </c>
      <c r="E182" s="175" t="s">
        <v>2551</v>
      </c>
      <c r="F182" s="176" t="s">
        <v>2552</v>
      </c>
      <c r="G182" s="177" t="s">
        <v>2441</v>
      </c>
      <c r="H182" s="178">
        <v>4</v>
      </c>
      <c r="I182" s="179"/>
      <c r="J182" s="180">
        <f t="shared" si="10"/>
        <v>0</v>
      </c>
      <c r="K182" s="176" t="s">
        <v>1</v>
      </c>
      <c r="L182" s="181"/>
      <c r="M182" s="182" t="s">
        <v>1</v>
      </c>
      <c r="N182" s="183" t="s">
        <v>41</v>
      </c>
      <c r="O182" s="56"/>
      <c r="P182" s="150">
        <f t="shared" si="11"/>
        <v>0</v>
      </c>
      <c r="Q182" s="150">
        <v>0</v>
      </c>
      <c r="R182" s="150">
        <f t="shared" si="12"/>
        <v>0</v>
      </c>
      <c r="S182" s="150">
        <v>0</v>
      </c>
      <c r="T182" s="151">
        <f t="shared" si="13"/>
        <v>0</v>
      </c>
      <c r="U182" s="30"/>
      <c r="V182" s="30"/>
      <c r="W182" s="30"/>
      <c r="X182" s="30"/>
      <c r="Y182" s="30"/>
      <c r="Z182" s="30"/>
      <c r="AA182" s="30"/>
      <c r="AB182" s="30"/>
      <c r="AC182" s="30"/>
      <c r="AD182" s="30"/>
      <c r="AE182" s="30"/>
      <c r="AR182" s="152" t="s">
        <v>190</v>
      </c>
      <c r="AT182" s="152" t="s">
        <v>618</v>
      </c>
      <c r="AU182" s="152" t="s">
        <v>135</v>
      </c>
      <c r="AY182" s="15" t="s">
        <v>163</v>
      </c>
      <c r="BE182" s="153">
        <f t="shared" si="14"/>
        <v>0</v>
      </c>
      <c r="BF182" s="153">
        <f t="shared" si="15"/>
        <v>0</v>
      </c>
      <c r="BG182" s="153">
        <f t="shared" si="16"/>
        <v>0</v>
      </c>
      <c r="BH182" s="153">
        <f t="shared" si="17"/>
        <v>0</v>
      </c>
      <c r="BI182" s="153">
        <f t="shared" si="18"/>
        <v>0</v>
      </c>
      <c r="BJ182" s="15" t="s">
        <v>84</v>
      </c>
      <c r="BK182" s="153">
        <f t="shared" si="19"/>
        <v>0</v>
      </c>
      <c r="BL182" s="15" t="s">
        <v>162</v>
      </c>
      <c r="BM182" s="152" t="s">
        <v>108</v>
      </c>
    </row>
    <row r="183" spans="1:65" s="2" customFormat="1" ht="16.5" customHeight="1">
      <c r="A183" s="30"/>
      <c r="B183" s="140"/>
      <c r="C183" s="174" t="s">
        <v>395</v>
      </c>
      <c r="D183" s="174" t="s">
        <v>618</v>
      </c>
      <c r="E183" s="175" t="s">
        <v>2553</v>
      </c>
      <c r="F183" s="176" t="s">
        <v>2524</v>
      </c>
      <c r="G183" s="177" t="s">
        <v>2472</v>
      </c>
      <c r="H183" s="178">
        <v>1</v>
      </c>
      <c r="I183" s="179"/>
      <c r="J183" s="180">
        <f t="shared" si="10"/>
        <v>0</v>
      </c>
      <c r="K183" s="176" t="s">
        <v>1</v>
      </c>
      <c r="L183" s="181"/>
      <c r="M183" s="182" t="s">
        <v>1</v>
      </c>
      <c r="N183" s="183" t="s">
        <v>41</v>
      </c>
      <c r="O183" s="56"/>
      <c r="P183" s="150">
        <f t="shared" si="11"/>
        <v>0</v>
      </c>
      <c r="Q183" s="150">
        <v>0</v>
      </c>
      <c r="R183" s="150">
        <f t="shared" si="12"/>
        <v>0</v>
      </c>
      <c r="S183" s="150">
        <v>0</v>
      </c>
      <c r="T183" s="151">
        <f t="shared" si="13"/>
        <v>0</v>
      </c>
      <c r="U183" s="30"/>
      <c r="V183" s="30"/>
      <c r="W183" s="30"/>
      <c r="X183" s="30"/>
      <c r="Y183" s="30"/>
      <c r="Z183" s="30"/>
      <c r="AA183" s="30"/>
      <c r="AB183" s="30"/>
      <c r="AC183" s="30"/>
      <c r="AD183" s="30"/>
      <c r="AE183" s="30"/>
      <c r="AR183" s="152" t="s">
        <v>190</v>
      </c>
      <c r="AT183" s="152" t="s">
        <v>618</v>
      </c>
      <c r="AU183" s="152" t="s">
        <v>135</v>
      </c>
      <c r="AY183" s="15" t="s">
        <v>163</v>
      </c>
      <c r="BE183" s="153">
        <f t="shared" si="14"/>
        <v>0</v>
      </c>
      <c r="BF183" s="153">
        <f t="shared" si="15"/>
        <v>0</v>
      </c>
      <c r="BG183" s="153">
        <f t="shared" si="16"/>
        <v>0</v>
      </c>
      <c r="BH183" s="153">
        <f t="shared" si="17"/>
        <v>0</v>
      </c>
      <c r="BI183" s="153">
        <f t="shared" si="18"/>
        <v>0</v>
      </c>
      <c r="BJ183" s="15" t="s">
        <v>84</v>
      </c>
      <c r="BK183" s="153">
        <f t="shared" si="19"/>
        <v>0</v>
      </c>
      <c r="BL183" s="15" t="s">
        <v>162</v>
      </c>
      <c r="BM183" s="152" t="s">
        <v>627</v>
      </c>
    </row>
    <row r="184" spans="1:65" s="11" customFormat="1" ht="20.85" customHeight="1">
      <c r="B184" s="129"/>
      <c r="D184" s="130" t="s">
        <v>75</v>
      </c>
      <c r="E184" s="163" t="s">
        <v>2554</v>
      </c>
      <c r="F184" s="163" t="s">
        <v>2555</v>
      </c>
      <c r="I184" s="132"/>
      <c r="J184" s="164">
        <f>BK184</f>
        <v>0</v>
      </c>
      <c r="L184" s="129"/>
      <c r="M184" s="134"/>
      <c r="N184" s="135"/>
      <c r="O184" s="135"/>
      <c r="P184" s="136">
        <f>SUM(P185:P189)</f>
        <v>0</v>
      </c>
      <c r="Q184" s="135"/>
      <c r="R184" s="136">
        <f>SUM(R185:R189)</f>
        <v>0</v>
      </c>
      <c r="S184" s="135"/>
      <c r="T184" s="137">
        <f>SUM(T185:T189)</f>
        <v>0</v>
      </c>
      <c r="AR184" s="130" t="s">
        <v>84</v>
      </c>
      <c r="AT184" s="138" t="s">
        <v>75</v>
      </c>
      <c r="AU184" s="138" t="s">
        <v>86</v>
      </c>
      <c r="AY184" s="130" t="s">
        <v>163</v>
      </c>
      <c r="BK184" s="139">
        <f>SUM(BK185:BK189)</f>
        <v>0</v>
      </c>
    </row>
    <row r="185" spans="1:65" s="2" customFormat="1" ht="16.5" customHeight="1">
      <c r="A185" s="30"/>
      <c r="B185" s="140"/>
      <c r="C185" s="174" t="s">
        <v>399</v>
      </c>
      <c r="D185" s="174" t="s">
        <v>618</v>
      </c>
      <c r="E185" s="175" t="s">
        <v>2556</v>
      </c>
      <c r="F185" s="176" t="s">
        <v>2557</v>
      </c>
      <c r="G185" s="177" t="s">
        <v>329</v>
      </c>
      <c r="H185" s="178">
        <v>55</v>
      </c>
      <c r="I185" s="179"/>
      <c r="J185" s="180">
        <f>ROUND(I185*H185,2)</f>
        <v>0</v>
      </c>
      <c r="K185" s="176" t="s">
        <v>1</v>
      </c>
      <c r="L185" s="181"/>
      <c r="M185" s="182" t="s">
        <v>1</v>
      </c>
      <c r="N185" s="183" t="s">
        <v>41</v>
      </c>
      <c r="O185" s="56"/>
      <c r="P185" s="150">
        <f>O185*H185</f>
        <v>0</v>
      </c>
      <c r="Q185" s="150">
        <v>0</v>
      </c>
      <c r="R185" s="150">
        <f>Q185*H185</f>
        <v>0</v>
      </c>
      <c r="S185" s="150">
        <v>0</v>
      </c>
      <c r="T185" s="151">
        <f>S185*H185</f>
        <v>0</v>
      </c>
      <c r="U185" s="30"/>
      <c r="V185" s="30"/>
      <c r="W185" s="30"/>
      <c r="X185" s="30"/>
      <c r="Y185" s="30"/>
      <c r="Z185" s="30"/>
      <c r="AA185" s="30"/>
      <c r="AB185" s="30"/>
      <c r="AC185" s="30"/>
      <c r="AD185" s="30"/>
      <c r="AE185" s="30"/>
      <c r="AR185" s="152" t="s">
        <v>190</v>
      </c>
      <c r="AT185" s="152" t="s">
        <v>618</v>
      </c>
      <c r="AU185" s="152" t="s">
        <v>135</v>
      </c>
      <c r="AY185" s="15" t="s">
        <v>163</v>
      </c>
      <c r="BE185" s="153">
        <f>IF(N185="základní",J185,0)</f>
        <v>0</v>
      </c>
      <c r="BF185" s="153">
        <f>IF(N185="snížená",J185,0)</f>
        <v>0</v>
      </c>
      <c r="BG185" s="153">
        <f>IF(N185="zákl. přenesená",J185,0)</f>
        <v>0</v>
      </c>
      <c r="BH185" s="153">
        <f>IF(N185="sníž. přenesená",J185,0)</f>
        <v>0</v>
      </c>
      <c r="BI185" s="153">
        <f>IF(N185="nulová",J185,0)</f>
        <v>0</v>
      </c>
      <c r="BJ185" s="15" t="s">
        <v>84</v>
      </c>
      <c r="BK185" s="153">
        <f>ROUND(I185*H185,2)</f>
        <v>0</v>
      </c>
      <c r="BL185" s="15" t="s">
        <v>162</v>
      </c>
      <c r="BM185" s="152" t="s">
        <v>641</v>
      </c>
    </row>
    <row r="186" spans="1:65" s="2" customFormat="1" ht="16.5" customHeight="1">
      <c r="A186" s="30"/>
      <c r="B186" s="140"/>
      <c r="C186" s="174" t="s">
        <v>405</v>
      </c>
      <c r="D186" s="174" t="s">
        <v>618</v>
      </c>
      <c r="E186" s="175" t="s">
        <v>2558</v>
      </c>
      <c r="F186" s="176" t="s">
        <v>2559</v>
      </c>
      <c r="G186" s="177" t="s">
        <v>2441</v>
      </c>
      <c r="H186" s="178">
        <v>4</v>
      </c>
      <c r="I186" s="179"/>
      <c r="J186" s="180">
        <f>ROUND(I186*H186,2)</f>
        <v>0</v>
      </c>
      <c r="K186" s="176" t="s">
        <v>1</v>
      </c>
      <c r="L186" s="181"/>
      <c r="M186" s="182" t="s">
        <v>1</v>
      </c>
      <c r="N186" s="183" t="s">
        <v>41</v>
      </c>
      <c r="O186" s="56"/>
      <c r="P186" s="150">
        <f>O186*H186</f>
        <v>0</v>
      </c>
      <c r="Q186" s="150">
        <v>0</v>
      </c>
      <c r="R186" s="150">
        <f>Q186*H186</f>
        <v>0</v>
      </c>
      <c r="S186" s="150">
        <v>0</v>
      </c>
      <c r="T186" s="151">
        <f>S186*H186</f>
        <v>0</v>
      </c>
      <c r="U186" s="30"/>
      <c r="V186" s="30"/>
      <c r="W186" s="30"/>
      <c r="X186" s="30"/>
      <c r="Y186" s="30"/>
      <c r="Z186" s="30"/>
      <c r="AA186" s="30"/>
      <c r="AB186" s="30"/>
      <c r="AC186" s="30"/>
      <c r="AD186" s="30"/>
      <c r="AE186" s="30"/>
      <c r="AR186" s="152" t="s">
        <v>190</v>
      </c>
      <c r="AT186" s="152" t="s">
        <v>618</v>
      </c>
      <c r="AU186" s="152" t="s">
        <v>135</v>
      </c>
      <c r="AY186" s="15" t="s">
        <v>163</v>
      </c>
      <c r="BE186" s="153">
        <f>IF(N186="základní",J186,0)</f>
        <v>0</v>
      </c>
      <c r="BF186" s="153">
        <f>IF(N186="snížená",J186,0)</f>
        <v>0</v>
      </c>
      <c r="BG186" s="153">
        <f>IF(N186="zákl. přenesená",J186,0)</f>
        <v>0</v>
      </c>
      <c r="BH186" s="153">
        <f>IF(N186="sníž. přenesená",J186,0)</f>
        <v>0</v>
      </c>
      <c r="BI186" s="153">
        <f>IF(N186="nulová",J186,0)</f>
        <v>0</v>
      </c>
      <c r="BJ186" s="15" t="s">
        <v>84</v>
      </c>
      <c r="BK186" s="153">
        <f>ROUND(I186*H186,2)</f>
        <v>0</v>
      </c>
      <c r="BL186" s="15" t="s">
        <v>162</v>
      </c>
      <c r="BM186" s="152" t="s">
        <v>653</v>
      </c>
    </row>
    <row r="187" spans="1:65" s="2" customFormat="1" ht="16.5" customHeight="1">
      <c r="A187" s="30"/>
      <c r="B187" s="140"/>
      <c r="C187" s="174" t="s">
        <v>410</v>
      </c>
      <c r="D187" s="174" t="s">
        <v>618</v>
      </c>
      <c r="E187" s="175" t="s">
        <v>2562</v>
      </c>
      <c r="F187" s="176" t="s">
        <v>2563</v>
      </c>
      <c r="G187" s="177" t="s">
        <v>1140</v>
      </c>
      <c r="H187" s="178">
        <v>5</v>
      </c>
      <c r="I187" s="179"/>
      <c r="J187" s="180">
        <f>ROUND(I187*H187,2)</f>
        <v>0</v>
      </c>
      <c r="K187" s="176" t="s">
        <v>1</v>
      </c>
      <c r="L187" s="181"/>
      <c r="M187" s="182" t="s">
        <v>1</v>
      </c>
      <c r="N187" s="183" t="s">
        <v>41</v>
      </c>
      <c r="O187" s="56"/>
      <c r="P187" s="150">
        <f>O187*H187</f>
        <v>0</v>
      </c>
      <c r="Q187" s="150">
        <v>0</v>
      </c>
      <c r="R187" s="150">
        <f>Q187*H187</f>
        <v>0</v>
      </c>
      <c r="S187" s="150">
        <v>0</v>
      </c>
      <c r="T187" s="151">
        <f>S187*H187</f>
        <v>0</v>
      </c>
      <c r="U187" s="30"/>
      <c r="V187" s="30"/>
      <c r="W187" s="30"/>
      <c r="X187" s="30"/>
      <c r="Y187" s="30"/>
      <c r="Z187" s="30"/>
      <c r="AA187" s="30"/>
      <c r="AB187" s="30"/>
      <c r="AC187" s="30"/>
      <c r="AD187" s="30"/>
      <c r="AE187" s="30"/>
      <c r="AR187" s="152" t="s">
        <v>190</v>
      </c>
      <c r="AT187" s="152" t="s">
        <v>618</v>
      </c>
      <c r="AU187" s="152" t="s">
        <v>135</v>
      </c>
      <c r="AY187" s="15" t="s">
        <v>163</v>
      </c>
      <c r="BE187" s="153">
        <f>IF(N187="základní",J187,0)</f>
        <v>0</v>
      </c>
      <c r="BF187" s="153">
        <f>IF(N187="snížená",J187,0)</f>
        <v>0</v>
      </c>
      <c r="BG187" s="153">
        <f>IF(N187="zákl. přenesená",J187,0)</f>
        <v>0</v>
      </c>
      <c r="BH187" s="153">
        <f>IF(N187="sníž. přenesená",J187,0)</f>
        <v>0</v>
      </c>
      <c r="BI187" s="153">
        <f>IF(N187="nulová",J187,0)</f>
        <v>0</v>
      </c>
      <c r="BJ187" s="15" t="s">
        <v>84</v>
      </c>
      <c r="BK187" s="153">
        <f>ROUND(I187*H187,2)</f>
        <v>0</v>
      </c>
      <c r="BL187" s="15" t="s">
        <v>162</v>
      </c>
      <c r="BM187" s="152" t="s">
        <v>663</v>
      </c>
    </row>
    <row r="188" spans="1:65" s="2" customFormat="1" ht="16.5" customHeight="1">
      <c r="A188" s="30"/>
      <c r="B188" s="140"/>
      <c r="C188" s="174" t="s">
        <v>99</v>
      </c>
      <c r="D188" s="174" t="s">
        <v>618</v>
      </c>
      <c r="E188" s="175" t="s">
        <v>2564</v>
      </c>
      <c r="F188" s="176" t="s">
        <v>2565</v>
      </c>
      <c r="G188" s="177" t="s">
        <v>2441</v>
      </c>
      <c r="H188" s="178">
        <v>4</v>
      </c>
      <c r="I188" s="179"/>
      <c r="J188" s="180">
        <f>ROUND(I188*H188,2)</f>
        <v>0</v>
      </c>
      <c r="K188" s="176" t="s">
        <v>1</v>
      </c>
      <c r="L188" s="181"/>
      <c r="M188" s="182" t="s">
        <v>1</v>
      </c>
      <c r="N188" s="183" t="s">
        <v>41</v>
      </c>
      <c r="O188" s="56"/>
      <c r="P188" s="150">
        <f>O188*H188</f>
        <v>0</v>
      </c>
      <c r="Q188" s="150">
        <v>0</v>
      </c>
      <c r="R188" s="150">
        <f>Q188*H188</f>
        <v>0</v>
      </c>
      <c r="S188" s="150">
        <v>0</v>
      </c>
      <c r="T188" s="151">
        <f>S188*H188</f>
        <v>0</v>
      </c>
      <c r="U188" s="30"/>
      <c r="V188" s="30"/>
      <c r="W188" s="30"/>
      <c r="X188" s="30"/>
      <c r="Y188" s="30"/>
      <c r="Z188" s="30"/>
      <c r="AA188" s="30"/>
      <c r="AB188" s="30"/>
      <c r="AC188" s="30"/>
      <c r="AD188" s="30"/>
      <c r="AE188" s="30"/>
      <c r="AR188" s="152" t="s">
        <v>190</v>
      </c>
      <c r="AT188" s="152" t="s">
        <v>618</v>
      </c>
      <c r="AU188" s="152" t="s">
        <v>135</v>
      </c>
      <c r="AY188" s="15" t="s">
        <v>163</v>
      </c>
      <c r="BE188" s="153">
        <f>IF(N188="základní",J188,0)</f>
        <v>0</v>
      </c>
      <c r="BF188" s="153">
        <f>IF(N188="snížená",J188,0)</f>
        <v>0</v>
      </c>
      <c r="BG188" s="153">
        <f>IF(N188="zákl. přenesená",J188,0)</f>
        <v>0</v>
      </c>
      <c r="BH188" s="153">
        <f>IF(N188="sníž. přenesená",J188,0)</f>
        <v>0</v>
      </c>
      <c r="BI188" s="153">
        <f>IF(N188="nulová",J188,0)</f>
        <v>0</v>
      </c>
      <c r="BJ188" s="15" t="s">
        <v>84</v>
      </c>
      <c r="BK188" s="153">
        <f>ROUND(I188*H188,2)</f>
        <v>0</v>
      </c>
      <c r="BL188" s="15" t="s">
        <v>162</v>
      </c>
      <c r="BM188" s="152" t="s">
        <v>111</v>
      </c>
    </row>
    <row r="189" spans="1:65" s="2" customFormat="1" ht="21.75" customHeight="1">
      <c r="A189" s="30"/>
      <c r="B189" s="140"/>
      <c r="C189" s="174" t="s">
        <v>428</v>
      </c>
      <c r="D189" s="174" t="s">
        <v>618</v>
      </c>
      <c r="E189" s="175" t="s">
        <v>2566</v>
      </c>
      <c r="F189" s="176" t="s">
        <v>2567</v>
      </c>
      <c r="G189" s="177" t="s">
        <v>2441</v>
      </c>
      <c r="H189" s="178">
        <v>1</v>
      </c>
      <c r="I189" s="179"/>
      <c r="J189" s="180">
        <f>ROUND(I189*H189,2)</f>
        <v>0</v>
      </c>
      <c r="K189" s="176" t="s">
        <v>1</v>
      </c>
      <c r="L189" s="181"/>
      <c r="M189" s="182" t="s">
        <v>1</v>
      </c>
      <c r="N189" s="183" t="s">
        <v>41</v>
      </c>
      <c r="O189" s="56"/>
      <c r="P189" s="150">
        <f>O189*H189</f>
        <v>0</v>
      </c>
      <c r="Q189" s="150">
        <v>0</v>
      </c>
      <c r="R189" s="150">
        <f>Q189*H189</f>
        <v>0</v>
      </c>
      <c r="S189" s="150">
        <v>0</v>
      </c>
      <c r="T189" s="151">
        <f>S189*H189</f>
        <v>0</v>
      </c>
      <c r="U189" s="30"/>
      <c r="V189" s="30"/>
      <c r="W189" s="30"/>
      <c r="X189" s="30"/>
      <c r="Y189" s="30"/>
      <c r="Z189" s="30"/>
      <c r="AA189" s="30"/>
      <c r="AB189" s="30"/>
      <c r="AC189" s="30"/>
      <c r="AD189" s="30"/>
      <c r="AE189" s="30"/>
      <c r="AR189" s="152" t="s">
        <v>190</v>
      </c>
      <c r="AT189" s="152" t="s">
        <v>618</v>
      </c>
      <c r="AU189" s="152" t="s">
        <v>135</v>
      </c>
      <c r="AY189" s="15" t="s">
        <v>163</v>
      </c>
      <c r="BE189" s="153">
        <f>IF(N189="základní",J189,0)</f>
        <v>0</v>
      </c>
      <c r="BF189" s="153">
        <f>IF(N189="snížená",J189,0)</f>
        <v>0</v>
      </c>
      <c r="BG189" s="153">
        <f>IF(N189="zákl. přenesená",J189,0)</f>
        <v>0</v>
      </c>
      <c r="BH189" s="153">
        <f>IF(N189="sníž. přenesená",J189,0)</f>
        <v>0</v>
      </c>
      <c r="BI189" s="153">
        <f>IF(N189="nulová",J189,0)</f>
        <v>0</v>
      </c>
      <c r="BJ189" s="15" t="s">
        <v>84</v>
      </c>
      <c r="BK189" s="153">
        <f>ROUND(I189*H189,2)</f>
        <v>0</v>
      </c>
      <c r="BL189" s="15" t="s">
        <v>162</v>
      </c>
      <c r="BM189" s="152" t="s">
        <v>680</v>
      </c>
    </row>
    <row r="190" spans="1:65" s="11" customFormat="1" ht="20.85" customHeight="1">
      <c r="B190" s="129"/>
      <c r="D190" s="130" t="s">
        <v>75</v>
      </c>
      <c r="E190" s="163" t="s">
        <v>2568</v>
      </c>
      <c r="F190" s="163" t="s">
        <v>2569</v>
      </c>
      <c r="I190" s="132"/>
      <c r="J190" s="164">
        <f>BK190</f>
        <v>0</v>
      </c>
      <c r="L190" s="129"/>
      <c r="M190" s="134"/>
      <c r="N190" s="135"/>
      <c r="O190" s="135"/>
      <c r="P190" s="136">
        <f>SUM(P191:P194)</f>
        <v>0</v>
      </c>
      <c r="Q190" s="135"/>
      <c r="R190" s="136">
        <f>SUM(R191:R194)</f>
        <v>0</v>
      </c>
      <c r="S190" s="135"/>
      <c r="T190" s="137">
        <f>SUM(T191:T194)</f>
        <v>0</v>
      </c>
      <c r="AR190" s="130" t="s">
        <v>84</v>
      </c>
      <c r="AT190" s="138" t="s">
        <v>75</v>
      </c>
      <c r="AU190" s="138" t="s">
        <v>86</v>
      </c>
      <c r="AY190" s="130" t="s">
        <v>163</v>
      </c>
      <c r="BK190" s="139">
        <f>SUM(BK191:BK194)</f>
        <v>0</v>
      </c>
    </row>
    <row r="191" spans="1:65" s="2" customFormat="1" ht="24.2" customHeight="1">
      <c r="A191" s="30"/>
      <c r="B191" s="140"/>
      <c r="C191" s="174" t="s">
        <v>438</v>
      </c>
      <c r="D191" s="174" t="s">
        <v>618</v>
      </c>
      <c r="E191" s="175" t="s">
        <v>2570</v>
      </c>
      <c r="F191" s="176" t="s">
        <v>2571</v>
      </c>
      <c r="G191" s="177" t="s">
        <v>2441</v>
      </c>
      <c r="H191" s="178">
        <v>2</v>
      </c>
      <c r="I191" s="179"/>
      <c r="J191" s="180">
        <f>ROUND(I191*H191,2)</f>
        <v>0</v>
      </c>
      <c r="K191" s="176" t="s">
        <v>1</v>
      </c>
      <c r="L191" s="181"/>
      <c r="M191" s="182" t="s">
        <v>1</v>
      </c>
      <c r="N191" s="183" t="s">
        <v>41</v>
      </c>
      <c r="O191" s="56"/>
      <c r="P191" s="150">
        <f>O191*H191</f>
        <v>0</v>
      </c>
      <c r="Q191" s="150">
        <v>0</v>
      </c>
      <c r="R191" s="150">
        <f>Q191*H191</f>
        <v>0</v>
      </c>
      <c r="S191" s="150">
        <v>0</v>
      </c>
      <c r="T191" s="151">
        <f>S191*H191</f>
        <v>0</v>
      </c>
      <c r="U191" s="30"/>
      <c r="V191" s="30"/>
      <c r="W191" s="30"/>
      <c r="X191" s="30"/>
      <c r="Y191" s="30"/>
      <c r="Z191" s="30"/>
      <c r="AA191" s="30"/>
      <c r="AB191" s="30"/>
      <c r="AC191" s="30"/>
      <c r="AD191" s="30"/>
      <c r="AE191" s="30"/>
      <c r="AR191" s="152" t="s">
        <v>190</v>
      </c>
      <c r="AT191" s="152" t="s">
        <v>618</v>
      </c>
      <c r="AU191" s="152" t="s">
        <v>135</v>
      </c>
      <c r="AY191" s="15" t="s">
        <v>163</v>
      </c>
      <c r="BE191" s="153">
        <f>IF(N191="základní",J191,0)</f>
        <v>0</v>
      </c>
      <c r="BF191" s="153">
        <f>IF(N191="snížená",J191,0)</f>
        <v>0</v>
      </c>
      <c r="BG191" s="153">
        <f>IF(N191="zákl. přenesená",J191,0)</f>
        <v>0</v>
      </c>
      <c r="BH191" s="153">
        <f>IF(N191="sníž. přenesená",J191,0)</f>
        <v>0</v>
      </c>
      <c r="BI191" s="153">
        <f>IF(N191="nulová",J191,0)</f>
        <v>0</v>
      </c>
      <c r="BJ191" s="15" t="s">
        <v>84</v>
      </c>
      <c r="BK191" s="153">
        <f>ROUND(I191*H191,2)</f>
        <v>0</v>
      </c>
      <c r="BL191" s="15" t="s">
        <v>162</v>
      </c>
      <c r="BM191" s="152" t="s">
        <v>688</v>
      </c>
    </row>
    <row r="192" spans="1:65" s="2" customFormat="1" ht="24.2" customHeight="1">
      <c r="A192" s="30"/>
      <c r="B192" s="140"/>
      <c r="C192" s="174" t="s">
        <v>468</v>
      </c>
      <c r="D192" s="174" t="s">
        <v>618</v>
      </c>
      <c r="E192" s="175" t="s">
        <v>2574</v>
      </c>
      <c r="F192" s="176" t="s">
        <v>2575</v>
      </c>
      <c r="G192" s="177" t="s">
        <v>2441</v>
      </c>
      <c r="H192" s="178">
        <v>3</v>
      </c>
      <c r="I192" s="179"/>
      <c r="J192" s="180">
        <f>ROUND(I192*H192,2)</f>
        <v>0</v>
      </c>
      <c r="K192" s="176" t="s">
        <v>1</v>
      </c>
      <c r="L192" s="181"/>
      <c r="M192" s="182" t="s">
        <v>1</v>
      </c>
      <c r="N192" s="183" t="s">
        <v>41</v>
      </c>
      <c r="O192" s="56"/>
      <c r="P192" s="150">
        <f>O192*H192</f>
        <v>0</v>
      </c>
      <c r="Q192" s="150">
        <v>0</v>
      </c>
      <c r="R192" s="150">
        <f>Q192*H192</f>
        <v>0</v>
      </c>
      <c r="S192" s="150">
        <v>0</v>
      </c>
      <c r="T192" s="151">
        <f>S192*H192</f>
        <v>0</v>
      </c>
      <c r="U192" s="30"/>
      <c r="V192" s="30"/>
      <c r="W192" s="30"/>
      <c r="X192" s="30"/>
      <c r="Y192" s="30"/>
      <c r="Z192" s="30"/>
      <c r="AA192" s="30"/>
      <c r="AB192" s="30"/>
      <c r="AC192" s="30"/>
      <c r="AD192" s="30"/>
      <c r="AE192" s="30"/>
      <c r="AR192" s="152" t="s">
        <v>190</v>
      </c>
      <c r="AT192" s="152" t="s">
        <v>618</v>
      </c>
      <c r="AU192" s="152" t="s">
        <v>135</v>
      </c>
      <c r="AY192" s="15" t="s">
        <v>163</v>
      </c>
      <c r="BE192" s="153">
        <f>IF(N192="základní",J192,0)</f>
        <v>0</v>
      </c>
      <c r="BF192" s="153">
        <f>IF(N192="snížená",J192,0)</f>
        <v>0</v>
      </c>
      <c r="BG192" s="153">
        <f>IF(N192="zákl. přenesená",J192,0)</f>
        <v>0</v>
      </c>
      <c r="BH192" s="153">
        <f>IF(N192="sníž. přenesená",J192,0)</f>
        <v>0</v>
      </c>
      <c r="BI192" s="153">
        <f>IF(N192="nulová",J192,0)</f>
        <v>0</v>
      </c>
      <c r="BJ192" s="15" t="s">
        <v>84</v>
      </c>
      <c r="BK192" s="153">
        <f>ROUND(I192*H192,2)</f>
        <v>0</v>
      </c>
      <c r="BL192" s="15" t="s">
        <v>162</v>
      </c>
      <c r="BM192" s="152" t="s">
        <v>695</v>
      </c>
    </row>
    <row r="193" spans="1:65" s="2" customFormat="1" ht="24.2" customHeight="1">
      <c r="A193" s="30"/>
      <c r="B193" s="140"/>
      <c r="C193" s="174" t="s">
        <v>473</v>
      </c>
      <c r="D193" s="174" t="s">
        <v>618</v>
      </c>
      <c r="E193" s="175" t="s">
        <v>3291</v>
      </c>
      <c r="F193" s="176" t="s">
        <v>3292</v>
      </c>
      <c r="G193" s="177" t="s">
        <v>2441</v>
      </c>
      <c r="H193" s="178">
        <v>3</v>
      </c>
      <c r="I193" s="179"/>
      <c r="J193" s="180">
        <f>ROUND(I193*H193,2)</f>
        <v>0</v>
      </c>
      <c r="K193" s="176" t="s">
        <v>1</v>
      </c>
      <c r="L193" s="181"/>
      <c r="M193" s="182" t="s">
        <v>1</v>
      </c>
      <c r="N193" s="183" t="s">
        <v>41</v>
      </c>
      <c r="O193" s="56"/>
      <c r="P193" s="150">
        <f>O193*H193</f>
        <v>0</v>
      </c>
      <c r="Q193" s="150">
        <v>0</v>
      </c>
      <c r="R193" s="150">
        <f>Q193*H193</f>
        <v>0</v>
      </c>
      <c r="S193" s="150">
        <v>0</v>
      </c>
      <c r="T193" s="151">
        <f>S193*H193</f>
        <v>0</v>
      </c>
      <c r="U193" s="30"/>
      <c r="V193" s="30"/>
      <c r="W193" s="30"/>
      <c r="X193" s="30"/>
      <c r="Y193" s="30"/>
      <c r="Z193" s="30"/>
      <c r="AA193" s="30"/>
      <c r="AB193" s="30"/>
      <c r="AC193" s="30"/>
      <c r="AD193" s="30"/>
      <c r="AE193" s="30"/>
      <c r="AR193" s="152" t="s">
        <v>190</v>
      </c>
      <c r="AT193" s="152" t="s">
        <v>618</v>
      </c>
      <c r="AU193" s="152" t="s">
        <v>135</v>
      </c>
      <c r="AY193" s="15" t="s">
        <v>163</v>
      </c>
      <c r="BE193" s="153">
        <f>IF(N193="základní",J193,0)</f>
        <v>0</v>
      </c>
      <c r="BF193" s="153">
        <f>IF(N193="snížená",J193,0)</f>
        <v>0</v>
      </c>
      <c r="BG193" s="153">
        <f>IF(N193="zákl. přenesená",J193,0)</f>
        <v>0</v>
      </c>
      <c r="BH193" s="153">
        <f>IF(N193="sníž. přenesená",J193,0)</f>
        <v>0</v>
      </c>
      <c r="BI193" s="153">
        <f>IF(N193="nulová",J193,0)</f>
        <v>0</v>
      </c>
      <c r="BJ193" s="15" t="s">
        <v>84</v>
      </c>
      <c r="BK193" s="153">
        <f>ROUND(I193*H193,2)</f>
        <v>0</v>
      </c>
      <c r="BL193" s="15" t="s">
        <v>162</v>
      </c>
      <c r="BM193" s="152" t="s">
        <v>705</v>
      </c>
    </row>
    <row r="194" spans="1:65" s="2" customFormat="1" ht="24.2" customHeight="1">
      <c r="A194" s="30"/>
      <c r="B194" s="140"/>
      <c r="C194" s="174" t="s">
        <v>491</v>
      </c>
      <c r="D194" s="174" t="s">
        <v>618</v>
      </c>
      <c r="E194" s="175" t="s">
        <v>2591</v>
      </c>
      <c r="F194" s="176" t="s">
        <v>2592</v>
      </c>
      <c r="G194" s="177" t="s">
        <v>2472</v>
      </c>
      <c r="H194" s="178">
        <v>1</v>
      </c>
      <c r="I194" s="179"/>
      <c r="J194" s="180">
        <f>ROUND(I194*H194,2)</f>
        <v>0</v>
      </c>
      <c r="K194" s="176" t="s">
        <v>1</v>
      </c>
      <c r="L194" s="181"/>
      <c r="M194" s="182" t="s">
        <v>1</v>
      </c>
      <c r="N194" s="183" t="s">
        <v>41</v>
      </c>
      <c r="O194" s="56"/>
      <c r="P194" s="150">
        <f>O194*H194</f>
        <v>0</v>
      </c>
      <c r="Q194" s="150">
        <v>0</v>
      </c>
      <c r="R194" s="150">
        <f>Q194*H194</f>
        <v>0</v>
      </c>
      <c r="S194" s="150">
        <v>0</v>
      </c>
      <c r="T194" s="151">
        <f>S194*H194</f>
        <v>0</v>
      </c>
      <c r="U194" s="30"/>
      <c r="V194" s="30"/>
      <c r="W194" s="30"/>
      <c r="X194" s="30"/>
      <c r="Y194" s="30"/>
      <c r="Z194" s="30"/>
      <c r="AA194" s="30"/>
      <c r="AB194" s="30"/>
      <c r="AC194" s="30"/>
      <c r="AD194" s="30"/>
      <c r="AE194" s="30"/>
      <c r="AR194" s="152" t="s">
        <v>190</v>
      </c>
      <c r="AT194" s="152" t="s">
        <v>618</v>
      </c>
      <c r="AU194" s="152" t="s">
        <v>135</v>
      </c>
      <c r="AY194" s="15" t="s">
        <v>163</v>
      </c>
      <c r="BE194" s="153">
        <f>IF(N194="základní",J194,0)</f>
        <v>0</v>
      </c>
      <c r="BF194" s="153">
        <f>IF(N194="snížená",J194,0)</f>
        <v>0</v>
      </c>
      <c r="BG194" s="153">
        <f>IF(N194="zákl. přenesená",J194,0)</f>
        <v>0</v>
      </c>
      <c r="BH194" s="153">
        <f>IF(N194="sníž. přenesená",J194,0)</f>
        <v>0</v>
      </c>
      <c r="BI194" s="153">
        <f>IF(N194="nulová",J194,0)</f>
        <v>0</v>
      </c>
      <c r="BJ194" s="15" t="s">
        <v>84</v>
      </c>
      <c r="BK194" s="153">
        <f>ROUND(I194*H194,2)</f>
        <v>0</v>
      </c>
      <c r="BL194" s="15" t="s">
        <v>162</v>
      </c>
      <c r="BM194" s="152" t="s">
        <v>114</v>
      </c>
    </row>
    <row r="195" spans="1:65" s="11" customFormat="1" ht="20.85" customHeight="1">
      <c r="B195" s="129"/>
      <c r="D195" s="130" t="s">
        <v>75</v>
      </c>
      <c r="E195" s="163" t="s">
        <v>2593</v>
      </c>
      <c r="F195" s="163" t="s">
        <v>2594</v>
      </c>
      <c r="I195" s="132"/>
      <c r="J195" s="164">
        <f>BK195</f>
        <v>0</v>
      </c>
      <c r="L195" s="129"/>
      <c r="M195" s="134"/>
      <c r="N195" s="135"/>
      <c r="O195" s="135"/>
      <c r="P195" s="136">
        <f>SUM(P196:P203)</f>
        <v>0</v>
      </c>
      <c r="Q195" s="135"/>
      <c r="R195" s="136">
        <f>SUM(R196:R203)</f>
        <v>0</v>
      </c>
      <c r="S195" s="135"/>
      <c r="T195" s="137">
        <f>SUM(T196:T203)</f>
        <v>0</v>
      </c>
      <c r="AR195" s="130" t="s">
        <v>84</v>
      </c>
      <c r="AT195" s="138" t="s">
        <v>75</v>
      </c>
      <c r="AU195" s="138" t="s">
        <v>86</v>
      </c>
      <c r="AY195" s="130" t="s">
        <v>163</v>
      </c>
      <c r="BK195" s="139">
        <f>SUM(BK196:BK203)</f>
        <v>0</v>
      </c>
    </row>
    <row r="196" spans="1:65" s="2" customFormat="1" ht="16.5" customHeight="1">
      <c r="A196" s="30"/>
      <c r="B196" s="140"/>
      <c r="C196" s="174" t="s">
        <v>495</v>
      </c>
      <c r="D196" s="174" t="s">
        <v>618</v>
      </c>
      <c r="E196" s="175" t="s">
        <v>2599</v>
      </c>
      <c r="F196" s="176" t="s">
        <v>2600</v>
      </c>
      <c r="G196" s="177" t="s">
        <v>329</v>
      </c>
      <c r="H196" s="178">
        <v>65</v>
      </c>
      <c r="I196" s="179"/>
      <c r="J196" s="180">
        <f t="shared" ref="J196:J203" si="20">ROUND(I196*H196,2)</f>
        <v>0</v>
      </c>
      <c r="K196" s="176" t="s">
        <v>1</v>
      </c>
      <c r="L196" s="181"/>
      <c r="M196" s="182" t="s">
        <v>1</v>
      </c>
      <c r="N196" s="183" t="s">
        <v>41</v>
      </c>
      <c r="O196" s="56"/>
      <c r="P196" s="150">
        <f t="shared" ref="P196:P203" si="21">O196*H196</f>
        <v>0</v>
      </c>
      <c r="Q196" s="150">
        <v>0</v>
      </c>
      <c r="R196" s="150">
        <f t="shared" ref="R196:R203" si="22">Q196*H196</f>
        <v>0</v>
      </c>
      <c r="S196" s="150">
        <v>0</v>
      </c>
      <c r="T196" s="151">
        <f t="shared" ref="T196:T203" si="23">S196*H196</f>
        <v>0</v>
      </c>
      <c r="U196" s="30"/>
      <c r="V196" s="30"/>
      <c r="W196" s="30"/>
      <c r="X196" s="30"/>
      <c r="Y196" s="30"/>
      <c r="Z196" s="30"/>
      <c r="AA196" s="30"/>
      <c r="AB196" s="30"/>
      <c r="AC196" s="30"/>
      <c r="AD196" s="30"/>
      <c r="AE196" s="30"/>
      <c r="AR196" s="152" t="s">
        <v>190</v>
      </c>
      <c r="AT196" s="152" t="s">
        <v>618</v>
      </c>
      <c r="AU196" s="152" t="s">
        <v>135</v>
      </c>
      <c r="AY196" s="15" t="s">
        <v>163</v>
      </c>
      <c r="BE196" s="153">
        <f t="shared" ref="BE196:BE203" si="24">IF(N196="základní",J196,0)</f>
        <v>0</v>
      </c>
      <c r="BF196" s="153">
        <f t="shared" ref="BF196:BF203" si="25">IF(N196="snížená",J196,0)</f>
        <v>0</v>
      </c>
      <c r="BG196" s="153">
        <f t="shared" ref="BG196:BG203" si="26">IF(N196="zákl. přenesená",J196,0)</f>
        <v>0</v>
      </c>
      <c r="BH196" s="153">
        <f t="shared" ref="BH196:BH203" si="27">IF(N196="sníž. přenesená",J196,0)</f>
        <v>0</v>
      </c>
      <c r="BI196" s="153">
        <f t="shared" ref="BI196:BI203" si="28">IF(N196="nulová",J196,0)</f>
        <v>0</v>
      </c>
      <c r="BJ196" s="15" t="s">
        <v>84</v>
      </c>
      <c r="BK196" s="153">
        <f t="shared" ref="BK196:BK203" si="29">ROUND(I196*H196,2)</f>
        <v>0</v>
      </c>
      <c r="BL196" s="15" t="s">
        <v>162</v>
      </c>
      <c r="BM196" s="152" t="s">
        <v>724</v>
      </c>
    </row>
    <row r="197" spans="1:65" s="2" customFormat="1" ht="16.5" customHeight="1">
      <c r="A197" s="30"/>
      <c r="B197" s="140"/>
      <c r="C197" s="174" t="s">
        <v>499</v>
      </c>
      <c r="D197" s="174" t="s">
        <v>618</v>
      </c>
      <c r="E197" s="175" t="s">
        <v>2603</v>
      </c>
      <c r="F197" s="176" t="s">
        <v>2604</v>
      </c>
      <c r="G197" s="177" t="s">
        <v>329</v>
      </c>
      <c r="H197" s="178">
        <v>15</v>
      </c>
      <c r="I197" s="179"/>
      <c r="J197" s="180">
        <f t="shared" si="20"/>
        <v>0</v>
      </c>
      <c r="K197" s="176" t="s">
        <v>1</v>
      </c>
      <c r="L197" s="181"/>
      <c r="M197" s="182" t="s">
        <v>1</v>
      </c>
      <c r="N197" s="183" t="s">
        <v>41</v>
      </c>
      <c r="O197" s="56"/>
      <c r="P197" s="150">
        <f t="shared" si="21"/>
        <v>0</v>
      </c>
      <c r="Q197" s="150">
        <v>0</v>
      </c>
      <c r="R197" s="150">
        <f t="shared" si="22"/>
        <v>0</v>
      </c>
      <c r="S197" s="150">
        <v>0</v>
      </c>
      <c r="T197" s="151">
        <f t="shared" si="23"/>
        <v>0</v>
      </c>
      <c r="U197" s="30"/>
      <c r="V197" s="30"/>
      <c r="W197" s="30"/>
      <c r="X197" s="30"/>
      <c r="Y197" s="30"/>
      <c r="Z197" s="30"/>
      <c r="AA197" s="30"/>
      <c r="AB197" s="30"/>
      <c r="AC197" s="30"/>
      <c r="AD197" s="30"/>
      <c r="AE197" s="30"/>
      <c r="AR197" s="152" t="s">
        <v>190</v>
      </c>
      <c r="AT197" s="152" t="s">
        <v>618</v>
      </c>
      <c r="AU197" s="152" t="s">
        <v>135</v>
      </c>
      <c r="AY197" s="15" t="s">
        <v>163</v>
      </c>
      <c r="BE197" s="153">
        <f t="shared" si="24"/>
        <v>0</v>
      </c>
      <c r="BF197" s="153">
        <f t="shared" si="25"/>
        <v>0</v>
      </c>
      <c r="BG197" s="153">
        <f t="shared" si="26"/>
        <v>0</v>
      </c>
      <c r="BH197" s="153">
        <f t="shared" si="27"/>
        <v>0</v>
      </c>
      <c r="BI197" s="153">
        <f t="shared" si="28"/>
        <v>0</v>
      </c>
      <c r="BJ197" s="15" t="s">
        <v>84</v>
      </c>
      <c r="BK197" s="153">
        <f t="shared" si="29"/>
        <v>0</v>
      </c>
      <c r="BL197" s="15" t="s">
        <v>162</v>
      </c>
      <c r="BM197" s="152" t="s">
        <v>734</v>
      </c>
    </row>
    <row r="198" spans="1:65" s="2" customFormat="1" ht="16.5" customHeight="1">
      <c r="A198" s="30"/>
      <c r="B198" s="140"/>
      <c r="C198" s="174" t="s">
        <v>505</v>
      </c>
      <c r="D198" s="174" t="s">
        <v>618</v>
      </c>
      <c r="E198" s="175" t="s">
        <v>2607</v>
      </c>
      <c r="F198" s="176" t="s">
        <v>2608</v>
      </c>
      <c r="G198" s="177" t="s">
        <v>329</v>
      </c>
      <c r="H198" s="178">
        <v>165</v>
      </c>
      <c r="I198" s="179"/>
      <c r="J198" s="180">
        <f t="shared" si="20"/>
        <v>0</v>
      </c>
      <c r="K198" s="176" t="s">
        <v>1</v>
      </c>
      <c r="L198" s="181"/>
      <c r="M198" s="182" t="s">
        <v>1</v>
      </c>
      <c r="N198" s="183" t="s">
        <v>41</v>
      </c>
      <c r="O198" s="56"/>
      <c r="P198" s="150">
        <f t="shared" si="21"/>
        <v>0</v>
      </c>
      <c r="Q198" s="150">
        <v>0</v>
      </c>
      <c r="R198" s="150">
        <f t="shared" si="22"/>
        <v>0</v>
      </c>
      <c r="S198" s="150">
        <v>0</v>
      </c>
      <c r="T198" s="151">
        <f t="shared" si="23"/>
        <v>0</v>
      </c>
      <c r="U198" s="30"/>
      <c r="V198" s="30"/>
      <c r="W198" s="30"/>
      <c r="X198" s="30"/>
      <c r="Y198" s="30"/>
      <c r="Z198" s="30"/>
      <c r="AA198" s="30"/>
      <c r="AB198" s="30"/>
      <c r="AC198" s="30"/>
      <c r="AD198" s="30"/>
      <c r="AE198" s="30"/>
      <c r="AR198" s="152" t="s">
        <v>190</v>
      </c>
      <c r="AT198" s="152" t="s">
        <v>618</v>
      </c>
      <c r="AU198" s="152" t="s">
        <v>135</v>
      </c>
      <c r="AY198" s="15" t="s">
        <v>163</v>
      </c>
      <c r="BE198" s="153">
        <f t="shared" si="24"/>
        <v>0</v>
      </c>
      <c r="BF198" s="153">
        <f t="shared" si="25"/>
        <v>0</v>
      </c>
      <c r="BG198" s="153">
        <f t="shared" si="26"/>
        <v>0</v>
      </c>
      <c r="BH198" s="153">
        <f t="shared" si="27"/>
        <v>0</v>
      </c>
      <c r="BI198" s="153">
        <f t="shared" si="28"/>
        <v>0</v>
      </c>
      <c r="BJ198" s="15" t="s">
        <v>84</v>
      </c>
      <c r="BK198" s="153">
        <f t="shared" si="29"/>
        <v>0</v>
      </c>
      <c r="BL198" s="15" t="s">
        <v>162</v>
      </c>
      <c r="BM198" s="152" t="s">
        <v>744</v>
      </c>
    </row>
    <row r="199" spans="1:65" s="2" customFormat="1" ht="16.5" customHeight="1">
      <c r="A199" s="30"/>
      <c r="B199" s="140"/>
      <c r="C199" s="174" t="s">
        <v>509</v>
      </c>
      <c r="D199" s="174" t="s">
        <v>618</v>
      </c>
      <c r="E199" s="175" t="s">
        <v>2609</v>
      </c>
      <c r="F199" s="176" t="s">
        <v>2610</v>
      </c>
      <c r="G199" s="177" t="s">
        <v>329</v>
      </c>
      <c r="H199" s="178">
        <v>105</v>
      </c>
      <c r="I199" s="179"/>
      <c r="J199" s="180">
        <f t="shared" si="20"/>
        <v>0</v>
      </c>
      <c r="K199" s="176" t="s">
        <v>1</v>
      </c>
      <c r="L199" s="181"/>
      <c r="M199" s="182" t="s">
        <v>1</v>
      </c>
      <c r="N199" s="183" t="s">
        <v>41</v>
      </c>
      <c r="O199" s="56"/>
      <c r="P199" s="150">
        <f t="shared" si="21"/>
        <v>0</v>
      </c>
      <c r="Q199" s="150">
        <v>0</v>
      </c>
      <c r="R199" s="150">
        <f t="shared" si="22"/>
        <v>0</v>
      </c>
      <c r="S199" s="150">
        <v>0</v>
      </c>
      <c r="T199" s="151">
        <f t="shared" si="23"/>
        <v>0</v>
      </c>
      <c r="U199" s="30"/>
      <c r="V199" s="30"/>
      <c r="W199" s="30"/>
      <c r="X199" s="30"/>
      <c r="Y199" s="30"/>
      <c r="Z199" s="30"/>
      <c r="AA199" s="30"/>
      <c r="AB199" s="30"/>
      <c r="AC199" s="30"/>
      <c r="AD199" s="30"/>
      <c r="AE199" s="30"/>
      <c r="AR199" s="152" t="s">
        <v>190</v>
      </c>
      <c r="AT199" s="152" t="s">
        <v>618</v>
      </c>
      <c r="AU199" s="152" t="s">
        <v>135</v>
      </c>
      <c r="AY199" s="15" t="s">
        <v>163</v>
      </c>
      <c r="BE199" s="153">
        <f t="shared" si="24"/>
        <v>0</v>
      </c>
      <c r="BF199" s="153">
        <f t="shared" si="25"/>
        <v>0</v>
      </c>
      <c r="BG199" s="153">
        <f t="shared" si="26"/>
        <v>0</v>
      </c>
      <c r="BH199" s="153">
        <f t="shared" si="27"/>
        <v>0</v>
      </c>
      <c r="BI199" s="153">
        <f t="shared" si="28"/>
        <v>0</v>
      </c>
      <c r="BJ199" s="15" t="s">
        <v>84</v>
      </c>
      <c r="BK199" s="153">
        <f t="shared" si="29"/>
        <v>0</v>
      </c>
      <c r="BL199" s="15" t="s">
        <v>162</v>
      </c>
      <c r="BM199" s="152" t="s">
        <v>752</v>
      </c>
    </row>
    <row r="200" spans="1:65" s="2" customFormat="1" ht="16.5" customHeight="1">
      <c r="A200" s="30"/>
      <c r="B200" s="140"/>
      <c r="C200" s="174" t="s">
        <v>102</v>
      </c>
      <c r="D200" s="174" t="s">
        <v>618</v>
      </c>
      <c r="E200" s="175" t="s">
        <v>2611</v>
      </c>
      <c r="F200" s="176" t="s">
        <v>2612</v>
      </c>
      <c r="G200" s="177" t="s">
        <v>329</v>
      </c>
      <c r="H200" s="178">
        <v>25</v>
      </c>
      <c r="I200" s="179"/>
      <c r="J200" s="180">
        <f t="shared" si="20"/>
        <v>0</v>
      </c>
      <c r="K200" s="176" t="s">
        <v>1</v>
      </c>
      <c r="L200" s="181"/>
      <c r="M200" s="182" t="s">
        <v>1</v>
      </c>
      <c r="N200" s="183" t="s">
        <v>41</v>
      </c>
      <c r="O200" s="56"/>
      <c r="P200" s="150">
        <f t="shared" si="21"/>
        <v>0</v>
      </c>
      <c r="Q200" s="150">
        <v>0</v>
      </c>
      <c r="R200" s="150">
        <f t="shared" si="22"/>
        <v>0</v>
      </c>
      <c r="S200" s="150">
        <v>0</v>
      </c>
      <c r="T200" s="151">
        <f t="shared" si="23"/>
        <v>0</v>
      </c>
      <c r="U200" s="30"/>
      <c r="V200" s="30"/>
      <c r="W200" s="30"/>
      <c r="X200" s="30"/>
      <c r="Y200" s="30"/>
      <c r="Z200" s="30"/>
      <c r="AA200" s="30"/>
      <c r="AB200" s="30"/>
      <c r="AC200" s="30"/>
      <c r="AD200" s="30"/>
      <c r="AE200" s="30"/>
      <c r="AR200" s="152" t="s">
        <v>190</v>
      </c>
      <c r="AT200" s="152" t="s">
        <v>618</v>
      </c>
      <c r="AU200" s="152" t="s">
        <v>135</v>
      </c>
      <c r="AY200" s="15" t="s">
        <v>163</v>
      </c>
      <c r="BE200" s="153">
        <f t="shared" si="24"/>
        <v>0</v>
      </c>
      <c r="BF200" s="153">
        <f t="shared" si="25"/>
        <v>0</v>
      </c>
      <c r="BG200" s="153">
        <f t="shared" si="26"/>
        <v>0</v>
      </c>
      <c r="BH200" s="153">
        <f t="shared" si="27"/>
        <v>0</v>
      </c>
      <c r="BI200" s="153">
        <f t="shared" si="28"/>
        <v>0</v>
      </c>
      <c r="BJ200" s="15" t="s">
        <v>84</v>
      </c>
      <c r="BK200" s="153">
        <f t="shared" si="29"/>
        <v>0</v>
      </c>
      <c r="BL200" s="15" t="s">
        <v>162</v>
      </c>
      <c r="BM200" s="152" t="s">
        <v>117</v>
      </c>
    </row>
    <row r="201" spans="1:65" s="2" customFormat="1" ht="16.5" customHeight="1">
      <c r="A201" s="30"/>
      <c r="B201" s="140"/>
      <c r="C201" s="174" t="s">
        <v>518</v>
      </c>
      <c r="D201" s="174" t="s">
        <v>618</v>
      </c>
      <c r="E201" s="175" t="s">
        <v>2615</v>
      </c>
      <c r="F201" s="176" t="s">
        <v>2616</v>
      </c>
      <c r="G201" s="177" t="s">
        <v>329</v>
      </c>
      <c r="H201" s="178">
        <v>15</v>
      </c>
      <c r="I201" s="179"/>
      <c r="J201" s="180">
        <f t="shared" si="20"/>
        <v>0</v>
      </c>
      <c r="K201" s="176" t="s">
        <v>1</v>
      </c>
      <c r="L201" s="181"/>
      <c r="M201" s="182" t="s">
        <v>1</v>
      </c>
      <c r="N201" s="183" t="s">
        <v>41</v>
      </c>
      <c r="O201" s="56"/>
      <c r="P201" s="150">
        <f t="shared" si="21"/>
        <v>0</v>
      </c>
      <c r="Q201" s="150">
        <v>0</v>
      </c>
      <c r="R201" s="150">
        <f t="shared" si="22"/>
        <v>0</v>
      </c>
      <c r="S201" s="150">
        <v>0</v>
      </c>
      <c r="T201" s="151">
        <f t="shared" si="23"/>
        <v>0</v>
      </c>
      <c r="U201" s="30"/>
      <c r="V201" s="30"/>
      <c r="W201" s="30"/>
      <c r="X201" s="30"/>
      <c r="Y201" s="30"/>
      <c r="Z201" s="30"/>
      <c r="AA201" s="30"/>
      <c r="AB201" s="30"/>
      <c r="AC201" s="30"/>
      <c r="AD201" s="30"/>
      <c r="AE201" s="30"/>
      <c r="AR201" s="152" t="s">
        <v>190</v>
      </c>
      <c r="AT201" s="152" t="s">
        <v>618</v>
      </c>
      <c r="AU201" s="152" t="s">
        <v>135</v>
      </c>
      <c r="AY201" s="15" t="s">
        <v>163</v>
      </c>
      <c r="BE201" s="153">
        <f t="shared" si="24"/>
        <v>0</v>
      </c>
      <c r="BF201" s="153">
        <f t="shared" si="25"/>
        <v>0</v>
      </c>
      <c r="BG201" s="153">
        <f t="shared" si="26"/>
        <v>0</v>
      </c>
      <c r="BH201" s="153">
        <f t="shared" si="27"/>
        <v>0</v>
      </c>
      <c r="BI201" s="153">
        <f t="shared" si="28"/>
        <v>0</v>
      </c>
      <c r="BJ201" s="15" t="s">
        <v>84</v>
      </c>
      <c r="BK201" s="153">
        <f t="shared" si="29"/>
        <v>0</v>
      </c>
      <c r="BL201" s="15" t="s">
        <v>162</v>
      </c>
      <c r="BM201" s="152" t="s">
        <v>771</v>
      </c>
    </row>
    <row r="202" spans="1:65" s="2" customFormat="1" ht="16.5" customHeight="1">
      <c r="A202" s="30"/>
      <c r="B202" s="140"/>
      <c r="C202" s="174" t="s">
        <v>523</v>
      </c>
      <c r="D202" s="174" t="s">
        <v>618</v>
      </c>
      <c r="E202" s="175" t="s">
        <v>2642</v>
      </c>
      <c r="F202" s="176" t="s">
        <v>2643</v>
      </c>
      <c r="G202" s="177" t="s">
        <v>329</v>
      </c>
      <c r="H202" s="178">
        <v>20</v>
      </c>
      <c r="I202" s="179"/>
      <c r="J202" s="180">
        <f t="shared" si="20"/>
        <v>0</v>
      </c>
      <c r="K202" s="176" t="s">
        <v>1</v>
      </c>
      <c r="L202" s="181"/>
      <c r="M202" s="182" t="s">
        <v>1</v>
      </c>
      <c r="N202" s="183" t="s">
        <v>41</v>
      </c>
      <c r="O202" s="56"/>
      <c r="P202" s="150">
        <f t="shared" si="21"/>
        <v>0</v>
      </c>
      <c r="Q202" s="150">
        <v>0</v>
      </c>
      <c r="R202" s="150">
        <f t="shared" si="22"/>
        <v>0</v>
      </c>
      <c r="S202" s="150">
        <v>0</v>
      </c>
      <c r="T202" s="151">
        <f t="shared" si="23"/>
        <v>0</v>
      </c>
      <c r="U202" s="30"/>
      <c r="V202" s="30"/>
      <c r="W202" s="30"/>
      <c r="X202" s="30"/>
      <c r="Y202" s="30"/>
      <c r="Z202" s="30"/>
      <c r="AA202" s="30"/>
      <c r="AB202" s="30"/>
      <c r="AC202" s="30"/>
      <c r="AD202" s="30"/>
      <c r="AE202" s="30"/>
      <c r="AR202" s="152" t="s">
        <v>190</v>
      </c>
      <c r="AT202" s="152" t="s">
        <v>618</v>
      </c>
      <c r="AU202" s="152" t="s">
        <v>135</v>
      </c>
      <c r="AY202" s="15" t="s">
        <v>163</v>
      </c>
      <c r="BE202" s="153">
        <f t="shared" si="24"/>
        <v>0</v>
      </c>
      <c r="BF202" s="153">
        <f t="shared" si="25"/>
        <v>0</v>
      </c>
      <c r="BG202" s="153">
        <f t="shared" si="26"/>
        <v>0</v>
      </c>
      <c r="BH202" s="153">
        <f t="shared" si="27"/>
        <v>0</v>
      </c>
      <c r="BI202" s="153">
        <f t="shared" si="28"/>
        <v>0</v>
      </c>
      <c r="BJ202" s="15" t="s">
        <v>84</v>
      </c>
      <c r="BK202" s="153">
        <f t="shared" si="29"/>
        <v>0</v>
      </c>
      <c r="BL202" s="15" t="s">
        <v>162</v>
      </c>
      <c r="BM202" s="152" t="s">
        <v>781</v>
      </c>
    </row>
    <row r="203" spans="1:65" s="2" customFormat="1" ht="16.5" customHeight="1">
      <c r="A203" s="30"/>
      <c r="B203" s="140"/>
      <c r="C203" s="174" t="s">
        <v>532</v>
      </c>
      <c r="D203" s="174" t="s">
        <v>618</v>
      </c>
      <c r="E203" s="175" t="s">
        <v>2645</v>
      </c>
      <c r="F203" s="176" t="s">
        <v>2646</v>
      </c>
      <c r="G203" s="177" t="s">
        <v>329</v>
      </c>
      <c r="H203" s="178">
        <v>35</v>
      </c>
      <c r="I203" s="179"/>
      <c r="J203" s="180">
        <f t="shared" si="20"/>
        <v>0</v>
      </c>
      <c r="K203" s="176" t="s">
        <v>1</v>
      </c>
      <c r="L203" s="181"/>
      <c r="M203" s="182" t="s">
        <v>1</v>
      </c>
      <c r="N203" s="183" t="s">
        <v>41</v>
      </c>
      <c r="O203" s="56"/>
      <c r="P203" s="150">
        <f t="shared" si="21"/>
        <v>0</v>
      </c>
      <c r="Q203" s="150">
        <v>0</v>
      </c>
      <c r="R203" s="150">
        <f t="shared" si="22"/>
        <v>0</v>
      </c>
      <c r="S203" s="150">
        <v>0</v>
      </c>
      <c r="T203" s="151">
        <f t="shared" si="23"/>
        <v>0</v>
      </c>
      <c r="U203" s="30"/>
      <c r="V203" s="30"/>
      <c r="W203" s="30"/>
      <c r="X203" s="30"/>
      <c r="Y203" s="30"/>
      <c r="Z203" s="30"/>
      <c r="AA203" s="30"/>
      <c r="AB203" s="30"/>
      <c r="AC203" s="30"/>
      <c r="AD203" s="30"/>
      <c r="AE203" s="30"/>
      <c r="AR203" s="152" t="s">
        <v>190</v>
      </c>
      <c r="AT203" s="152" t="s">
        <v>618</v>
      </c>
      <c r="AU203" s="152" t="s">
        <v>135</v>
      </c>
      <c r="AY203" s="15" t="s">
        <v>163</v>
      </c>
      <c r="BE203" s="153">
        <f t="shared" si="24"/>
        <v>0</v>
      </c>
      <c r="BF203" s="153">
        <f t="shared" si="25"/>
        <v>0</v>
      </c>
      <c r="BG203" s="153">
        <f t="shared" si="26"/>
        <v>0</v>
      </c>
      <c r="BH203" s="153">
        <f t="shared" si="27"/>
        <v>0</v>
      </c>
      <c r="BI203" s="153">
        <f t="shared" si="28"/>
        <v>0</v>
      </c>
      <c r="BJ203" s="15" t="s">
        <v>84</v>
      </c>
      <c r="BK203" s="153">
        <f t="shared" si="29"/>
        <v>0</v>
      </c>
      <c r="BL203" s="15" t="s">
        <v>162</v>
      </c>
      <c r="BM203" s="152" t="s">
        <v>789</v>
      </c>
    </row>
    <row r="204" spans="1:65" s="11" customFormat="1" ht="20.85" customHeight="1">
      <c r="B204" s="129"/>
      <c r="D204" s="130" t="s">
        <v>75</v>
      </c>
      <c r="E204" s="163" t="s">
        <v>2648</v>
      </c>
      <c r="F204" s="163" t="s">
        <v>2661</v>
      </c>
      <c r="I204" s="132"/>
      <c r="J204" s="164">
        <f>BK204</f>
        <v>0</v>
      </c>
      <c r="L204" s="129"/>
      <c r="M204" s="134"/>
      <c r="N204" s="135"/>
      <c r="O204" s="135"/>
      <c r="P204" s="136">
        <f>P205</f>
        <v>0</v>
      </c>
      <c r="Q204" s="135"/>
      <c r="R204" s="136">
        <f>R205</f>
        <v>0</v>
      </c>
      <c r="S204" s="135"/>
      <c r="T204" s="137">
        <f>T205</f>
        <v>0</v>
      </c>
      <c r="AR204" s="130" t="s">
        <v>84</v>
      </c>
      <c r="AT204" s="138" t="s">
        <v>75</v>
      </c>
      <c r="AU204" s="138" t="s">
        <v>86</v>
      </c>
      <c r="AY204" s="130" t="s">
        <v>163</v>
      </c>
      <c r="BK204" s="139">
        <f>BK205</f>
        <v>0</v>
      </c>
    </row>
    <row r="205" spans="1:65" s="2" customFormat="1" ht="44.25" customHeight="1">
      <c r="A205" s="30"/>
      <c r="B205" s="140"/>
      <c r="C205" s="174" t="s">
        <v>536</v>
      </c>
      <c r="D205" s="174" t="s">
        <v>618</v>
      </c>
      <c r="E205" s="175" t="s">
        <v>3293</v>
      </c>
      <c r="F205" s="176" t="s">
        <v>3294</v>
      </c>
      <c r="G205" s="177" t="s">
        <v>2472</v>
      </c>
      <c r="H205" s="178">
        <v>2</v>
      </c>
      <c r="I205" s="179"/>
      <c r="J205" s="180">
        <f>ROUND(I205*H205,2)</f>
        <v>0</v>
      </c>
      <c r="K205" s="176" t="s">
        <v>1</v>
      </c>
      <c r="L205" s="181"/>
      <c r="M205" s="182" t="s">
        <v>1</v>
      </c>
      <c r="N205" s="183" t="s">
        <v>41</v>
      </c>
      <c r="O205" s="56"/>
      <c r="P205" s="150">
        <f>O205*H205</f>
        <v>0</v>
      </c>
      <c r="Q205" s="150">
        <v>0</v>
      </c>
      <c r="R205" s="150">
        <f>Q205*H205</f>
        <v>0</v>
      </c>
      <c r="S205" s="150">
        <v>0</v>
      </c>
      <c r="T205" s="151">
        <f>S205*H205</f>
        <v>0</v>
      </c>
      <c r="U205" s="30"/>
      <c r="V205" s="30"/>
      <c r="W205" s="30"/>
      <c r="X205" s="30"/>
      <c r="Y205" s="30"/>
      <c r="Z205" s="30"/>
      <c r="AA205" s="30"/>
      <c r="AB205" s="30"/>
      <c r="AC205" s="30"/>
      <c r="AD205" s="30"/>
      <c r="AE205" s="30"/>
      <c r="AR205" s="152" t="s">
        <v>190</v>
      </c>
      <c r="AT205" s="152" t="s">
        <v>618</v>
      </c>
      <c r="AU205" s="152" t="s">
        <v>135</v>
      </c>
      <c r="AY205" s="15" t="s">
        <v>163</v>
      </c>
      <c r="BE205" s="153">
        <f>IF(N205="základní",J205,0)</f>
        <v>0</v>
      </c>
      <c r="BF205" s="153">
        <f>IF(N205="snížená",J205,0)</f>
        <v>0</v>
      </c>
      <c r="BG205" s="153">
        <f>IF(N205="zákl. přenesená",J205,0)</f>
        <v>0</v>
      </c>
      <c r="BH205" s="153">
        <f>IF(N205="sníž. přenesená",J205,0)</f>
        <v>0</v>
      </c>
      <c r="BI205" s="153">
        <f>IF(N205="nulová",J205,0)</f>
        <v>0</v>
      </c>
      <c r="BJ205" s="15" t="s">
        <v>84</v>
      </c>
      <c r="BK205" s="153">
        <f>ROUND(I205*H205,2)</f>
        <v>0</v>
      </c>
      <c r="BL205" s="15" t="s">
        <v>162</v>
      </c>
      <c r="BM205" s="152" t="s">
        <v>797</v>
      </c>
    </row>
    <row r="206" spans="1:65" s="11" customFormat="1" ht="22.9" customHeight="1">
      <c r="B206" s="129"/>
      <c r="D206" s="130" t="s">
        <v>75</v>
      </c>
      <c r="E206" s="163" t="s">
        <v>2650</v>
      </c>
      <c r="F206" s="163" t="s">
        <v>2675</v>
      </c>
      <c r="I206" s="132"/>
      <c r="J206" s="164">
        <f>BK206</f>
        <v>0</v>
      </c>
      <c r="L206" s="129"/>
      <c r="M206" s="134"/>
      <c r="N206" s="135"/>
      <c r="O206" s="135"/>
      <c r="P206" s="136">
        <f>P207</f>
        <v>0</v>
      </c>
      <c r="Q206" s="135"/>
      <c r="R206" s="136">
        <f>R207</f>
        <v>0</v>
      </c>
      <c r="S206" s="135"/>
      <c r="T206" s="137">
        <f>T207</f>
        <v>0</v>
      </c>
      <c r="AR206" s="130" t="s">
        <v>84</v>
      </c>
      <c r="AT206" s="138" t="s">
        <v>75</v>
      </c>
      <c r="AU206" s="138" t="s">
        <v>84</v>
      </c>
      <c r="AY206" s="130" t="s">
        <v>163</v>
      </c>
      <c r="BK206" s="139">
        <f>BK207</f>
        <v>0</v>
      </c>
    </row>
    <row r="207" spans="1:65" s="11" customFormat="1" ht="20.85" customHeight="1">
      <c r="B207" s="129"/>
      <c r="D207" s="130" t="s">
        <v>75</v>
      </c>
      <c r="E207" s="163" t="s">
        <v>2655</v>
      </c>
      <c r="F207" s="163" t="s">
        <v>2677</v>
      </c>
      <c r="I207" s="132"/>
      <c r="J207" s="164">
        <f>BK207</f>
        <v>0</v>
      </c>
      <c r="L207" s="129"/>
      <c r="M207" s="134"/>
      <c r="N207" s="135"/>
      <c r="O207" s="135"/>
      <c r="P207" s="136">
        <f>SUM(P208:P213)</f>
        <v>0</v>
      </c>
      <c r="Q207" s="135"/>
      <c r="R207" s="136">
        <f>SUM(R208:R213)</f>
        <v>0</v>
      </c>
      <c r="S207" s="135"/>
      <c r="T207" s="137">
        <f>SUM(T208:T213)</f>
        <v>0</v>
      </c>
      <c r="AR207" s="130" t="s">
        <v>84</v>
      </c>
      <c r="AT207" s="138" t="s">
        <v>75</v>
      </c>
      <c r="AU207" s="138" t="s">
        <v>86</v>
      </c>
      <c r="AY207" s="130" t="s">
        <v>163</v>
      </c>
      <c r="BK207" s="139">
        <f>SUM(BK208:BK213)</f>
        <v>0</v>
      </c>
    </row>
    <row r="208" spans="1:65" s="2" customFormat="1" ht="16.5" customHeight="1">
      <c r="A208" s="30"/>
      <c r="B208" s="140"/>
      <c r="C208" s="141" t="s">
        <v>541</v>
      </c>
      <c r="D208" s="141" t="s">
        <v>164</v>
      </c>
      <c r="E208" s="142" t="s">
        <v>2678</v>
      </c>
      <c r="F208" s="143" t="s">
        <v>2679</v>
      </c>
      <c r="G208" s="144" t="s">
        <v>329</v>
      </c>
      <c r="H208" s="145">
        <v>35</v>
      </c>
      <c r="I208" s="146"/>
      <c r="J208" s="147">
        <f t="shared" ref="J208:J213" si="30">ROUND(I208*H208,2)</f>
        <v>0</v>
      </c>
      <c r="K208" s="143" t="s">
        <v>1</v>
      </c>
      <c r="L208" s="31"/>
      <c r="M208" s="148" t="s">
        <v>1</v>
      </c>
      <c r="N208" s="149" t="s">
        <v>41</v>
      </c>
      <c r="O208" s="56"/>
      <c r="P208" s="150">
        <f t="shared" ref="P208:P213" si="31">O208*H208</f>
        <v>0</v>
      </c>
      <c r="Q208" s="150">
        <v>0</v>
      </c>
      <c r="R208" s="150">
        <f t="shared" ref="R208:R213" si="32">Q208*H208</f>
        <v>0</v>
      </c>
      <c r="S208" s="150">
        <v>0</v>
      </c>
      <c r="T208" s="151">
        <f t="shared" ref="T208:T213" si="33">S208*H208</f>
        <v>0</v>
      </c>
      <c r="U208" s="30"/>
      <c r="V208" s="30"/>
      <c r="W208" s="30"/>
      <c r="X208" s="30"/>
      <c r="Y208" s="30"/>
      <c r="Z208" s="30"/>
      <c r="AA208" s="30"/>
      <c r="AB208" s="30"/>
      <c r="AC208" s="30"/>
      <c r="AD208" s="30"/>
      <c r="AE208" s="30"/>
      <c r="AR208" s="152" t="s">
        <v>162</v>
      </c>
      <c r="AT208" s="152" t="s">
        <v>164</v>
      </c>
      <c r="AU208" s="152" t="s">
        <v>135</v>
      </c>
      <c r="AY208" s="15" t="s">
        <v>163</v>
      </c>
      <c r="BE208" s="153">
        <f t="shared" ref="BE208:BE213" si="34">IF(N208="základní",J208,0)</f>
        <v>0</v>
      </c>
      <c r="BF208" s="153">
        <f t="shared" ref="BF208:BF213" si="35">IF(N208="snížená",J208,0)</f>
        <v>0</v>
      </c>
      <c r="BG208" s="153">
        <f t="shared" ref="BG208:BG213" si="36">IF(N208="zákl. přenesená",J208,0)</f>
        <v>0</v>
      </c>
      <c r="BH208" s="153">
        <f t="shared" ref="BH208:BH213" si="37">IF(N208="sníž. přenesená",J208,0)</f>
        <v>0</v>
      </c>
      <c r="BI208" s="153">
        <f t="shared" ref="BI208:BI213" si="38">IF(N208="nulová",J208,0)</f>
        <v>0</v>
      </c>
      <c r="BJ208" s="15" t="s">
        <v>84</v>
      </c>
      <c r="BK208" s="153">
        <f t="shared" ref="BK208:BK213" si="39">ROUND(I208*H208,2)</f>
        <v>0</v>
      </c>
      <c r="BL208" s="15" t="s">
        <v>162</v>
      </c>
      <c r="BM208" s="152" t="s">
        <v>120</v>
      </c>
    </row>
    <row r="209" spans="1:65" s="2" customFormat="1" ht="16.5" customHeight="1">
      <c r="A209" s="30"/>
      <c r="B209" s="140"/>
      <c r="C209" s="141" t="s">
        <v>546</v>
      </c>
      <c r="D209" s="141" t="s">
        <v>164</v>
      </c>
      <c r="E209" s="142" t="s">
        <v>2681</v>
      </c>
      <c r="F209" s="143" t="s">
        <v>2682</v>
      </c>
      <c r="G209" s="144" t="s">
        <v>329</v>
      </c>
      <c r="H209" s="145">
        <v>15</v>
      </c>
      <c r="I209" s="146"/>
      <c r="J209" s="147">
        <f t="shared" si="30"/>
        <v>0</v>
      </c>
      <c r="K209" s="143" t="s">
        <v>1</v>
      </c>
      <c r="L209" s="31"/>
      <c r="M209" s="148" t="s">
        <v>1</v>
      </c>
      <c r="N209" s="149" t="s">
        <v>41</v>
      </c>
      <c r="O209" s="56"/>
      <c r="P209" s="150">
        <f t="shared" si="31"/>
        <v>0</v>
      </c>
      <c r="Q209" s="150">
        <v>0</v>
      </c>
      <c r="R209" s="150">
        <f t="shared" si="32"/>
        <v>0</v>
      </c>
      <c r="S209" s="150">
        <v>0</v>
      </c>
      <c r="T209" s="151">
        <f t="shared" si="33"/>
        <v>0</v>
      </c>
      <c r="U209" s="30"/>
      <c r="V209" s="30"/>
      <c r="W209" s="30"/>
      <c r="X209" s="30"/>
      <c r="Y209" s="30"/>
      <c r="Z209" s="30"/>
      <c r="AA209" s="30"/>
      <c r="AB209" s="30"/>
      <c r="AC209" s="30"/>
      <c r="AD209" s="30"/>
      <c r="AE209" s="30"/>
      <c r="AR209" s="152" t="s">
        <v>162</v>
      </c>
      <c r="AT209" s="152" t="s">
        <v>164</v>
      </c>
      <c r="AU209" s="152" t="s">
        <v>135</v>
      </c>
      <c r="AY209" s="15" t="s">
        <v>163</v>
      </c>
      <c r="BE209" s="153">
        <f t="shared" si="34"/>
        <v>0</v>
      </c>
      <c r="BF209" s="153">
        <f t="shared" si="35"/>
        <v>0</v>
      </c>
      <c r="BG209" s="153">
        <f t="shared" si="36"/>
        <v>0</v>
      </c>
      <c r="BH209" s="153">
        <f t="shared" si="37"/>
        <v>0</v>
      </c>
      <c r="BI209" s="153">
        <f t="shared" si="38"/>
        <v>0</v>
      </c>
      <c r="BJ209" s="15" t="s">
        <v>84</v>
      </c>
      <c r="BK209" s="153">
        <f t="shared" si="39"/>
        <v>0</v>
      </c>
      <c r="BL209" s="15" t="s">
        <v>162</v>
      </c>
      <c r="BM209" s="152" t="s">
        <v>812</v>
      </c>
    </row>
    <row r="210" spans="1:65" s="2" customFormat="1" ht="24.2" customHeight="1">
      <c r="A210" s="30"/>
      <c r="B210" s="140"/>
      <c r="C210" s="141" t="s">
        <v>551</v>
      </c>
      <c r="D210" s="141" t="s">
        <v>164</v>
      </c>
      <c r="E210" s="142" t="s">
        <v>2444</v>
      </c>
      <c r="F210" s="143" t="s">
        <v>2684</v>
      </c>
      <c r="G210" s="144" t="s">
        <v>2441</v>
      </c>
      <c r="H210" s="145">
        <v>2</v>
      </c>
      <c r="I210" s="146"/>
      <c r="J210" s="147">
        <f t="shared" si="30"/>
        <v>0</v>
      </c>
      <c r="K210" s="143" t="s">
        <v>1</v>
      </c>
      <c r="L210" s="31"/>
      <c r="M210" s="148" t="s">
        <v>1</v>
      </c>
      <c r="N210" s="149" t="s">
        <v>41</v>
      </c>
      <c r="O210" s="56"/>
      <c r="P210" s="150">
        <f t="shared" si="31"/>
        <v>0</v>
      </c>
      <c r="Q210" s="150">
        <v>0</v>
      </c>
      <c r="R210" s="150">
        <f t="shared" si="32"/>
        <v>0</v>
      </c>
      <c r="S210" s="150">
        <v>0</v>
      </c>
      <c r="T210" s="151">
        <f t="shared" si="33"/>
        <v>0</v>
      </c>
      <c r="U210" s="30"/>
      <c r="V210" s="30"/>
      <c r="W210" s="30"/>
      <c r="X210" s="30"/>
      <c r="Y210" s="30"/>
      <c r="Z210" s="30"/>
      <c r="AA210" s="30"/>
      <c r="AB210" s="30"/>
      <c r="AC210" s="30"/>
      <c r="AD210" s="30"/>
      <c r="AE210" s="30"/>
      <c r="AR210" s="152" t="s">
        <v>162</v>
      </c>
      <c r="AT210" s="152" t="s">
        <v>164</v>
      </c>
      <c r="AU210" s="152" t="s">
        <v>135</v>
      </c>
      <c r="AY210" s="15" t="s">
        <v>163</v>
      </c>
      <c r="BE210" s="153">
        <f t="shared" si="34"/>
        <v>0</v>
      </c>
      <c r="BF210" s="153">
        <f t="shared" si="35"/>
        <v>0</v>
      </c>
      <c r="BG210" s="153">
        <f t="shared" si="36"/>
        <v>0</v>
      </c>
      <c r="BH210" s="153">
        <f t="shared" si="37"/>
        <v>0</v>
      </c>
      <c r="BI210" s="153">
        <f t="shared" si="38"/>
        <v>0</v>
      </c>
      <c r="BJ210" s="15" t="s">
        <v>84</v>
      </c>
      <c r="BK210" s="153">
        <f t="shared" si="39"/>
        <v>0</v>
      </c>
      <c r="BL210" s="15" t="s">
        <v>162</v>
      </c>
      <c r="BM210" s="152" t="s">
        <v>820</v>
      </c>
    </row>
    <row r="211" spans="1:65" s="2" customFormat="1" ht="24.2" customHeight="1">
      <c r="A211" s="30"/>
      <c r="B211" s="140"/>
      <c r="C211" s="141" t="s">
        <v>555</v>
      </c>
      <c r="D211" s="141" t="s">
        <v>164</v>
      </c>
      <c r="E211" s="142" t="s">
        <v>2686</v>
      </c>
      <c r="F211" s="143" t="s">
        <v>2687</v>
      </c>
      <c r="G211" s="144" t="s">
        <v>2441</v>
      </c>
      <c r="H211" s="145">
        <v>2</v>
      </c>
      <c r="I211" s="146"/>
      <c r="J211" s="147">
        <f t="shared" si="30"/>
        <v>0</v>
      </c>
      <c r="K211" s="143" t="s">
        <v>1</v>
      </c>
      <c r="L211" s="31"/>
      <c r="M211" s="148" t="s">
        <v>1</v>
      </c>
      <c r="N211" s="149" t="s">
        <v>41</v>
      </c>
      <c r="O211" s="56"/>
      <c r="P211" s="150">
        <f t="shared" si="31"/>
        <v>0</v>
      </c>
      <c r="Q211" s="150">
        <v>0</v>
      </c>
      <c r="R211" s="150">
        <f t="shared" si="32"/>
        <v>0</v>
      </c>
      <c r="S211" s="150">
        <v>0</v>
      </c>
      <c r="T211" s="151">
        <f t="shared" si="33"/>
        <v>0</v>
      </c>
      <c r="U211" s="30"/>
      <c r="V211" s="30"/>
      <c r="W211" s="30"/>
      <c r="X211" s="30"/>
      <c r="Y211" s="30"/>
      <c r="Z211" s="30"/>
      <c r="AA211" s="30"/>
      <c r="AB211" s="30"/>
      <c r="AC211" s="30"/>
      <c r="AD211" s="30"/>
      <c r="AE211" s="30"/>
      <c r="AR211" s="152" t="s">
        <v>162</v>
      </c>
      <c r="AT211" s="152" t="s">
        <v>164</v>
      </c>
      <c r="AU211" s="152" t="s">
        <v>135</v>
      </c>
      <c r="AY211" s="15" t="s">
        <v>163</v>
      </c>
      <c r="BE211" s="153">
        <f t="shared" si="34"/>
        <v>0</v>
      </c>
      <c r="BF211" s="153">
        <f t="shared" si="35"/>
        <v>0</v>
      </c>
      <c r="BG211" s="153">
        <f t="shared" si="36"/>
        <v>0</v>
      </c>
      <c r="BH211" s="153">
        <f t="shared" si="37"/>
        <v>0</v>
      </c>
      <c r="BI211" s="153">
        <f t="shared" si="38"/>
        <v>0</v>
      </c>
      <c r="BJ211" s="15" t="s">
        <v>84</v>
      </c>
      <c r="BK211" s="153">
        <f t="shared" si="39"/>
        <v>0</v>
      </c>
      <c r="BL211" s="15" t="s">
        <v>162</v>
      </c>
      <c r="BM211" s="152" t="s">
        <v>828</v>
      </c>
    </row>
    <row r="212" spans="1:65" s="2" customFormat="1" ht="21.75" customHeight="1">
      <c r="A212" s="30"/>
      <c r="B212" s="140"/>
      <c r="C212" s="141" t="s">
        <v>559</v>
      </c>
      <c r="D212" s="141" t="s">
        <v>164</v>
      </c>
      <c r="E212" s="142" t="s">
        <v>2448</v>
      </c>
      <c r="F212" s="143" t="s">
        <v>2689</v>
      </c>
      <c r="G212" s="144" t="s">
        <v>245</v>
      </c>
      <c r="H212" s="145">
        <v>1</v>
      </c>
      <c r="I212" s="146"/>
      <c r="J212" s="147">
        <f t="shared" si="30"/>
        <v>0</v>
      </c>
      <c r="K212" s="143" t="s">
        <v>1</v>
      </c>
      <c r="L212" s="31"/>
      <c r="M212" s="148" t="s">
        <v>1</v>
      </c>
      <c r="N212" s="149" t="s">
        <v>41</v>
      </c>
      <c r="O212" s="56"/>
      <c r="P212" s="150">
        <f t="shared" si="31"/>
        <v>0</v>
      </c>
      <c r="Q212" s="150">
        <v>0</v>
      </c>
      <c r="R212" s="150">
        <f t="shared" si="32"/>
        <v>0</v>
      </c>
      <c r="S212" s="150">
        <v>0</v>
      </c>
      <c r="T212" s="151">
        <f t="shared" si="33"/>
        <v>0</v>
      </c>
      <c r="U212" s="30"/>
      <c r="V212" s="30"/>
      <c r="W212" s="30"/>
      <c r="X212" s="30"/>
      <c r="Y212" s="30"/>
      <c r="Z212" s="30"/>
      <c r="AA212" s="30"/>
      <c r="AB212" s="30"/>
      <c r="AC212" s="30"/>
      <c r="AD212" s="30"/>
      <c r="AE212" s="30"/>
      <c r="AR212" s="152" t="s">
        <v>162</v>
      </c>
      <c r="AT212" s="152" t="s">
        <v>164</v>
      </c>
      <c r="AU212" s="152" t="s">
        <v>135</v>
      </c>
      <c r="AY212" s="15" t="s">
        <v>163</v>
      </c>
      <c r="BE212" s="153">
        <f t="shared" si="34"/>
        <v>0</v>
      </c>
      <c r="BF212" s="153">
        <f t="shared" si="35"/>
        <v>0</v>
      </c>
      <c r="BG212" s="153">
        <f t="shared" si="36"/>
        <v>0</v>
      </c>
      <c r="BH212" s="153">
        <f t="shared" si="37"/>
        <v>0</v>
      </c>
      <c r="BI212" s="153">
        <f t="shared" si="38"/>
        <v>0</v>
      </c>
      <c r="BJ212" s="15" t="s">
        <v>84</v>
      </c>
      <c r="BK212" s="153">
        <f t="shared" si="39"/>
        <v>0</v>
      </c>
      <c r="BL212" s="15" t="s">
        <v>162</v>
      </c>
      <c r="BM212" s="152" t="s">
        <v>836</v>
      </c>
    </row>
    <row r="213" spans="1:65" s="2" customFormat="1" ht="24.2" customHeight="1">
      <c r="A213" s="30"/>
      <c r="B213" s="140"/>
      <c r="C213" s="141" t="s">
        <v>105</v>
      </c>
      <c r="D213" s="141" t="s">
        <v>164</v>
      </c>
      <c r="E213" s="142" t="s">
        <v>2450</v>
      </c>
      <c r="F213" s="143" t="s">
        <v>2691</v>
      </c>
      <c r="G213" s="144" t="s">
        <v>245</v>
      </c>
      <c r="H213" s="145">
        <v>1</v>
      </c>
      <c r="I213" s="146"/>
      <c r="J213" s="147">
        <f t="shared" si="30"/>
        <v>0</v>
      </c>
      <c r="K213" s="143" t="s">
        <v>1</v>
      </c>
      <c r="L213" s="31"/>
      <c r="M213" s="148" t="s">
        <v>1</v>
      </c>
      <c r="N213" s="149" t="s">
        <v>41</v>
      </c>
      <c r="O213" s="56"/>
      <c r="P213" s="150">
        <f t="shared" si="31"/>
        <v>0</v>
      </c>
      <c r="Q213" s="150">
        <v>0</v>
      </c>
      <c r="R213" s="150">
        <f t="shared" si="32"/>
        <v>0</v>
      </c>
      <c r="S213" s="150">
        <v>0</v>
      </c>
      <c r="T213" s="151">
        <f t="shared" si="33"/>
        <v>0</v>
      </c>
      <c r="U213" s="30"/>
      <c r="V213" s="30"/>
      <c r="W213" s="30"/>
      <c r="X213" s="30"/>
      <c r="Y213" s="30"/>
      <c r="Z213" s="30"/>
      <c r="AA213" s="30"/>
      <c r="AB213" s="30"/>
      <c r="AC213" s="30"/>
      <c r="AD213" s="30"/>
      <c r="AE213" s="30"/>
      <c r="AR213" s="152" t="s">
        <v>162</v>
      </c>
      <c r="AT213" s="152" t="s">
        <v>164</v>
      </c>
      <c r="AU213" s="152" t="s">
        <v>135</v>
      </c>
      <c r="AY213" s="15" t="s">
        <v>163</v>
      </c>
      <c r="BE213" s="153">
        <f t="shared" si="34"/>
        <v>0</v>
      </c>
      <c r="BF213" s="153">
        <f t="shared" si="35"/>
        <v>0</v>
      </c>
      <c r="BG213" s="153">
        <f t="shared" si="36"/>
        <v>0</v>
      </c>
      <c r="BH213" s="153">
        <f t="shared" si="37"/>
        <v>0</v>
      </c>
      <c r="BI213" s="153">
        <f t="shared" si="38"/>
        <v>0</v>
      </c>
      <c r="BJ213" s="15" t="s">
        <v>84</v>
      </c>
      <c r="BK213" s="153">
        <f t="shared" si="39"/>
        <v>0</v>
      </c>
      <c r="BL213" s="15" t="s">
        <v>162</v>
      </c>
      <c r="BM213" s="152" t="s">
        <v>844</v>
      </c>
    </row>
    <row r="214" spans="1:65" s="11" customFormat="1" ht="22.9" customHeight="1">
      <c r="B214" s="129"/>
      <c r="D214" s="130" t="s">
        <v>75</v>
      </c>
      <c r="E214" s="163" t="s">
        <v>2660</v>
      </c>
      <c r="F214" s="163" t="s">
        <v>2732</v>
      </c>
      <c r="I214" s="132"/>
      <c r="J214" s="164">
        <f>BK214</f>
        <v>0</v>
      </c>
      <c r="L214" s="129"/>
      <c r="M214" s="134"/>
      <c r="N214" s="135"/>
      <c r="O214" s="135"/>
      <c r="P214" s="136">
        <f>P215</f>
        <v>0</v>
      </c>
      <c r="Q214" s="135"/>
      <c r="R214" s="136">
        <f>R215</f>
        <v>0</v>
      </c>
      <c r="S214" s="135"/>
      <c r="T214" s="137">
        <f>T215</f>
        <v>0</v>
      </c>
      <c r="AR214" s="130" t="s">
        <v>84</v>
      </c>
      <c r="AT214" s="138" t="s">
        <v>75</v>
      </c>
      <c r="AU214" s="138" t="s">
        <v>84</v>
      </c>
      <c r="AY214" s="130" t="s">
        <v>163</v>
      </c>
      <c r="BK214" s="139">
        <f>BK215</f>
        <v>0</v>
      </c>
    </row>
    <row r="215" spans="1:65" s="11" customFormat="1" ht="20.85" customHeight="1">
      <c r="B215" s="129"/>
      <c r="D215" s="130" t="s">
        <v>75</v>
      </c>
      <c r="E215" s="163" t="s">
        <v>2665</v>
      </c>
      <c r="F215" s="163" t="s">
        <v>2734</v>
      </c>
      <c r="I215" s="132"/>
      <c r="J215" s="164">
        <f>BK215</f>
        <v>0</v>
      </c>
      <c r="L215" s="129"/>
      <c r="M215" s="134"/>
      <c r="N215" s="135"/>
      <c r="O215" s="135"/>
      <c r="P215" s="136">
        <f>SUM(P216:P223)</f>
        <v>0</v>
      </c>
      <c r="Q215" s="135"/>
      <c r="R215" s="136">
        <f>SUM(R216:R223)</f>
        <v>0</v>
      </c>
      <c r="S215" s="135"/>
      <c r="T215" s="137">
        <f>SUM(T216:T223)</f>
        <v>0</v>
      </c>
      <c r="AR215" s="130" t="s">
        <v>84</v>
      </c>
      <c r="AT215" s="138" t="s">
        <v>75</v>
      </c>
      <c r="AU215" s="138" t="s">
        <v>86</v>
      </c>
      <c r="AY215" s="130" t="s">
        <v>163</v>
      </c>
      <c r="BK215" s="139">
        <f>SUM(BK216:BK223)</f>
        <v>0</v>
      </c>
    </row>
    <row r="216" spans="1:65" s="2" customFormat="1" ht="16.5" customHeight="1">
      <c r="A216" s="30"/>
      <c r="B216" s="140"/>
      <c r="C216" s="141" t="s">
        <v>570</v>
      </c>
      <c r="D216" s="141" t="s">
        <v>164</v>
      </c>
      <c r="E216" s="142" t="s">
        <v>3295</v>
      </c>
      <c r="F216" s="143" t="s">
        <v>2734</v>
      </c>
      <c r="G216" s="144" t="s">
        <v>2472</v>
      </c>
      <c r="H216" s="145">
        <v>1</v>
      </c>
      <c r="I216" s="146"/>
      <c r="J216" s="147">
        <f t="shared" ref="J216:J223" si="40">ROUND(I216*H216,2)</f>
        <v>0</v>
      </c>
      <c r="K216" s="143" t="s">
        <v>1</v>
      </c>
      <c r="L216" s="31"/>
      <c r="M216" s="148" t="s">
        <v>1</v>
      </c>
      <c r="N216" s="149" t="s">
        <v>41</v>
      </c>
      <c r="O216" s="56"/>
      <c r="P216" s="150">
        <f t="shared" ref="P216:P223" si="41">O216*H216</f>
        <v>0</v>
      </c>
      <c r="Q216" s="150">
        <v>0</v>
      </c>
      <c r="R216" s="150">
        <f t="shared" ref="R216:R223" si="42">Q216*H216</f>
        <v>0</v>
      </c>
      <c r="S216" s="150">
        <v>0</v>
      </c>
      <c r="T216" s="151">
        <f t="shared" ref="T216:T223" si="43">S216*H216</f>
        <v>0</v>
      </c>
      <c r="U216" s="30"/>
      <c r="V216" s="30"/>
      <c r="W216" s="30"/>
      <c r="X216" s="30"/>
      <c r="Y216" s="30"/>
      <c r="Z216" s="30"/>
      <c r="AA216" s="30"/>
      <c r="AB216" s="30"/>
      <c r="AC216" s="30"/>
      <c r="AD216" s="30"/>
      <c r="AE216" s="30"/>
      <c r="AR216" s="152" t="s">
        <v>162</v>
      </c>
      <c r="AT216" s="152" t="s">
        <v>164</v>
      </c>
      <c r="AU216" s="152" t="s">
        <v>135</v>
      </c>
      <c r="AY216" s="15" t="s">
        <v>163</v>
      </c>
      <c r="BE216" s="153">
        <f t="shared" ref="BE216:BE223" si="44">IF(N216="základní",J216,0)</f>
        <v>0</v>
      </c>
      <c r="BF216" s="153">
        <f t="shared" ref="BF216:BF223" si="45">IF(N216="snížená",J216,0)</f>
        <v>0</v>
      </c>
      <c r="BG216" s="153">
        <f t="shared" ref="BG216:BG223" si="46">IF(N216="zákl. přenesená",J216,0)</f>
        <v>0</v>
      </c>
      <c r="BH216" s="153">
        <f t="shared" ref="BH216:BH223" si="47">IF(N216="sníž. přenesená",J216,0)</f>
        <v>0</v>
      </c>
      <c r="BI216" s="153">
        <f t="shared" ref="BI216:BI223" si="48">IF(N216="nulová",J216,0)</f>
        <v>0</v>
      </c>
      <c r="BJ216" s="15" t="s">
        <v>84</v>
      </c>
      <c r="BK216" s="153">
        <f t="shared" ref="BK216:BK223" si="49">ROUND(I216*H216,2)</f>
        <v>0</v>
      </c>
      <c r="BL216" s="15" t="s">
        <v>162</v>
      </c>
      <c r="BM216" s="152" t="s">
        <v>852</v>
      </c>
    </row>
    <row r="217" spans="1:65" s="2" customFormat="1" ht="16.5" customHeight="1">
      <c r="A217" s="30"/>
      <c r="B217" s="140"/>
      <c r="C217" s="141" t="s">
        <v>578</v>
      </c>
      <c r="D217" s="141" t="s">
        <v>164</v>
      </c>
      <c r="E217" s="142" t="s">
        <v>2756</v>
      </c>
      <c r="F217" s="143" t="s">
        <v>2757</v>
      </c>
      <c r="G217" s="144" t="s">
        <v>2751</v>
      </c>
      <c r="H217" s="145">
        <v>8</v>
      </c>
      <c r="I217" s="146"/>
      <c r="J217" s="147">
        <f t="shared" si="40"/>
        <v>0</v>
      </c>
      <c r="K217" s="143" t="s">
        <v>1</v>
      </c>
      <c r="L217" s="31"/>
      <c r="M217" s="148" t="s">
        <v>1</v>
      </c>
      <c r="N217" s="149" t="s">
        <v>41</v>
      </c>
      <c r="O217" s="56"/>
      <c r="P217" s="150">
        <f t="shared" si="41"/>
        <v>0</v>
      </c>
      <c r="Q217" s="150">
        <v>0</v>
      </c>
      <c r="R217" s="150">
        <f t="shared" si="42"/>
        <v>0</v>
      </c>
      <c r="S217" s="150">
        <v>0</v>
      </c>
      <c r="T217" s="151">
        <f t="shared" si="43"/>
        <v>0</v>
      </c>
      <c r="U217" s="30"/>
      <c r="V217" s="30"/>
      <c r="W217" s="30"/>
      <c r="X217" s="30"/>
      <c r="Y217" s="30"/>
      <c r="Z217" s="30"/>
      <c r="AA217" s="30"/>
      <c r="AB217" s="30"/>
      <c r="AC217" s="30"/>
      <c r="AD217" s="30"/>
      <c r="AE217" s="30"/>
      <c r="AR217" s="152" t="s">
        <v>162</v>
      </c>
      <c r="AT217" s="152" t="s">
        <v>164</v>
      </c>
      <c r="AU217" s="152" t="s">
        <v>135</v>
      </c>
      <c r="AY217" s="15" t="s">
        <v>163</v>
      </c>
      <c r="BE217" s="153">
        <f t="shared" si="44"/>
        <v>0</v>
      </c>
      <c r="BF217" s="153">
        <f t="shared" si="45"/>
        <v>0</v>
      </c>
      <c r="BG217" s="153">
        <f t="shared" si="46"/>
        <v>0</v>
      </c>
      <c r="BH217" s="153">
        <f t="shared" si="47"/>
        <v>0</v>
      </c>
      <c r="BI217" s="153">
        <f t="shared" si="48"/>
        <v>0</v>
      </c>
      <c r="BJ217" s="15" t="s">
        <v>84</v>
      </c>
      <c r="BK217" s="153">
        <f t="shared" si="49"/>
        <v>0</v>
      </c>
      <c r="BL217" s="15" t="s">
        <v>162</v>
      </c>
      <c r="BM217" s="152" t="s">
        <v>860</v>
      </c>
    </row>
    <row r="218" spans="1:65" s="2" customFormat="1" ht="16.5" customHeight="1">
      <c r="A218" s="30"/>
      <c r="B218" s="140"/>
      <c r="C218" s="141" t="s">
        <v>582</v>
      </c>
      <c r="D218" s="141" t="s">
        <v>164</v>
      </c>
      <c r="E218" s="142" t="s">
        <v>3296</v>
      </c>
      <c r="F218" s="143" t="s">
        <v>2760</v>
      </c>
      <c r="G218" s="144" t="s">
        <v>2472</v>
      </c>
      <c r="H218" s="145">
        <v>1</v>
      </c>
      <c r="I218" s="146"/>
      <c r="J218" s="147">
        <f t="shared" si="40"/>
        <v>0</v>
      </c>
      <c r="K218" s="143" t="s">
        <v>1</v>
      </c>
      <c r="L218" s="31"/>
      <c r="M218" s="148" t="s">
        <v>1</v>
      </c>
      <c r="N218" s="149" t="s">
        <v>41</v>
      </c>
      <c r="O218" s="56"/>
      <c r="P218" s="150">
        <f t="shared" si="41"/>
        <v>0</v>
      </c>
      <c r="Q218" s="150">
        <v>0</v>
      </c>
      <c r="R218" s="150">
        <f t="shared" si="42"/>
        <v>0</v>
      </c>
      <c r="S218" s="150">
        <v>0</v>
      </c>
      <c r="T218" s="151">
        <f t="shared" si="43"/>
        <v>0</v>
      </c>
      <c r="U218" s="30"/>
      <c r="V218" s="30"/>
      <c r="W218" s="30"/>
      <c r="X218" s="30"/>
      <c r="Y218" s="30"/>
      <c r="Z218" s="30"/>
      <c r="AA218" s="30"/>
      <c r="AB218" s="30"/>
      <c r="AC218" s="30"/>
      <c r="AD218" s="30"/>
      <c r="AE218" s="30"/>
      <c r="AR218" s="152" t="s">
        <v>162</v>
      </c>
      <c r="AT218" s="152" t="s">
        <v>164</v>
      </c>
      <c r="AU218" s="152" t="s">
        <v>135</v>
      </c>
      <c r="AY218" s="15" t="s">
        <v>163</v>
      </c>
      <c r="BE218" s="153">
        <f t="shared" si="44"/>
        <v>0</v>
      </c>
      <c r="BF218" s="153">
        <f t="shared" si="45"/>
        <v>0</v>
      </c>
      <c r="BG218" s="153">
        <f t="shared" si="46"/>
        <v>0</v>
      </c>
      <c r="BH218" s="153">
        <f t="shared" si="47"/>
        <v>0</v>
      </c>
      <c r="BI218" s="153">
        <f t="shared" si="48"/>
        <v>0</v>
      </c>
      <c r="BJ218" s="15" t="s">
        <v>84</v>
      </c>
      <c r="BK218" s="153">
        <f t="shared" si="49"/>
        <v>0</v>
      </c>
      <c r="BL218" s="15" t="s">
        <v>162</v>
      </c>
      <c r="BM218" s="152" t="s">
        <v>868</v>
      </c>
    </row>
    <row r="219" spans="1:65" s="2" customFormat="1" ht="16.5" customHeight="1">
      <c r="A219" s="30"/>
      <c r="B219" s="140"/>
      <c r="C219" s="141" t="s">
        <v>586</v>
      </c>
      <c r="D219" s="141" t="s">
        <v>164</v>
      </c>
      <c r="E219" s="142" t="s">
        <v>3297</v>
      </c>
      <c r="F219" s="143" t="s">
        <v>2763</v>
      </c>
      <c r="G219" s="144" t="s">
        <v>2472</v>
      </c>
      <c r="H219" s="145">
        <v>1</v>
      </c>
      <c r="I219" s="146"/>
      <c r="J219" s="147">
        <f t="shared" si="40"/>
        <v>0</v>
      </c>
      <c r="K219" s="143" t="s">
        <v>1</v>
      </c>
      <c r="L219" s="31"/>
      <c r="M219" s="148" t="s">
        <v>1</v>
      </c>
      <c r="N219" s="149" t="s">
        <v>41</v>
      </c>
      <c r="O219" s="56"/>
      <c r="P219" s="150">
        <f t="shared" si="41"/>
        <v>0</v>
      </c>
      <c r="Q219" s="150">
        <v>0</v>
      </c>
      <c r="R219" s="150">
        <f t="shared" si="42"/>
        <v>0</v>
      </c>
      <c r="S219" s="150">
        <v>0</v>
      </c>
      <c r="T219" s="151">
        <f t="shared" si="43"/>
        <v>0</v>
      </c>
      <c r="U219" s="30"/>
      <c r="V219" s="30"/>
      <c r="W219" s="30"/>
      <c r="X219" s="30"/>
      <c r="Y219" s="30"/>
      <c r="Z219" s="30"/>
      <c r="AA219" s="30"/>
      <c r="AB219" s="30"/>
      <c r="AC219" s="30"/>
      <c r="AD219" s="30"/>
      <c r="AE219" s="30"/>
      <c r="AR219" s="152" t="s">
        <v>162</v>
      </c>
      <c r="AT219" s="152" t="s">
        <v>164</v>
      </c>
      <c r="AU219" s="152" t="s">
        <v>135</v>
      </c>
      <c r="AY219" s="15" t="s">
        <v>163</v>
      </c>
      <c r="BE219" s="153">
        <f t="shared" si="44"/>
        <v>0</v>
      </c>
      <c r="BF219" s="153">
        <f t="shared" si="45"/>
        <v>0</v>
      </c>
      <c r="BG219" s="153">
        <f t="shared" si="46"/>
        <v>0</v>
      </c>
      <c r="BH219" s="153">
        <f t="shared" si="47"/>
        <v>0</v>
      </c>
      <c r="BI219" s="153">
        <f t="shared" si="48"/>
        <v>0</v>
      </c>
      <c r="BJ219" s="15" t="s">
        <v>84</v>
      </c>
      <c r="BK219" s="153">
        <f t="shared" si="49"/>
        <v>0</v>
      </c>
      <c r="BL219" s="15" t="s">
        <v>162</v>
      </c>
      <c r="BM219" s="152" t="s">
        <v>878</v>
      </c>
    </row>
    <row r="220" spans="1:65" s="2" customFormat="1" ht="16.5" customHeight="1">
      <c r="A220" s="30"/>
      <c r="B220" s="140"/>
      <c r="C220" s="141" t="s">
        <v>591</v>
      </c>
      <c r="D220" s="141" t="s">
        <v>164</v>
      </c>
      <c r="E220" s="142" t="s">
        <v>3298</v>
      </c>
      <c r="F220" s="143" t="s">
        <v>2394</v>
      </c>
      <c r="G220" s="144" t="s">
        <v>2472</v>
      </c>
      <c r="H220" s="145">
        <v>1</v>
      </c>
      <c r="I220" s="146"/>
      <c r="J220" s="147">
        <f t="shared" si="40"/>
        <v>0</v>
      </c>
      <c r="K220" s="143" t="s">
        <v>1</v>
      </c>
      <c r="L220" s="31"/>
      <c r="M220" s="148" t="s">
        <v>1</v>
      </c>
      <c r="N220" s="149" t="s">
        <v>41</v>
      </c>
      <c r="O220" s="56"/>
      <c r="P220" s="150">
        <f t="shared" si="41"/>
        <v>0</v>
      </c>
      <c r="Q220" s="150">
        <v>0</v>
      </c>
      <c r="R220" s="150">
        <f t="shared" si="42"/>
        <v>0</v>
      </c>
      <c r="S220" s="150">
        <v>0</v>
      </c>
      <c r="T220" s="151">
        <f t="shared" si="43"/>
        <v>0</v>
      </c>
      <c r="U220" s="30"/>
      <c r="V220" s="30"/>
      <c r="W220" s="30"/>
      <c r="X220" s="30"/>
      <c r="Y220" s="30"/>
      <c r="Z220" s="30"/>
      <c r="AA220" s="30"/>
      <c r="AB220" s="30"/>
      <c r="AC220" s="30"/>
      <c r="AD220" s="30"/>
      <c r="AE220" s="30"/>
      <c r="AR220" s="152" t="s">
        <v>162</v>
      </c>
      <c r="AT220" s="152" t="s">
        <v>164</v>
      </c>
      <c r="AU220" s="152" t="s">
        <v>135</v>
      </c>
      <c r="AY220" s="15" t="s">
        <v>163</v>
      </c>
      <c r="BE220" s="153">
        <f t="shared" si="44"/>
        <v>0</v>
      </c>
      <c r="BF220" s="153">
        <f t="shared" si="45"/>
        <v>0</v>
      </c>
      <c r="BG220" s="153">
        <f t="shared" si="46"/>
        <v>0</v>
      </c>
      <c r="BH220" s="153">
        <f t="shared" si="47"/>
        <v>0</v>
      </c>
      <c r="BI220" s="153">
        <f t="shared" si="48"/>
        <v>0</v>
      </c>
      <c r="BJ220" s="15" t="s">
        <v>84</v>
      </c>
      <c r="BK220" s="153">
        <f t="shared" si="49"/>
        <v>0</v>
      </c>
      <c r="BL220" s="15" t="s">
        <v>162</v>
      </c>
      <c r="BM220" s="152" t="s">
        <v>886</v>
      </c>
    </row>
    <row r="221" spans="1:65" s="2" customFormat="1" ht="24.2" customHeight="1">
      <c r="A221" s="30"/>
      <c r="B221" s="140"/>
      <c r="C221" s="141" t="s">
        <v>596</v>
      </c>
      <c r="D221" s="141" t="s">
        <v>164</v>
      </c>
      <c r="E221" s="142" t="s">
        <v>3299</v>
      </c>
      <c r="F221" s="143" t="s">
        <v>2768</v>
      </c>
      <c r="G221" s="144" t="s">
        <v>2472</v>
      </c>
      <c r="H221" s="145">
        <v>1</v>
      </c>
      <c r="I221" s="146"/>
      <c r="J221" s="147">
        <f t="shared" si="40"/>
        <v>0</v>
      </c>
      <c r="K221" s="143" t="s">
        <v>1</v>
      </c>
      <c r="L221" s="31"/>
      <c r="M221" s="148" t="s">
        <v>1</v>
      </c>
      <c r="N221" s="149" t="s">
        <v>41</v>
      </c>
      <c r="O221" s="56"/>
      <c r="P221" s="150">
        <f t="shared" si="41"/>
        <v>0</v>
      </c>
      <c r="Q221" s="150">
        <v>0</v>
      </c>
      <c r="R221" s="150">
        <f t="shared" si="42"/>
        <v>0</v>
      </c>
      <c r="S221" s="150">
        <v>0</v>
      </c>
      <c r="T221" s="151">
        <f t="shared" si="43"/>
        <v>0</v>
      </c>
      <c r="U221" s="30"/>
      <c r="V221" s="30"/>
      <c r="W221" s="30"/>
      <c r="X221" s="30"/>
      <c r="Y221" s="30"/>
      <c r="Z221" s="30"/>
      <c r="AA221" s="30"/>
      <c r="AB221" s="30"/>
      <c r="AC221" s="30"/>
      <c r="AD221" s="30"/>
      <c r="AE221" s="30"/>
      <c r="AR221" s="152" t="s">
        <v>162</v>
      </c>
      <c r="AT221" s="152" t="s">
        <v>164</v>
      </c>
      <c r="AU221" s="152" t="s">
        <v>135</v>
      </c>
      <c r="AY221" s="15" t="s">
        <v>163</v>
      </c>
      <c r="BE221" s="153">
        <f t="shared" si="44"/>
        <v>0</v>
      </c>
      <c r="BF221" s="153">
        <f t="shared" si="45"/>
        <v>0</v>
      </c>
      <c r="BG221" s="153">
        <f t="shared" si="46"/>
        <v>0</v>
      </c>
      <c r="BH221" s="153">
        <f t="shared" si="47"/>
        <v>0</v>
      </c>
      <c r="BI221" s="153">
        <f t="shared" si="48"/>
        <v>0</v>
      </c>
      <c r="BJ221" s="15" t="s">
        <v>84</v>
      </c>
      <c r="BK221" s="153">
        <f t="shared" si="49"/>
        <v>0</v>
      </c>
      <c r="BL221" s="15" t="s">
        <v>162</v>
      </c>
      <c r="BM221" s="152" t="s">
        <v>894</v>
      </c>
    </row>
    <row r="222" spans="1:65" s="2" customFormat="1" ht="16.5" customHeight="1">
      <c r="A222" s="30"/>
      <c r="B222" s="140"/>
      <c r="C222" s="141" t="s">
        <v>600</v>
      </c>
      <c r="D222" s="141" t="s">
        <v>164</v>
      </c>
      <c r="E222" s="142" t="s">
        <v>3300</v>
      </c>
      <c r="F222" s="143" t="s">
        <v>2774</v>
      </c>
      <c r="G222" s="144" t="s">
        <v>2472</v>
      </c>
      <c r="H222" s="145">
        <v>1</v>
      </c>
      <c r="I222" s="146"/>
      <c r="J222" s="147">
        <f t="shared" si="40"/>
        <v>0</v>
      </c>
      <c r="K222" s="143" t="s">
        <v>1</v>
      </c>
      <c r="L222" s="31"/>
      <c r="M222" s="148" t="s">
        <v>1</v>
      </c>
      <c r="N222" s="149" t="s">
        <v>41</v>
      </c>
      <c r="O222" s="56"/>
      <c r="P222" s="150">
        <f t="shared" si="41"/>
        <v>0</v>
      </c>
      <c r="Q222" s="150">
        <v>0</v>
      </c>
      <c r="R222" s="150">
        <f t="shared" si="42"/>
        <v>0</v>
      </c>
      <c r="S222" s="150">
        <v>0</v>
      </c>
      <c r="T222" s="151">
        <f t="shared" si="43"/>
        <v>0</v>
      </c>
      <c r="U222" s="30"/>
      <c r="V222" s="30"/>
      <c r="W222" s="30"/>
      <c r="X222" s="30"/>
      <c r="Y222" s="30"/>
      <c r="Z222" s="30"/>
      <c r="AA222" s="30"/>
      <c r="AB222" s="30"/>
      <c r="AC222" s="30"/>
      <c r="AD222" s="30"/>
      <c r="AE222" s="30"/>
      <c r="AR222" s="152" t="s">
        <v>162</v>
      </c>
      <c r="AT222" s="152" t="s">
        <v>164</v>
      </c>
      <c r="AU222" s="152" t="s">
        <v>135</v>
      </c>
      <c r="AY222" s="15" t="s">
        <v>163</v>
      </c>
      <c r="BE222" s="153">
        <f t="shared" si="44"/>
        <v>0</v>
      </c>
      <c r="BF222" s="153">
        <f t="shared" si="45"/>
        <v>0</v>
      </c>
      <c r="BG222" s="153">
        <f t="shared" si="46"/>
        <v>0</v>
      </c>
      <c r="BH222" s="153">
        <f t="shared" si="47"/>
        <v>0</v>
      </c>
      <c r="BI222" s="153">
        <f t="shared" si="48"/>
        <v>0</v>
      </c>
      <c r="BJ222" s="15" t="s">
        <v>84</v>
      </c>
      <c r="BK222" s="153">
        <f t="shared" si="49"/>
        <v>0</v>
      </c>
      <c r="BL222" s="15" t="s">
        <v>162</v>
      </c>
      <c r="BM222" s="152" t="s">
        <v>902</v>
      </c>
    </row>
    <row r="223" spans="1:65" s="2" customFormat="1" ht="16.5" customHeight="1">
      <c r="A223" s="30"/>
      <c r="B223" s="140"/>
      <c r="C223" s="141" t="s">
        <v>606</v>
      </c>
      <c r="D223" s="141" t="s">
        <v>164</v>
      </c>
      <c r="E223" s="142" t="s">
        <v>3301</v>
      </c>
      <c r="F223" s="143" t="s">
        <v>2777</v>
      </c>
      <c r="G223" s="144" t="s">
        <v>2472</v>
      </c>
      <c r="H223" s="145">
        <v>1</v>
      </c>
      <c r="I223" s="146"/>
      <c r="J223" s="147">
        <f t="shared" si="40"/>
        <v>0</v>
      </c>
      <c r="K223" s="143" t="s">
        <v>1</v>
      </c>
      <c r="L223" s="31"/>
      <c r="M223" s="148" t="s">
        <v>1</v>
      </c>
      <c r="N223" s="149" t="s">
        <v>41</v>
      </c>
      <c r="O223" s="56"/>
      <c r="P223" s="150">
        <f t="shared" si="41"/>
        <v>0</v>
      </c>
      <c r="Q223" s="150">
        <v>0</v>
      </c>
      <c r="R223" s="150">
        <f t="shared" si="42"/>
        <v>0</v>
      </c>
      <c r="S223" s="150">
        <v>0</v>
      </c>
      <c r="T223" s="151">
        <f t="shared" si="43"/>
        <v>0</v>
      </c>
      <c r="U223" s="30"/>
      <c r="V223" s="30"/>
      <c r="W223" s="30"/>
      <c r="X223" s="30"/>
      <c r="Y223" s="30"/>
      <c r="Z223" s="30"/>
      <c r="AA223" s="30"/>
      <c r="AB223" s="30"/>
      <c r="AC223" s="30"/>
      <c r="AD223" s="30"/>
      <c r="AE223" s="30"/>
      <c r="AR223" s="152" t="s">
        <v>162</v>
      </c>
      <c r="AT223" s="152" t="s">
        <v>164</v>
      </c>
      <c r="AU223" s="152" t="s">
        <v>135</v>
      </c>
      <c r="AY223" s="15" t="s">
        <v>163</v>
      </c>
      <c r="BE223" s="153">
        <f t="shared" si="44"/>
        <v>0</v>
      </c>
      <c r="BF223" s="153">
        <f t="shared" si="45"/>
        <v>0</v>
      </c>
      <c r="BG223" s="153">
        <f t="shared" si="46"/>
        <v>0</v>
      </c>
      <c r="BH223" s="153">
        <f t="shared" si="47"/>
        <v>0</v>
      </c>
      <c r="BI223" s="153">
        <f t="shared" si="48"/>
        <v>0</v>
      </c>
      <c r="BJ223" s="15" t="s">
        <v>84</v>
      </c>
      <c r="BK223" s="153">
        <f t="shared" si="49"/>
        <v>0</v>
      </c>
      <c r="BL223" s="15" t="s">
        <v>162</v>
      </c>
      <c r="BM223" s="152" t="s">
        <v>910</v>
      </c>
    </row>
    <row r="224" spans="1:65" s="11" customFormat="1" ht="25.9" customHeight="1">
      <c r="B224" s="129"/>
      <c r="D224" s="130" t="s">
        <v>75</v>
      </c>
      <c r="E224" s="131" t="s">
        <v>2670</v>
      </c>
      <c r="F224" s="131" t="s">
        <v>2780</v>
      </c>
      <c r="I224" s="132"/>
      <c r="J224" s="133">
        <f>BK224</f>
        <v>0</v>
      </c>
      <c r="L224" s="129"/>
      <c r="M224" s="134"/>
      <c r="N224" s="135"/>
      <c r="O224" s="135"/>
      <c r="P224" s="136">
        <f>P225+P242</f>
        <v>0</v>
      </c>
      <c r="Q224" s="135"/>
      <c r="R224" s="136">
        <f>R225+R242</f>
        <v>0</v>
      </c>
      <c r="S224" s="135"/>
      <c r="T224" s="137">
        <f>T225+T242</f>
        <v>0</v>
      </c>
      <c r="AR224" s="130" t="s">
        <v>84</v>
      </c>
      <c r="AT224" s="138" t="s">
        <v>75</v>
      </c>
      <c r="AU224" s="138" t="s">
        <v>76</v>
      </c>
      <c r="AY224" s="130" t="s">
        <v>163</v>
      </c>
      <c r="BK224" s="139">
        <f>BK225+BK242</f>
        <v>0</v>
      </c>
    </row>
    <row r="225" spans="1:65" s="11" customFormat="1" ht="22.9" customHeight="1">
      <c r="B225" s="129"/>
      <c r="D225" s="130" t="s">
        <v>75</v>
      </c>
      <c r="E225" s="163" t="s">
        <v>2674</v>
      </c>
      <c r="F225" s="163" t="s">
        <v>3302</v>
      </c>
      <c r="I225" s="132"/>
      <c r="J225" s="164">
        <f>BK225</f>
        <v>0</v>
      </c>
      <c r="L225" s="129"/>
      <c r="M225" s="134"/>
      <c r="N225" s="135"/>
      <c r="O225" s="135"/>
      <c r="P225" s="136">
        <f>SUM(P226:P241)</f>
        <v>0</v>
      </c>
      <c r="Q225" s="135"/>
      <c r="R225" s="136">
        <f>SUM(R226:R241)</f>
        <v>0</v>
      </c>
      <c r="S225" s="135"/>
      <c r="T225" s="137">
        <f>SUM(T226:T241)</f>
        <v>0</v>
      </c>
      <c r="AR225" s="130" t="s">
        <v>84</v>
      </c>
      <c r="AT225" s="138" t="s">
        <v>75</v>
      </c>
      <c r="AU225" s="138" t="s">
        <v>84</v>
      </c>
      <c r="AY225" s="130" t="s">
        <v>163</v>
      </c>
      <c r="BK225" s="139">
        <f>SUM(BK226:BK241)</f>
        <v>0</v>
      </c>
    </row>
    <row r="226" spans="1:65" s="2" customFormat="1" ht="49.15" customHeight="1">
      <c r="A226" s="30"/>
      <c r="B226" s="140"/>
      <c r="C226" s="174" t="s">
        <v>614</v>
      </c>
      <c r="D226" s="174" t="s">
        <v>618</v>
      </c>
      <c r="E226" s="175" t="s">
        <v>2877</v>
      </c>
      <c r="F226" s="176" t="s">
        <v>2878</v>
      </c>
      <c r="G226" s="177" t="s">
        <v>2441</v>
      </c>
      <c r="H226" s="178">
        <v>2</v>
      </c>
      <c r="I226" s="179"/>
      <c r="J226" s="180">
        <f t="shared" ref="J226:J241" si="50">ROUND(I226*H226,2)</f>
        <v>0</v>
      </c>
      <c r="K226" s="176" t="s">
        <v>1</v>
      </c>
      <c r="L226" s="181"/>
      <c r="M226" s="182" t="s">
        <v>1</v>
      </c>
      <c r="N226" s="183" t="s">
        <v>41</v>
      </c>
      <c r="O226" s="56"/>
      <c r="P226" s="150">
        <f t="shared" ref="P226:P241" si="51">O226*H226</f>
        <v>0</v>
      </c>
      <c r="Q226" s="150">
        <v>0</v>
      </c>
      <c r="R226" s="150">
        <f t="shared" ref="R226:R241" si="52">Q226*H226</f>
        <v>0</v>
      </c>
      <c r="S226" s="150">
        <v>0</v>
      </c>
      <c r="T226" s="151">
        <f t="shared" ref="T226:T241" si="53">S226*H226</f>
        <v>0</v>
      </c>
      <c r="U226" s="30"/>
      <c r="V226" s="30"/>
      <c r="W226" s="30"/>
      <c r="X226" s="30"/>
      <c r="Y226" s="30"/>
      <c r="Z226" s="30"/>
      <c r="AA226" s="30"/>
      <c r="AB226" s="30"/>
      <c r="AC226" s="30"/>
      <c r="AD226" s="30"/>
      <c r="AE226" s="30"/>
      <c r="AR226" s="152" t="s">
        <v>190</v>
      </c>
      <c r="AT226" s="152" t="s">
        <v>618</v>
      </c>
      <c r="AU226" s="152" t="s">
        <v>86</v>
      </c>
      <c r="AY226" s="15" t="s">
        <v>163</v>
      </c>
      <c r="BE226" s="153">
        <f t="shared" ref="BE226:BE241" si="54">IF(N226="základní",J226,0)</f>
        <v>0</v>
      </c>
      <c r="BF226" s="153">
        <f t="shared" ref="BF226:BF241" si="55">IF(N226="snížená",J226,0)</f>
        <v>0</v>
      </c>
      <c r="BG226" s="153">
        <f t="shared" ref="BG226:BG241" si="56">IF(N226="zákl. přenesená",J226,0)</f>
        <v>0</v>
      </c>
      <c r="BH226" s="153">
        <f t="shared" ref="BH226:BH241" si="57">IF(N226="sníž. přenesená",J226,0)</f>
        <v>0</v>
      </c>
      <c r="BI226" s="153">
        <f t="shared" ref="BI226:BI241" si="58">IF(N226="nulová",J226,0)</f>
        <v>0</v>
      </c>
      <c r="BJ226" s="15" t="s">
        <v>84</v>
      </c>
      <c r="BK226" s="153">
        <f t="shared" ref="BK226:BK241" si="59">ROUND(I226*H226,2)</f>
        <v>0</v>
      </c>
      <c r="BL226" s="15" t="s">
        <v>162</v>
      </c>
      <c r="BM226" s="152" t="s">
        <v>923</v>
      </c>
    </row>
    <row r="227" spans="1:65" s="2" customFormat="1" ht="37.9" customHeight="1">
      <c r="A227" s="30"/>
      <c r="B227" s="140"/>
      <c r="C227" s="174" t="s">
        <v>108</v>
      </c>
      <c r="D227" s="174" t="s">
        <v>618</v>
      </c>
      <c r="E227" s="175" t="s">
        <v>2880</v>
      </c>
      <c r="F227" s="176" t="s">
        <v>2881</v>
      </c>
      <c r="G227" s="177" t="s">
        <v>2441</v>
      </c>
      <c r="H227" s="178">
        <v>2</v>
      </c>
      <c r="I227" s="179"/>
      <c r="J227" s="180">
        <f t="shared" si="50"/>
        <v>0</v>
      </c>
      <c r="K227" s="176" t="s">
        <v>1</v>
      </c>
      <c r="L227" s="181"/>
      <c r="M227" s="182" t="s">
        <v>1</v>
      </c>
      <c r="N227" s="183" t="s">
        <v>41</v>
      </c>
      <c r="O227" s="56"/>
      <c r="P227" s="150">
        <f t="shared" si="51"/>
        <v>0</v>
      </c>
      <c r="Q227" s="150">
        <v>0</v>
      </c>
      <c r="R227" s="150">
        <f t="shared" si="52"/>
        <v>0</v>
      </c>
      <c r="S227" s="150">
        <v>0</v>
      </c>
      <c r="T227" s="151">
        <f t="shared" si="53"/>
        <v>0</v>
      </c>
      <c r="U227" s="30"/>
      <c r="V227" s="30"/>
      <c r="W227" s="30"/>
      <c r="X227" s="30"/>
      <c r="Y227" s="30"/>
      <c r="Z227" s="30"/>
      <c r="AA227" s="30"/>
      <c r="AB227" s="30"/>
      <c r="AC227" s="30"/>
      <c r="AD227" s="30"/>
      <c r="AE227" s="30"/>
      <c r="AR227" s="152" t="s">
        <v>190</v>
      </c>
      <c r="AT227" s="152" t="s">
        <v>618</v>
      </c>
      <c r="AU227" s="152" t="s">
        <v>86</v>
      </c>
      <c r="AY227" s="15" t="s">
        <v>163</v>
      </c>
      <c r="BE227" s="153">
        <f t="shared" si="54"/>
        <v>0</v>
      </c>
      <c r="BF227" s="153">
        <f t="shared" si="55"/>
        <v>0</v>
      </c>
      <c r="BG227" s="153">
        <f t="shared" si="56"/>
        <v>0</v>
      </c>
      <c r="BH227" s="153">
        <f t="shared" si="57"/>
        <v>0</v>
      </c>
      <c r="BI227" s="153">
        <f t="shared" si="58"/>
        <v>0</v>
      </c>
      <c r="BJ227" s="15" t="s">
        <v>84</v>
      </c>
      <c r="BK227" s="153">
        <f t="shared" si="59"/>
        <v>0</v>
      </c>
      <c r="BL227" s="15" t="s">
        <v>162</v>
      </c>
      <c r="BM227" s="152" t="s">
        <v>932</v>
      </c>
    </row>
    <row r="228" spans="1:65" s="2" customFormat="1" ht="33" customHeight="1">
      <c r="A228" s="30"/>
      <c r="B228" s="140"/>
      <c r="C228" s="174" t="s">
        <v>623</v>
      </c>
      <c r="D228" s="174" t="s">
        <v>618</v>
      </c>
      <c r="E228" s="175" t="s">
        <v>2883</v>
      </c>
      <c r="F228" s="176" t="s">
        <v>2884</v>
      </c>
      <c r="G228" s="177" t="s">
        <v>2441</v>
      </c>
      <c r="H228" s="178">
        <v>3</v>
      </c>
      <c r="I228" s="179"/>
      <c r="J228" s="180">
        <f t="shared" si="50"/>
        <v>0</v>
      </c>
      <c r="K228" s="176" t="s">
        <v>1</v>
      </c>
      <c r="L228" s="181"/>
      <c r="M228" s="182" t="s">
        <v>1</v>
      </c>
      <c r="N228" s="183" t="s">
        <v>41</v>
      </c>
      <c r="O228" s="56"/>
      <c r="P228" s="150">
        <f t="shared" si="51"/>
        <v>0</v>
      </c>
      <c r="Q228" s="150">
        <v>0</v>
      </c>
      <c r="R228" s="150">
        <f t="shared" si="52"/>
        <v>0</v>
      </c>
      <c r="S228" s="150">
        <v>0</v>
      </c>
      <c r="T228" s="151">
        <f t="shared" si="53"/>
        <v>0</v>
      </c>
      <c r="U228" s="30"/>
      <c r="V228" s="30"/>
      <c r="W228" s="30"/>
      <c r="X228" s="30"/>
      <c r="Y228" s="30"/>
      <c r="Z228" s="30"/>
      <c r="AA228" s="30"/>
      <c r="AB228" s="30"/>
      <c r="AC228" s="30"/>
      <c r="AD228" s="30"/>
      <c r="AE228" s="30"/>
      <c r="AR228" s="152" t="s">
        <v>190</v>
      </c>
      <c r="AT228" s="152" t="s">
        <v>618</v>
      </c>
      <c r="AU228" s="152" t="s">
        <v>86</v>
      </c>
      <c r="AY228" s="15" t="s">
        <v>163</v>
      </c>
      <c r="BE228" s="153">
        <f t="shared" si="54"/>
        <v>0</v>
      </c>
      <c r="BF228" s="153">
        <f t="shared" si="55"/>
        <v>0</v>
      </c>
      <c r="BG228" s="153">
        <f t="shared" si="56"/>
        <v>0</v>
      </c>
      <c r="BH228" s="153">
        <f t="shared" si="57"/>
        <v>0</v>
      </c>
      <c r="BI228" s="153">
        <f t="shared" si="58"/>
        <v>0</v>
      </c>
      <c r="BJ228" s="15" t="s">
        <v>84</v>
      </c>
      <c r="BK228" s="153">
        <f t="shared" si="59"/>
        <v>0</v>
      </c>
      <c r="BL228" s="15" t="s">
        <v>162</v>
      </c>
      <c r="BM228" s="152" t="s">
        <v>941</v>
      </c>
    </row>
    <row r="229" spans="1:65" s="2" customFormat="1" ht="49.15" customHeight="1">
      <c r="A229" s="30"/>
      <c r="B229" s="140"/>
      <c r="C229" s="174" t="s">
        <v>627</v>
      </c>
      <c r="D229" s="174" t="s">
        <v>618</v>
      </c>
      <c r="E229" s="175" t="s">
        <v>2886</v>
      </c>
      <c r="F229" s="176" t="s">
        <v>2887</v>
      </c>
      <c r="G229" s="177" t="s">
        <v>2441</v>
      </c>
      <c r="H229" s="178">
        <v>7</v>
      </c>
      <c r="I229" s="179"/>
      <c r="J229" s="180">
        <f t="shared" si="50"/>
        <v>0</v>
      </c>
      <c r="K229" s="176" t="s">
        <v>1</v>
      </c>
      <c r="L229" s="181"/>
      <c r="M229" s="182" t="s">
        <v>1</v>
      </c>
      <c r="N229" s="183" t="s">
        <v>41</v>
      </c>
      <c r="O229" s="56"/>
      <c r="P229" s="150">
        <f t="shared" si="51"/>
        <v>0</v>
      </c>
      <c r="Q229" s="150">
        <v>0</v>
      </c>
      <c r="R229" s="150">
        <f t="shared" si="52"/>
        <v>0</v>
      </c>
      <c r="S229" s="150">
        <v>0</v>
      </c>
      <c r="T229" s="151">
        <f t="shared" si="53"/>
        <v>0</v>
      </c>
      <c r="U229" s="30"/>
      <c r="V229" s="30"/>
      <c r="W229" s="30"/>
      <c r="X229" s="30"/>
      <c r="Y229" s="30"/>
      <c r="Z229" s="30"/>
      <c r="AA229" s="30"/>
      <c r="AB229" s="30"/>
      <c r="AC229" s="30"/>
      <c r="AD229" s="30"/>
      <c r="AE229" s="30"/>
      <c r="AR229" s="152" t="s">
        <v>190</v>
      </c>
      <c r="AT229" s="152" t="s">
        <v>618</v>
      </c>
      <c r="AU229" s="152" t="s">
        <v>86</v>
      </c>
      <c r="AY229" s="15" t="s">
        <v>163</v>
      </c>
      <c r="BE229" s="153">
        <f t="shared" si="54"/>
        <v>0</v>
      </c>
      <c r="BF229" s="153">
        <f t="shared" si="55"/>
        <v>0</v>
      </c>
      <c r="BG229" s="153">
        <f t="shared" si="56"/>
        <v>0</v>
      </c>
      <c r="BH229" s="153">
        <f t="shared" si="57"/>
        <v>0</v>
      </c>
      <c r="BI229" s="153">
        <f t="shared" si="58"/>
        <v>0</v>
      </c>
      <c r="BJ229" s="15" t="s">
        <v>84</v>
      </c>
      <c r="BK229" s="153">
        <f t="shared" si="59"/>
        <v>0</v>
      </c>
      <c r="BL229" s="15" t="s">
        <v>162</v>
      </c>
      <c r="BM229" s="152" t="s">
        <v>950</v>
      </c>
    </row>
    <row r="230" spans="1:65" s="2" customFormat="1" ht="24.2" customHeight="1">
      <c r="A230" s="30"/>
      <c r="B230" s="140"/>
      <c r="C230" s="174" t="s">
        <v>637</v>
      </c>
      <c r="D230" s="174" t="s">
        <v>618</v>
      </c>
      <c r="E230" s="175" t="s">
        <v>2889</v>
      </c>
      <c r="F230" s="176" t="s">
        <v>2890</v>
      </c>
      <c r="G230" s="177" t="s">
        <v>2441</v>
      </c>
      <c r="H230" s="178">
        <v>2</v>
      </c>
      <c r="I230" s="179"/>
      <c r="J230" s="180">
        <f t="shared" si="50"/>
        <v>0</v>
      </c>
      <c r="K230" s="176" t="s">
        <v>1</v>
      </c>
      <c r="L230" s="181"/>
      <c r="M230" s="182" t="s">
        <v>1</v>
      </c>
      <c r="N230" s="183" t="s">
        <v>41</v>
      </c>
      <c r="O230" s="56"/>
      <c r="P230" s="150">
        <f t="shared" si="51"/>
        <v>0</v>
      </c>
      <c r="Q230" s="150">
        <v>0</v>
      </c>
      <c r="R230" s="150">
        <f t="shared" si="52"/>
        <v>0</v>
      </c>
      <c r="S230" s="150">
        <v>0</v>
      </c>
      <c r="T230" s="151">
        <f t="shared" si="53"/>
        <v>0</v>
      </c>
      <c r="U230" s="30"/>
      <c r="V230" s="30"/>
      <c r="W230" s="30"/>
      <c r="X230" s="30"/>
      <c r="Y230" s="30"/>
      <c r="Z230" s="30"/>
      <c r="AA230" s="30"/>
      <c r="AB230" s="30"/>
      <c r="AC230" s="30"/>
      <c r="AD230" s="30"/>
      <c r="AE230" s="30"/>
      <c r="AR230" s="152" t="s">
        <v>190</v>
      </c>
      <c r="AT230" s="152" t="s">
        <v>618</v>
      </c>
      <c r="AU230" s="152" t="s">
        <v>86</v>
      </c>
      <c r="AY230" s="15" t="s">
        <v>163</v>
      </c>
      <c r="BE230" s="153">
        <f t="shared" si="54"/>
        <v>0</v>
      </c>
      <c r="BF230" s="153">
        <f t="shared" si="55"/>
        <v>0</v>
      </c>
      <c r="BG230" s="153">
        <f t="shared" si="56"/>
        <v>0</v>
      </c>
      <c r="BH230" s="153">
        <f t="shared" si="57"/>
        <v>0</v>
      </c>
      <c r="BI230" s="153">
        <f t="shared" si="58"/>
        <v>0</v>
      </c>
      <c r="BJ230" s="15" t="s">
        <v>84</v>
      </c>
      <c r="BK230" s="153">
        <f t="shared" si="59"/>
        <v>0</v>
      </c>
      <c r="BL230" s="15" t="s">
        <v>162</v>
      </c>
      <c r="BM230" s="152" t="s">
        <v>960</v>
      </c>
    </row>
    <row r="231" spans="1:65" s="2" customFormat="1" ht="16.5" customHeight="1">
      <c r="A231" s="30"/>
      <c r="B231" s="140"/>
      <c r="C231" s="174" t="s">
        <v>641</v>
      </c>
      <c r="D231" s="174" t="s">
        <v>618</v>
      </c>
      <c r="E231" s="175" t="s">
        <v>2898</v>
      </c>
      <c r="F231" s="176" t="s">
        <v>2899</v>
      </c>
      <c r="G231" s="177" t="s">
        <v>329</v>
      </c>
      <c r="H231" s="178">
        <v>165</v>
      </c>
      <c r="I231" s="179"/>
      <c r="J231" s="180">
        <f t="shared" si="50"/>
        <v>0</v>
      </c>
      <c r="K231" s="176" t="s">
        <v>1</v>
      </c>
      <c r="L231" s="181"/>
      <c r="M231" s="182" t="s">
        <v>1</v>
      </c>
      <c r="N231" s="183" t="s">
        <v>41</v>
      </c>
      <c r="O231" s="56"/>
      <c r="P231" s="150">
        <f t="shared" si="51"/>
        <v>0</v>
      </c>
      <c r="Q231" s="150">
        <v>0</v>
      </c>
      <c r="R231" s="150">
        <f t="shared" si="52"/>
        <v>0</v>
      </c>
      <c r="S231" s="150">
        <v>0</v>
      </c>
      <c r="T231" s="151">
        <f t="shared" si="53"/>
        <v>0</v>
      </c>
      <c r="U231" s="30"/>
      <c r="V231" s="30"/>
      <c r="W231" s="30"/>
      <c r="X231" s="30"/>
      <c r="Y231" s="30"/>
      <c r="Z231" s="30"/>
      <c r="AA231" s="30"/>
      <c r="AB231" s="30"/>
      <c r="AC231" s="30"/>
      <c r="AD231" s="30"/>
      <c r="AE231" s="30"/>
      <c r="AR231" s="152" t="s">
        <v>190</v>
      </c>
      <c r="AT231" s="152" t="s">
        <v>618</v>
      </c>
      <c r="AU231" s="152" t="s">
        <v>86</v>
      </c>
      <c r="AY231" s="15" t="s">
        <v>163</v>
      </c>
      <c r="BE231" s="153">
        <f t="shared" si="54"/>
        <v>0</v>
      </c>
      <c r="BF231" s="153">
        <f t="shared" si="55"/>
        <v>0</v>
      </c>
      <c r="BG231" s="153">
        <f t="shared" si="56"/>
        <v>0</v>
      </c>
      <c r="BH231" s="153">
        <f t="shared" si="57"/>
        <v>0</v>
      </c>
      <c r="BI231" s="153">
        <f t="shared" si="58"/>
        <v>0</v>
      </c>
      <c r="BJ231" s="15" t="s">
        <v>84</v>
      </c>
      <c r="BK231" s="153">
        <f t="shared" si="59"/>
        <v>0</v>
      </c>
      <c r="BL231" s="15" t="s">
        <v>162</v>
      </c>
      <c r="BM231" s="152" t="s">
        <v>971</v>
      </c>
    </row>
    <row r="232" spans="1:65" s="2" customFormat="1" ht="16.5" customHeight="1">
      <c r="A232" s="30"/>
      <c r="B232" s="140"/>
      <c r="C232" s="174" t="s">
        <v>646</v>
      </c>
      <c r="D232" s="174" t="s">
        <v>618</v>
      </c>
      <c r="E232" s="175" t="s">
        <v>2901</v>
      </c>
      <c r="F232" s="176" t="s">
        <v>2902</v>
      </c>
      <c r="G232" s="177" t="s">
        <v>329</v>
      </c>
      <c r="H232" s="178">
        <v>85</v>
      </c>
      <c r="I232" s="179"/>
      <c r="J232" s="180">
        <f t="shared" si="50"/>
        <v>0</v>
      </c>
      <c r="K232" s="176" t="s">
        <v>1</v>
      </c>
      <c r="L232" s="181"/>
      <c r="M232" s="182" t="s">
        <v>1</v>
      </c>
      <c r="N232" s="183" t="s">
        <v>41</v>
      </c>
      <c r="O232" s="56"/>
      <c r="P232" s="150">
        <f t="shared" si="51"/>
        <v>0</v>
      </c>
      <c r="Q232" s="150">
        <v>0</v>
      </c>
      <c r="R232" s="150">
        <f t="shared" si="52"/>
        <v>0</v>
      </c>
      <c r="S232" s="150">
        <v>0</v>
      </c>
      <c r="T232" s="151">
        <f t="shared" si="53"/>
        <v>0</v>
      </c>
      <c r="U232" s="30"/>
      <c r="V232" s="30"/>
      <c r="W232" s="30"/>
      <c r="X232" s="30"/>
      <c r="Y232" s="30"/>
      <c r="Z232" s="30"/>
      <c r="AA232" s="30"/>
      <c r="AB232" s="30"/>
      <c r="AC232" s="30"/>
      <c r="AD232" s="30"/>
      <c r="AE232" s="30"/>
      <c r="AR232" s="152" t="s">
        <v>190</v>
      </c>
      <c r="AT232" s="152" t="s">
        <v>618</v>
      </c>
      <c r="AU232" s="152" t="s">
        <v>86</v>
      </c>
      <c r="AY232" s="15" t="s">
        <v>163</v>
      </c>
      <c r="BE232" s="153">
        <f t="shared" si="54"/>
        <v>0</v>
      </c>
      <c r="BF232" s="153">
        <f t="shared" si="55"/>
        <v>0</v>
      </c>
      <c r="BG232" s="153">
        <f t="shared" si="56"/>
        <v>0</v>
      </c>
      <c r="BH232" s="153">
        <f t="shared" si="57"/>
        <v>0</v>
      </c>
      <c r="BI232" s="153">
        <f t="shared" si="58"/>
        <v>0</v>
      </c>
      <c r="BJ232" s="15" t="s">
        <v>84</v>
      </c>
      <c r="BK232" s="153">
        <f t="shared" si="59"/>
        <v>0</v>
      </c>
      <c r="BL232" s="15" t="s">
        <v>162</v>
      </c>
      <c r="BM232" s="152" t="s">
        <v>981</v>
      </c>
    </row>
    <row r="233" spans="1:65" s="2" customFormat="1" ht="16.5" customHeight="1">
      <c r="A233" s="30"/>
      <c r="B233" s="140"/>
      <c r="C233" s="174" t="s">
        <v>653</v>
      </c>
      <c r="D233" s="174" t="s">
        <v>618</v>
      </c>
      <c r="E233" s="175" t="s">
        <v>2904</v>
      </c>
      <c r="F233" s="176" t="s">
        <v>2905</v>
      </c>
      <c r="G233" s="177" t="s">
        <v>329</v>
      </c>
      <c r="H233" s="178">
        <v>55</v>
      </c>
      <c r="I233" s="179"/>
      <c r="J233" s="180">
        <f t="shared" si="50"/>
        <v>0</v>
      </c>
      <c r="K233" s="176" t="s">
        <v>1</v>
      </c>
      <c r="L233" s="181"/>
      <c r="M233" s="182" t="s">
        <v>1</v>
      </c>
      <c r="N233" s="183" t="s">
        <v>41</v>
      </c>
      <c r="O233" s="56"/>
      <c r="P233" s="150">
        <f t="shared" si="51"/>
        <v>0</v>
      </c>
      <c r="Q233" s="150">
        <v>0</v>
      </c>
      <c r="R233" s="150">
        <f t="shared" si="52"/>
        <v>0</v>
      </c>
      <c r="S233" s="150">
        <v>0</v>
      </c>
      <c r="T233" s="151">
        <f t="shared" si="53"/>
        <v>0</v>
      </c>
      <c r="U233" s="30"/>
      <c r="V233" s="30"/>
      <c r="W233" s="30"/>
      <c r="X233" s="30"/>
      <c r="Y233" s="30"/>
      <c r="Z233" s="30"/>
      <c r="AA233" s="30"/>
      <c r="AB233" s="30"/>
      <c r="AC233" s="30"/>
      <c r="AD233" s="30"/>
      <c r="AE233" s="30"/>
      <c r="AR233" s="152" t="s">
        <v>190</v>
      </c>
      <c r="AT233" s="152" t="s">
        <v>618</v>
      </c>
      <c r="AU233" s="152" t="s">
        <v>86</v>
      </c>
      <c r="AY233" s="15" t="s">
        <v>163</v>
      </c>
      <c r="BE233" s="153">
        <f t="shared" si="54"/>
        <v>0</v>
      </c>
      <c r="BF233" s="153">
        <f t="shared" si="55"/>
        <v>0</v>
      </c>
      <c r="BG233" s="153">
        <f t="shared" si="56"/>
        <v>0</v>
      </c>
      <c r="BH233" s="153">
        <f t="shared" si="57"/>
        <v>0</v>
      </c>
      <c r="BI233" s="153">
        <f t="shared" si="58"/>
        <v>0</v>
      </c>
      <c r="BJ233" s="15" t="s">
        <v>84</v>
      </c>
      <c r="BK233" s="153">
        <f t="shared" si="59"/>
        <v>0</v>
      </c>
      <c r="BL233" s="15" t="s">
        <v>162</v>
      </c>
      <c r="BM233" s="152" t="s">
        <v>990</v>
      </c>
    </row>
    <row r="234" spans="1:65" s="2" customFormat="1" ht="16.5" customHeight="1">
      <c r="A234" s="30"/>
      <c r="B234" s="140"/>
      <c r="C234" s="174" t="s">
        <v>658</v>
      </c>
      <c r="D234" s="174" t="s">
        <v>618</v>
      </c>
      <c r="E234" s="175" t="s">
        <v>2907</v>
      </c>
      <c r="F234" s="176" t="s">
        <v>2908</v>
      </c>
      <c r="G234" s="177" t="s">
        <v>329</v>
      </c>
      <c r="H234" s="178">
        <v>15</v>
      </c>
      <c r="I234" s="179"/>
      <c r="J234" s="180">
        <f t="shared" si="50"/>
        <v>0</v>
      </c>
      <c r="K234" s="176" t="s">
        <v>1</v>
      </c>
      <c r="L234" s="181"/>
      <c r="M234" s="182" t="s">
        <v>1</v>
      </c>
      <c r="N234" s="183" t="s">
        <v>41</v>
      </c>
      <c r="O234" s="56"/>
      <c r="P234" s="150">
        <f t="shared" si="51"/>
        <v>0</v>
      </c>
      <c r="Q234" s="150">
        <v>0</v>
      </c>
      <c r="R234" s="150">
        <f t="shared" si="52"/>
        <v>0</v>
      </c>
      <c r="S234" s="150">
        <v>0</v>
      </c>
      <c r="T234" s="151">
        <f t="shared" si="53"/>
        <v>0</v>
      </c>
      <c r="U234" s="30"/>
      <c r="V234" s="30"/>
      <c r="W234" s="30"/>
      <c r="X234" s="30"/>
      <c r="Y234" s="30"/>
      <c r="Z234" s="30"/>
      <c r="AA234" s="30"/>
      <c r="AB234" s="30"/>
      <c r="AC234" s="30"/>
      <c r="AD234" s="30"/>
      <c r="AE234" s="30"/>
      <c r="AR234" s="152" t="s">
        <v>190</v>
      </c>
      <c r="AT234" s="152" t="s">
        <v>618</v>
      </c>
      <c r="AU234" s="152" t="s">
        <v>86</v>
      </c>
      <c r="AY234" s="15" t="s">
        <v>163</v>
      </c>
      <c r="BE234" s="153">
        <f t="shared" si="54"/>
        <v>0</v>
      </c>
      <c r="BF234" s="153">
        <f t="shared" si="55"/>
        <v>0</v>
      </c>
      <c r="BG234" s="153">
        <f t="shared" si="56"/>
        <v>0</v>
      </c>
      <c r="BH234" s="153">
        <f t="shared" si="57"/>
        <v>0</v>
      </c>
      <c r="BI234" s="153">
        <f t="shared" si="58"/>
        <v>0</v>
      </c>
      <c r="BJ234" s="15" t="s">
        <v>84</v>
      </c>
      <c r="BK234" s="153">
        <f t="shared" si="59"/>
        <v>0</v>
      </c>
      <c r="BL234" s="15" t="s">
        <v>162</v>
      </c>
      <c r="BM234" s="152" t="s">
        <v>1002</v>
      </c>
    </row>
    <row r="235" spans="1:65" s="2" customFormat="1" ht="24.2" customHeight="1">
      <c r="A235" s="30"/>
      <c r="B235" s="140"/>
      <c r="C235" s="174" t="s">
        <v>663</v>
      </c>
      <c r="D235" s="174" t="s">
        <v>618</v>
      </c>
      <c r="E235" s="175" t="s">
        <v>2487</v>
      </c>
      <c r="F235" s="176" t="s">
        <v>2488</v>
      </c>
      <c r="G235" s="177" t="s">
        <v>329</v>
      </c>
      <c r="H235" s="178">
        <v>155</v>
      </c>
      <c r="I235" s="179"/>
      <c r="J235" s="180">
        <f t="shared" si="50"/>
        <v>0</v>
      </c>
      <c r="K235" s="176" t="s">
        <v>1</v>
      </c>
      <c r="L235" s="181"/>
      <c r="M235" s="182" t="s">
        <v>1</v>
      </c>
      <c r="N235" s="183" t="s">
        <v>41</v>
      </c>
      <c r="O235" s="56"/>
      <c r="P235" s="150">
        <f t="shared" si="51"/>
        <v>0</v>
      </c>
      <c r="Q235" s="150">
        <v>0</v>
      </c>
      <c r="R235" s="150">
        <f t="shared" si="52"/>
        <v>0</v>
      </c>
      <c r="S235" s="150">
        <v>0</v>
      </c>
      <c r="T235" s="151">
        <f t="shared" si="53"/>
        <v>0</v>
      </c>
      <c r="U235" s="30"/>
      <c r="V235" s="30"/>
      <c r="W235" s="30"/>
      <c r="X235" s="30"/>
      <c r="Y235" s="30"/>
      <c r="Z235" s="30"/>
      <c r="AA235" s="30"/>
      <c r="AB235" s="30"/>
      <c r="AC235" s="30"/>
      <c r="AD235" s="30"/>
      <c r="AE235" s="30"/>
      <c r="AR235" s="152" t="s">
        <v>190</v>
      </c>
      <c r="AT235" s="152" t="s">
        <v>618</v>
      </c>
      <c r="AU235" s="152" t="s">
        <v>86</v>
      </c>
      <c r="AY235" s="15" t="s">
        <v>163</v>
      </c>
      <c r="BE235" s="153">
        <f t="shared" si="54"/>
        <v>0</v>
      </c>
      <c r="BF235" s="153">
        <f t="shared" si="55"/>
        <v>0</v>
      </c>
      <c r="BG235" s="153">
        <f t="shared" si="56"/>
        <v>0</v>
      </c>
      <c r="BH235" s="153">
        <f t="shared" si="57"/>
        <v>0</v>
      </c>
      <c r="BI235" s="153">
        <f t="shared" si="58"/>
        <v>0</v>
      </c>
      <c r="BJ235" s="15" t="s">
        <v>84</v>
      </c>
      <c r="BK235" s="153">
        <f t="shared" si="59"/>
        <v>0</v>
      </c>
      <c r="BL235" s="15" t="s">
        <v>162</v>
      </c>
      <c r="BM235" s="152" t="s">
        <v>1010</v>
      </c>
    </row>
    <row r="236" spans="1:65" s="2" customFormat="1" ht="24.2" customHeight="1">
      <c r="A236" s="30"/>
      <c r="B236" s="140"/>
      <c r="C236" s="174" t="s">
        <v>667</v>
      </c>
      <c r="D236" s="174" t="s">
        <v>618</v>
      </c>
      <c r="E236" s="175" t="s">
        <v>2489</v>
      </c>
      <c r="F236" s="176" t="s">
        <v>2490</v>
      </c>
      <c r="G236" s="177" t="s">
        <v>329</v>
      </c>
      <c r="H236" s="178">
        <v>110</v>
      </c>
      <c r="I236" s="179"/>
      <c r="J236" s="180">
        <f t="shared" si="50"/>
        <v>0</v>
      </c>
      <c r="K236" s="176" t="s">
        <v>1</v>
      </c>
      <c r="L236" s="181"/>
      <c r="M236" s="182" t="s">
        <v>1</v>
      </c>
      <c r="N236" s="183" t="s">
        <v>41</v>
      </c>
      <c r="O236" s="56"/>
      <c r="P236" s="150">
        <f t="shared" si="51"/>
        <v>0</v>
      </c>
      <c r="Q236" s="150">
        <v>0</v>
      </c>
      <c r="R236" s="150">
        <f t="shared" si="52"/>
        <v>0</v>
      </c>
      <c r="S236" s="150">
        <v>0</v>
      </c>
      <c r="T236" s="151">
        <f t="shared" si="53"/>
        <v>0</v>
      </c>
      <c r="U236" s="30"/>
      <c r="V236" s="30"/>
      <c r="W236" s="30"/>
      <c r="X236" s="30"/>
      <c r="Y236" s="30"/>
      <c r="Z236" s="30"/>
      <c r="AA236" s="30"/>
      <c r="AB236" s="30"/>
      <c r="AC236" s="30"/>
      <c r="AD236" s="30"/>
      <c r="AE236" s="30"/>
      <c r="AR236" s="152" t="s">
        <v>190</v>
      </c>
      <c r="AT236" s="152" t="s">
        <v>618</v>
      </c>
      <c r="AU236" s="152" t="s">
        <v>86</v>
      </c>
      <c r="AY236" s="15" t="s">
        <v>163</v>
      </c>
      <c r="BE236" s="153">
        <f t="shared" si="54"/>
        <v>0</v>
      </c>
      <c r="BF236" s="153">
        <f t="shared" si="55"/>
        <v>0</v>
      </c>
      <c r="BG236" s="153">
        <f t="shared" si="56"/>
        <v>0</v>
      </c>
      <c r="BH236" s="153">
        <f t="shared" si="57"/>
        <v>0</v>
      </c>
      <c r="BI236" s="153">
        <f t="shared" si="58"/>
        <v>0</v>
      </c>
      <c r="BJ236" s="15" t="s">
        <v>84</v>
      </c>
      <c r="BK236" s="153">
        <f t="shared" si="59"/>
        <v>0</v>
      </c>
      <c r="BL236" s="15" t="s">
        <v>162</v>
      </c>
      <c r="BM236" s="152" t="s">
        <v>1027</v>
      </c>
    </row>
    <row r="237" spans="1:65" s="2" customFormat="1" ht="16.5" customHeight="1">
      <c r="A237" s="30"/>
      <c r="B237" s="140"/>
      <c r="C237" s="174" t="s">
        <v>111</v>
      </c>
      <c r="D237" s="174" t="s">
        <v>618</v>
      </c>
      <c r="E237" s="175" t="s">
        <v>3303</v>
      </c>
      <c r="F237" s="176" t="s">
        <v>2915</v>
      </c>
      <c r="G237" s="177" t="s">
        <v>2472</v>
      </c>
      <c r="H237" s="178">
        <v>1</v>
      </c>
      <c r="I237" s="179"/>
      <c r="J237" s="180">
        <f t="shared" si="50"/>
        <v>0</v>
      </c>
      <c r="K237" s="176" t="s">
        <v>1</v>
      </c>
      <c r="L237" s="181"/>
      <c r="M237" s="182" t="s">
        <v>1</v>
      </c>
      <c r="N237" s="183" t="s">
        <v>41</v>
      </c>
      <c r="O237" s="56"/>
      <c r="P237" s="150">
        <f t="shared" si="51"/>
        <v>0</v>
      </c>
      <c r="Q237" s="150">
        <v>0</v>
      </c>
      <c r="R237" s="150">
        <f t="shared" si="52"/>
        <v>0</v>
      </c>
      <c r="S237" s="150">
        <v>0</v>
      </c>
      <c r="T237" s="151">
        <f t="shared" si="53"/>
        <v>0</v>
      </c>
      <c r="U237" s="30"/>
      <c r="V237" s="30"/>
      <c r="W237" s="30"/>
      <c r="X237" s="30"/>
      <c r="Y237" s="30"/>
      <c r="Z237" s="30"/>
      <c r="AA237" s="30"/>
      <c r="AB237" s="30"/>
      <c r="AC237" s="30"/>
      <c r="AD237" s="30"/>
      <c r="AE237" s="30"/>
      <c r="AR237" s="152" t="s">
        <v>190</v>
      </c>
      <c r="AT237" s="152" t="s">
        <v>618</v>
      </c>
      <c r="AU237" s="152" t="s">
        <v>86</v>
      </c>
      <c r="AY237" s="15" t="s">
        <v>163</v>
      </c>
      <c r="BE237" s="153">
        <f t="shared" si="54"/>
        <v>0</v>
      </c>
      <c r="BF237" s="153">
        <f t="shared" si="55"/>
        <v>0</v>
      </c>
      <c r="BG237" s="153">
        <f t="shared" si="56"/>
        <v>0</v>
      </c>
      <c r="BH237" s="153">
        <f t="shared" si="57"/>
        <v>0</v>
      </c>
      <c r="BI237" s="153">
        <f t="shared" si="58"/>
        <v>0</v>
      </c>
      <c r="BJ237" s="15" t="s">
        <v>84</v>
      </c>
      <c r="BK237" s="153">
        <f t="shared" si="59"/>
        <v>0</v>
      </c>
      <c r="BL237" s="15" t="s">
        <v>162</v>
      </c>
      <c r="BM237" s="152" t="s">
        <v>1035</v>
      </c>
    </row>
    <row r="238" spans="1:65" s="2" customFormat="1" ht="16.5" customHeight="1">
      <c r="A238" s="30"/>
      <c r="B238" s="140"/>
      <c r="C238" s="141" t="s">
        <v>675</v>
      </c>
      <c r="D238" s="141" t="s">
        <v>164</v>
      </c>
      <c r="E238" s="142" t="s">
        <v>3304</v>
      </c>
      <c r="F238" s="143" t="s">
        <v>2918</v>
      </c>
      <c r="G238" s="144" t="s">
        <v>2441</v>
      </c>
      <c r="H238" s="145">
        <v>1</v>
      </c>
      <c r="I238" s="146"/>
      <c r="J238" s="147">
        <f t="shared" si="50"/>
        <v>0</v>
      </c>
      <c r="K238" s="143" t="s">
        <v>1</v>
      </c>
      <c r="L238" s="31"/>
      <c r="M238" s="148" t="s">
        <v>1</v>
      </c>
      <c r="N238" s="149" t="s">
        <v>41</v>
      </c>
      <c r="O238" s="56"/>
      <c r="P238" s="150">
        <f t="shared" si="51"/>
        <v>0</v>
      </c>
      <c r="Q238" s="150">
        <v>0</v>
      </c>
      <c r="R238" s="150">
        <f t="shared" si="52"/>
        <v>0</v>
      </c>
      <c r="S238" s="150">
        <v>0</v>
      </c>
      <c r="T238" s="151">
        <f t="shared" si="53"/>
        <v>0</v>
      </c>
      <c r="U238" s="30"/>
      <c r="V238" s="30"/>
      <c r="W238" s="30"/>
      <c r="X238" s="30"/>
      <c r="Y238" s="30"/>
      <c r="Z238" s="30"/>
      <c r="AA238" s="30"/>
      <c r="AB238" s="30"/>
      <c r="AC238" s="30"/>
      <c r="AD238" s="30"/>
      <c r="AE238" s="30"/>
      <c r="AR238" s="152" t="s">
        <v>162</v>
      </c>
      <c r="AT238" s="152" t="s">
        <v>164</v>
      </c>
      <c r="AU238" s="152" t="s">
        <v>86</v>
      </c>
      <c r="AY238" s="15" t="s">
        <v>163</v>
      </c>
      <c r="BE238" s="153">
        <f t="shared" si="54"/>
        <v>0</v>
      </c>
      <c r="BF238" s="153">
        <f t="shared" si="55"/>
        <v>0</v>
      </c>
      <c r="BG238" s="153">
        <f t="shared" si="56"/>
        <v>0</v>
      </c>
      <c r="BH238" s="153">
        <f t="shared" si="57"/>
        <v>0</v>
      </c>
      <c r="BI238" s="153">
        <f t="shared" si="58"/>
        <v>0</v>
      </c>
      <c r="BJ238" s="15" t="s">
        <v>84</v>
      </c>
      <c r="BK238" s="153">
        <f t="shared" si="59"/>
        <v>0</v>
      </c>
      <c r="BL238" s="15" t="s">
        <v>162</v>
      </c>
      <c r="BM238" s="152" t="s">
        <v>1049</v>
      </c>
    </row>
    <row r="239" spans="1:65" s="2" customFormat="1" ht="16.5" customHeight="1">
      <c r="A239" s="30"/>
      <c r="B239" s="140"/>
      <c r="C239" s="141" t="s">
        <v>680</v>
      </c>
      <c r="D239" s="141" t="s">
        <v>164</v>
      </c>
      <c r="E239" s="142" t="s">
        <v>3305</v>
      </c>
      <c r="F239" s="143" t="s">
        <v>2922</v>
      </c>
      <c r="G239" s="144" t="s">
        <v>2751</v>
      </c>
      <c r="H239" s="145">
        <v>48</v>
      </c>
      <c r="I239" s="146"/>
      <c r="J239" s="147">
        <f t="shared" si="50"/>
        <v>0</v>
      </c>
      <c r="K239" s="143" t="s">
        <v>1</v>
      </c>
      <c r="L239" s="31"/>
      <c r="M239" s="148" t="s">
        <v>1</v>
      </c>
      <c r="N239" s="149" t="s">
        <v>41</v>
      </c>
      <c r="O239" s="56"/>
      <c r="P239" s="150">
        <f t="shared" si="51"/>
        <v>0</v>
      </c>
      <c r="Q239" s="150">
        <v>0</v>
      </c>
      <c r="R239" s="150">
        <f t="shared" si="52"/>
        <v>0</v>
      </c>
      <c r="S239" s="150">
        <v>0</v>
      </c>
      <c r="T239" s="151">
        <f t="shared" si="53"/>
        <v>0</v>
      </c>
      <c r="U239" s="30"/>
      <c r="V239" s="30"/>
      <c r="W239" s="30"/>
      <c r="X239" s="30"/>
      <c r="Y239" s="30"/>
      <c r="Z239" s="30"/>
      <c r="AA239" s="30"/>
      <c r="AB239" s="30"/>
      <c r="AC239" s="30"/>
      <c r="AD239" s="30"/>
      <c r="AE239" s="30"/>
      <c r="AR239" s="152" t="s">
        <v>162</v>
      </c>
      <c r="AT239" s="152" t="s">
        <v>164</v>
      </c>
      <c r="AU239" s="152" t="s">
        <v>86</v>
      </c>
      <c r="AY239" s="15" t="s">
        <v>163</v>
      </c>
      <c r="BE239" s="153">
        <f t="shared" si="54"/>
        <v>0</v>
      </c>
      <c r="BF239" s="153">
        <f t="shared" si="55"/>
        <v>0</v>
      </c>
      <c r="BG239" s="153">
        <f t="shared" si="56"/>
        <v>0</v>
      </c>
      <c r="BH239" s="153">
        <f t="shared" si="57"/>
        <v>0</v>
      </c>
      <c r="BI239" s="153">
        <f t="shared" si="58"/>
        <v>0</v>
      </c>
      <c r="BJ239" s="15" t="s">
        <v>84</v>
      </c>
      <c r="BK239" s="153">
        <f t="shared" si="59"/>
        <v>0</v>
      </c>
      <c r="BL239" s="15" t="s">
        <v>162</v>
      </c>
      <c r="BM239" s="152" t="s">
        <v>1064</v>
      </c>
    </row>
    <row r="240" spans="1:65" s="2" customFormat="1" ht="16.5" customHeight="1">
      <c r="A240" s="30"/>
      <c r="B240" s="140"/>
      <c r="C240" s="141" t="s">
        <v>684</v>
      </c>
      <c r="D240" s="141" t="s">
        <v>164</v>
      </c>
      <c r="E240" s="142" t="s">
        <v>3306</v>
      </c>
      <c r="F240" s="143" t="s">
        <v>2925</v>
      </c>
      <c r="G240" s="144" t="s">
        <v>2751</v>
      </c>
      <c r="H240" s="145">
        <v>8</v>
      </c>
      <c r="I240" s="146"/>
      <c r="J240" s="147">
        <f t="shared" si="50"/>
        <v>0</v>
      </c>
      <c r="K240" s="143" t="s">
        <v>1</v>
      </c>
      <c r="L240" s="31"/>
      <c r="M240" s="148" t="s">
        <v>1</v>
      </c>
      <c r="N240" s="149" t="s">
        <v>41</v>
      </c>
      <c r="O240" s="56"/>
      <c r="P240" s="150">
        <f t="shared" si="51"/>
        <v>0</v>
      </c>
      <c r="Q240" s="150">
        <v>0</v>
      </c>
      <c r="R240" s="150">
        <f t="shared" si="52"/>
        <v>0</v>
      </c>
      <c r="S240" s="150">
        <v>0</v>
      </c>
      <c r="T240" s="151">
        <f t="shared" si="53"/>
        <v>0</v>
      </c>
      <c r="U240" s="30"/>
      <c r="V240" s="30"/>
      <c r="W240" s="30"/>
      <c r="X240" s="30"/>
      <c r="Y240" s="30"/>
      <c r="Z240" s="30"/>
      <c r="AA240" s="30"/>
      <c r="AB240" s="30"/>
      <c r="AC240" s="30"/>
      <c r="AD240" s="30"/>
      <c r="AE240" s="30"/>
      <c r="AR240" s="152" t="s">
        <v>162</v>
      </c>
      <c r="AT240" s="152" t="s">
        <v>164</v>
      </c>
      <c r="AU240" s="152" t="s">
        <v>86</v>
      </c>
      <c r="AY240" s="15" t="s">
        <v>163</v>
      </c>
      <c r="BE240" s="153">
        <f t="shared" si="54"/>
        <v>0</v>
      </c>
      <c r="BF240" s="153">
        <f t="shared" si="55"/>
        <v>0</v>
      </c>
      <c r="BG240" s="153">
        <f t="shared" si="56"/>
        <v>0</v>
      </c>
      <c r="BH240" s="153">
        <f t="shared" si="57"/>
        <v>0</v>
      </c>
      <c r="BI240" s="153">
        <f t="shared" si="58"/>
        <v>0</v>
      </c>
      <c r="BJ240" s="15" t="s">
        <v>84</v>
      </c>
      <c r="BK240" s="153">
        <f t="shared" si="59"/>
        <v>0</v>
      </c>
      <c r="BL240" s="15" t="s">
        <v>162</v>
      </c>
      <c r="BM240" s="152" t="s">
        <v>1075</v>
      </c>
    </row>
    <row r="241" spans="1:65" s="2" customFormat="1" ht="16.5" customHeight="1">
      <c r="A241" s="30"/>
      <c r="B241" s="140"/>
      <c r="C241" s="141" t="s">
        <v>688</v>
      </c>
      <c r="D241" s="141" t="s">
        <v>164</v>
      </c>
      <c r="E241" s="142" t="s">
        <v>2956</v>
      </c>
      <c r="F241" s="143" t="s">
        <v>2929</v>
      </c>
      <c r="G241" s="144" t="s">
        <v>2751</v>
      </c>
      <c r="H241" s="145">
        <v>4</v>
      </c>
      <c r="I241" s="146"/>
      <c r="J241" s="147">
        <f t="shared" si="50"/>
        <v>0</v>
      </c>
      <c r="K241" s="143" t="s">
        <v>1</v>
      </c>
      <c r="L241" s="31"/>
      <c r="M241" s="148" t="s">
        <v>1</v>
      </c>
      <c r="N241" s="149" t="s">
        <v>41</v>
      </c>
      <c r="O241" s="56"/>
      <c r="P241" s="150">
        <f t="shared" si="51"/>
        <v>0</v>
      </c>
      <c r="Q241" s="150">
        <v>0</v>
      </c>
      <c r="R241" s="150">
        <f t="shared" si="52"/>
        <v>0</v>
      </c>
      <c r="S241" s="150">
        <v>0</v>
      </c>
      <c r="T241" s="151">
        <f t="shared" si="53"/>
        <v>0</v>
      </c>
      <c r="U241" s="30"/>
      <c r="V241" s="30"/>
      <c r="W241" s="30"/>
      <c r="X241" s="30"/>
      <c r="Y241" s="30"/>
      <c r="Z241" s="30"/>
      <c r="AA241" s="30"/>
      <c r="AB241" s="30"/>
      <c r="AC241" s="30"/>
      <c r="AD241" s="30"/>
      <c r="AE241" s="30"/>
      <c r="AR241" s="152" t="s">
        <v>162</v>
      </c>
      <c r="AT241" s="152" t="s">
        <v>164</v>
      </c>
      <c r="AU241" s="152" t="s">
        <v>86</v>
      </c>
      <c r="AY241" s="15" t="s">
        <v>163</v>
      </c>
      <c r="BE241" s="153">
        <f t="shared" si="54"/>
        <v>0</v>
      </c>
      <c r="BF241" s="153">
        <f t="shared" si="55"/>
        <v>0</v>
      </c>
      <c r="BG241" s="153">
        <f t="shared" si="56"/>
        <v>0</v>
      </c>
      <c r="BH241" s="153">
        <f t="shared" si="57"/>
        <v>0</v>
      </c>
      <c r="BI241" s="153">
        <f t="shared" si="58"/>
        <v>0</v>
      </c>
      <c r="BJ241" s="15" t="s">
        <v>84</v>
      </c>
      <c r="BK241" s="153">
        <f t="shared" si="59"/>
        <v>0</v>
      </c>
      <c r="BL241" s="15" t="s">
        <v>162</v>
      </c>
      <c r="BM241" s="152" t="s">
        <v>1086</v>
      </c>
    </row>
    <row r="242" spans="1:65" s="11" customFormat="1" ht="22.9" customHeight="1">
      <c r="B242" s="129"/>
      <c r="D242" s="130" t="s">
        <v>75</v>
      </c>
      <c r="E242" s="163" t="s">
        <v>2676</v>
      </c>
      <c r="F242" s="163" t="s">
        <v>3307</v>
      </c>
      <c r="I242" s="132"/>
      <c r="J242" s="164">
        <f>BK242</f>
        <v>0</v>
      </c>
      <c r="L242" s="129"/>
      <c r="M242" s="134"/>
      <c r="N242" s="135"/>
      <c r="O242" s="135"/>
      <c r="P242" s="136">
        <f>SUM(P243:P251)</f>
        <v>0</v>
      </c>
      <c r="Q242" s="135"/>
      <c r="R242" s="136">
        <f>SUM(R243:R251)</f>
        <v>0</v>
      </c>
      <c r="S242" s="135"/>
      <c r="T242" s="137">
        <f>SUM(T243:T251)</f>
        <v>0</v>
      </c>
      <c r="AR242" s="130" t="s">
        <v>84</v>
      </c>
      <c r="AT242" s="138" t="s">
        <v>75</v>
      </c>
      <c r="AU242" s="138" t="s">
        <v>84</v>
      </c>
      <c r="AY242" s="130" t="s">
        <v>163</v>
      </c>
      <c r="BK242" s="139">
        <f>SUM(BK243:BK251)</f>
        <v>0</v>
      </c>
    </row>
    <row r="243" spans="1:65" s="2" customFormat="1" ht="55.5" customHeight="1">
      <c r="A243" s="30"/>
      <c r="B243" s="140"/>
      <c r="C243" s="174" t="s">
        <v>690</v>
      </c>
      <c r="D243" s="174" t="s">
        <v>618</v>
      </c>
      <c r="E243" s="175" t="s">
        <v>3308</v>
      </c>
      <c r="F243" s="176" t="s">
        <v>3309</v>
      </c>
      <c r="G243" s="177" t="s">
        <v>2441</v>
      </c>
      <c r="H243" s="178">
        <v>2</v>
      </c>
      <c r="I243" s="179"/>
      <c r="J243" s="180">
        <f t="shared" ref="J243:J251" si="60">ROUND(I243*H243,2)</f>
        <v>0</v>
      </c>
      <c r="K243" s="176" t="s">
        <v>1</v>
      </c>
      <c r="L243" s="181"/>
      <c r="M243" s="182" t="s">
        <v>1</v>
      </c>
      <c r="N243" s="183" t="s">
        <v>41</v>
      </c>
      <c r="O243" s="56"/>
      <c r="P243" s="150">
        <f t="shared" ref="P243:P251" si="61">O243*H243</f>
        <v>0</v>
      </c>
      <c r="Q243" s="150">
        <v>0</v>
      </c>
      <c r="R243" s="150">
        <f t="shared" ref="R243:R251" si="62">Q243*H243</f>
        <v>0</v>
      </c>
      <c r="S243" s="150">
        <v>0</v>
      </c>
      <c r="T243" s="151">
        <f t="shared" ref="T243:T251" si="63">S243*H243</f>
        <v>0</v>
      </c>
      <c r="U243" s="30"/>
      <c r="V243" s="30"/>
      <c r="W243" s="30"/>
      <c r="X243" s="30"/>
      <c r="Y243" s="30"/>
      <c r="Z243" s="30"/>
      <c r="AA243" s="30"/>
      <c r="AB243" s="30"/>
      <c r="AC243" s="30"/>
      <c r="AD243" s="30"/>
      <c r="AE243" s="30"/>
      <c r="AR243" s="152" t="s">
        <v>190</v>
      </c>
      <c r="AT243" s="152" t="s">
        <v>618</v>
      </c>
      <c r="AU243" s="152" t="s">
        <v>86</v>
      </c>
      <c r="AY243" s="15" t="s">
        <v>163</v>
      </c>
      <c r="BE243" s="153">
        <f t="shared" ref="BE243:BE251" si="64">IF(N243="základní",J243,0)</f>
        <v>0</v>
      </c>
      <c r="BF243" s="153">
        <f t="shared" ref="BF243:BF251" si="65">IF(N243="snížená",J243,0)</f>
        <v>0</v>
      </c>
      <c r="BG243" s="153">
        <f t="shared" ref="BG243:BG251" si="66">IF(N243="zákl. přenesená",J243,0)</f>
        <v>0</v>
      </c>
      <c r="BH243" s="153">
        <f t="shared" ref="BH243:BH251" si="67">IF(N243="sníž. přenesená",J243,0)</f>
        <v>0</v>
      </c>
      <c r="BI243" s="153">
        <f t="shared" ref="BI243:BI251" si="68">IF(N243="nulová",J243,0)</f>
        <v>0</v>
      </c>
      <c r="BJ243" s="15" t="s">
        <v>84</v>
      </c>
      <c r="BK243" s="153">
        <f t="shared" ref="BK243:BK251" si="69">ROUND(I243*H243,2)</f>
        <v>0</v>
      </c>
      <c r="BL243" s="15" t="s">
        <v>162</v>
      </c>
      <c r="BM243" s="152" t="s">
        <v>1098</v>
      </c>
    </row>
    <row r="244" spans="1:65" s="2" customFormat="1" ht="16.5" customHeight="1">
      <c r="A244" s="30"/>
      <c r="B244" s="140"/>
      <c r="C244" s="174" t="s">
        <v>695</v>
      </c>
      <c r="D244" s="174" t="s">
        <v>618</v>
      </c>
      <c r="E244" s="175" t="s">
        <v>3310</v>
      </c>
      <c r="F244" s="176" t="s">
        <v>3311</v>
      </c>
      <c r="G244" s="177" t="s">
        <v>329</v>
      </c>
      <c r="H244" s="178">
        <v>115</v>
      </c>
      <c r="I244" s="179"/>
      <c r="J244" s="180">
        <f t="shared" si="60"/>
        <v>0</v>
      </c>
      <c r="K244" s="176" t="s">
        <v>1</v>
      </c>
      <c r="L244" s="181"/>
      <c r="M244" s="182" t="s">
        <v>1</v>
      </c>
      <c r="N244" s="183" t="s">
        <v>41</v>
      </c>
      <c r="O244" s="56"/>
      <c r="P244" s="150">
        <f t="shared" si="61"/>
        <v>0</v>
      </c>
      <c r="Q244" s="150">
        <v>0</v>
      </c>
      <c r="R244" s="150">
        <f t="shared" si="62"/>
        <v>0</v>
      </c>
      <c r="S244" s="150">
        <v>0</v>
      </c>
      <c r="T244" s="151">
        <f t="shared" si="63"/>
        <v>0</v>
      </c>
      <c r="U244" s="30"/>
      <c r="V244" s="30"/>
      <c r="W244" s="30"/>
      <c r="X244" s="30"/>
      <c r="Y244" s="30"/>
      <c r="Z244" s="30"/>
      <c r="AA244" s="30"/>
      <c r="AB244" s="30"/>
      <c r="AC244" s="30"/>
      <c r="AD244" s="30"/>
      <c r="AE244" s="30"/>
      <c r="AR244" s="152" t="s">
        <v>190</v>
      </c>
      <c r="AT244" s="152" t="s">
        <v>618</v>
      </c>
      <c r="AU244" s="152" t="s">
        <v>86</v>
      </c>
      <c r="AY244" s="15" t="s">
        <v>163</v>
      </c>
      <c r="BE244" s="153">
        <f t="shared" si="64"/>
        <v>0</v>
      </c>
      <c r="BF244" s="153">
        <f t="shared" si="65"/>
        <v>0</v>
      </c>
      <c r="BG244" s="153">
        <f t="shared" si="66"/>
        <v>0</v>
      </c>
      <c r="BH244" s="153">
        <f t="shared" si="67"/>
        <v>0</v>
      </c>
      <c r="BI244" s="153">
        <f t="shared" si="68"/>
        <v>0</v>
      </c>
      <c r="BJ244" s="15" t="s">
        <v>84</v>
      </c>
      <c r="BK244" s="153">
        <f t="shared" si="69"/>
        <v>0</v>
      </c>
      <c r="BL244" s="15" t="s">
        <v>162</v>
      </c>
      <c r="BM244" s="152" t="s">
        <v>1107</v>
      </c>
    </row>
    <row r="245" spans="1:65" s="2" customFormat="1" ht="21.75" customHeight="1">
      <c r="A245" s="30"/>
      <c r="B245" s="140"/>
      <c r="C245" s="174" t="s">
        <v>701</v>
      </c>
      <c r="D245" s="174" t="s">
        <v>618</v>
      </c>
      <c r="E245" s="175" t="s">
        <v>2479</v>
      </c>
      <c r="F245" s="176" t="s">
        <v>2480</v>
      </c>
      <c r="G245" s="177" t="s">
        <v>329</v>
      </c>
      <c r="H245" s="178">
        <v>65</v>
      </c>
      <c r="I245" s="179"/>
      <c r="J245" s="180">
        <f t="shared" si="60"/>
        <v>0</v>
      </c>
      <c r="K245" s="176" t="s">
        <v>1</v>
      </c>
      <c r="L245" s="181"/>
      <c r="M245" s="182" t="s">
        <v>1</v>
      </c>
      <c r="N245" s="183" t="s">
        <v>41</v>
      </c>
      <c r="O245" s="56"/>
      <c r="P245" s="150">
        <f t="shared" si="61"/>
        <v>0</v>
      </c>
      <c r="Q245" s="150">
        <v>0</v>
      </c>
      <c r="R245" s="150">
        <f t="shared" si="62"/>
        <v>0</v>
      </c>
      <c r="S245" s="150">
        <v>0</v>
      </c>
      <c r="T245" s="151">
        <f t="shared" si="63"/>
        <v>0</v>
      </c>
      <c r="U245" s="30"/>
      <c r="V245" s="30"/>
      <c r="W245" s="30"/>
      <c r="X245" s="30"/>
      <c r="Y245" s="30"/>
      <c r="Z245" s="30"/>
      <c r="AA245" s="30"/>
      <c r="AB245" s="30"/>
      <c r="AC245" s="30"/>
      <c r="AD245" s="30"/>
      <c r="AE245" s="30"/>
      <c r="AR245" s="152" t="s">
        <v>190</v>
      </c>
      <c r="AT245" s="152" t="s">
        <v>618</v>
      </c>
      <c r="AU245" s="152" t="s">
        <v>86</v>
      </c>
      <c r="AY245" s="15" t="s">
        <v>163</v>
      </c>
      <c r="BE245" s="153">
        <f t="shared" si="64"/>
        <v>0</v>
      </c>
      <c r="BF245" s="153">
        <f t="shared" si="65"/>
        <v>0</v>
      </c>
      <c r="BG245" s="153">
        <f t="shared" si="66"/>
        <v>0</v>
      </c>
      <c r="BH245" s="153">
        <f t="shared" si="67"/>
        <v>0</v>
      </c>
      <c r="BI245" s="153">
        <f t="shared" si="68"/>
        <v>0</v>
      </c>
      <c r="BJ245" s="15" t="s">
        <v>84</v>
      </c>
      <c r="BK245" s="153">
        <f t="shared" si="69"/>
        <v>0</v>
      </c>
      <c r="BL245" s="15" t="s">
        <v>162</v>
      </c>
      <c r="BM245" s="152" t="s">
        <v>2629</v>
      </c>
    </row>
    <row r="246" spans="1:65" s="2" customFormat="1" ht="24.2" customHeight="1">
      <c r="A246" s="30"/>
      <c r="B246" s="140"/>
      <c r="C246" s="174" t="s">
        <v>705</v>
      </c>
      <c r="D246" s="174" t="s">
        <v>618</v>
      </c>
      <c r="E246" s="175" t="s">
        <v>2858</v>
      </c>
      <c r="F246" s="176" t="s">
        <v>2488</v>
      </c>
      <c r="G246" s="177" t="s">
        <v>329</v>
      </c>
      <c r="H246" s="178">
        <v>35</v>
      </c>
      <c r="I246" s="179"/>
      <c r="J246" s="180">
        <f t="shared" si="60"/>
        <v>0</v>
      </c>
      <c r="K246" s="176" t="s">
        <v>1</v>
      </c>
      <c r="L246" s="181"/>
      <c r="M246" s="182" t="s">
        <v>1</v>
      </c>
      <c r="N246" s="183" t="s">
        <v>41</v>
      </c>
      <c r="O246" s="56"/>
      <c r="P246" s="150">
        <f t="shared" si="61"/>
        <v>0</v>
      </c>
      <c r="Q246" s="150">
        <v>0</v>
      </c>
      <c r="R246" s="150">
        <f t="shared" si="62"/>
        <v>0</v>
      </c>
      <c r="S246" s="150">
        <v>0</v>
      </c>
      <c r="T246" s="151">
        <f t="shared" si="63"/>
        <v>0</v>
      </c>
      <c r="U246" s="30"/>
      <c r="V246" s="30"/>
      <c r="W246" s="30"/>
      <c r="X246" s="30"/>
      <c r="Y246" s="30"/>
      <c r="Z246" s="30"/>
      <c r="AA246" s="30"/>
      <c r="AB246" s="30"/>
      <c r="AC246" s="30"/>
      <c r="AD246" s="30"/>
      <c r="AE246" s="30"/>
      <c r="AR246" s="152" t="s">
        <v>190</v>
      </c>
      <c r="AT246" s="152" t="s">
        <v>618</v>
      </c>
      <c r="AU246" s="152" t="s">
        <v>86</v>
      </c>
      <c r="AY246" s="15" t="s">
        <v>163</v>
      </c>
      <c r="BE246" s="153">
        <f t="shared" si="64"/>
        <v>0</v>
      </c>
      <c r="BF246" s="153">
        <f t="shared" si="65"/>
        <v>0</v>
      </c>
      <c r="BG246" s="153">
        <f t="shared" si="66"/>
        <v>0</v>
      </c>
      <c r="BH246" s="153">
        <f t="shared" si="67"/>
        <v>0</v>
      </c>
      <c r="BI246" s="153">
        <f t="shared" si="68"/>
        <v>0</v>
      </c>
      <c r="BJ246" s="15" t="s">
        <v>84</v>
      </c>
      <c r="BK246" s="153">
        <f t="shared" si="69"/>
        <v>0</v>
      </c>
      <c r="BL246" s="15" t="s">
        <v>162</v>
      </c>
      <c r="BM246" s="152" t="s">
        <v>2632</v>
      </c>
    </row>
    <row r="247" spans="1:65" s="2" customFormat="1" ht="16.5" customHeight="1">
      <c r="A247" s="30"/>
      <c r="B247" s="140"/>
      <c r="C247" s="174" t="s">
        <v>711</v>
      </c>
      <c r="D247" s="174" t="s">
        <v>618</v>
      </c>
      <c r="E247" s="175" t="s">
        <v>3312</v>
      </c>
      <c r="F247" s="176" t="s">
        <v>2918</v>
      </c>
      <c r="G247" s="177" t="s">
        <v>2441</v>
      </c>
      <c r="H247" s="178">
        <v>1</v>
      </c>
      <c r="I247" s="179"/>
      <c r="J247" s="180">
        <f t="shared" si="60"/>
        <v>0</v>
      </c>
      <c r="K247" s="176" t="s">
        <v>1</v>
      </c>
      <c r="L247" s="181"/>
      <c r="M247" s="182" t="s">
        <v>1</v>
      </c>
      <c r="N247" s="183" t="s">
        <v>41</v>
      </c>
      <c r="O247" s="56"/>
      <c r="P247" s="150">
        <f t="shared" si="61"/>
        <v>0</v>
      </c>
      <c r="Q247" s="150">
        <v>0</v>
      </c>
      <c r="R247" s="150">
        <f t="shared" si="62"/>
        <v>0</v>
      </c>
      <c r="S247" s="150">
        <v>0</v>
      </c>
      <c r="T247" s="151">
        <f t="shared" si="63"/>
        <v>0</v>
      </c>
      <c r="U247" s="30"/>
      <c r="V247" s="30"/>
      <c r="W247" s="30"/>
      <c r="X247" s="30"/>
      <c r="Y247" s="30"/>
      <c r="Z247" s="30"/>
      <c r="AA247" s="30"/>
      <c r="AB247" s="30"/>
      <c r="AC247" s="30"/>
      <c r="AD247" s="30"/>
      <c r="AE247" s="30"/>
      <c r="AR247" s="152" t="s">
        <v>190</v>
      </c>
      <c r="AT247" s="152" t="s">
        <v>618</v>
      </c>
      <c r="AU247" s="152" t="s">
        <v>86</v>
      </c>
      <c r="AY247" s="15" t="s">
        <v>163</v>
      </c>
      <c r="BE247" s="153">
        <f t="shared" si="64"/>
        <v>0</v>
      </c>
      <c r="BF247" s="153">
        <f t="shared" si="65"/>
        <v>0</v>
      </c>
      <c r="BG247" s="153">
        <f t="shared" si="66"/>
        <v>0</v>
      </c>
      <c r="BH247" s="153">
        <f t="shared" si="67"/>
        <v>0</v>
      </c>
      <c r="BI247" s="153">
        <f t="shared" si="68"/>
        <v>0</v>
      </c>
      <c r="BJ247" s="15" t="s">
        <v>84</v>
      </c>
      <c r="BK247" s="153">
        <f t="shared" si="69"/>
        <v>0</v>
      </c>
      <c r="BL247" s="15" t="s">
        <v>162</v>
      </c>
      <c r="BM247" s="152" t="s">
        <v>2635</v>
      </c>
    </row>
    <row r="248" spans="1:65" s="2" customFormat="1" ht="16.5" customHeight="1">
      <c r="A248" s="30"/>
      <c r="B248" s="140"/>
      <c r="C248" s="141" t="s">
        <v>114</v>
      </c>
      <c r="D248" s="141" t="s">
        <v>164</v>
      </c>
      <c r="E248" s="142" t="s">
        <v>2950</v>
      </c>
      <c r="F248" s="143" t="s">
        <v>2922</v>
      </c>
      <c r="G248" s="144" t="s">
        <v>2751</v>
      </c>
      <c r="H248" s="145">
        <v>24</v>
      </c>
      <c r="I248" s="146"/>
      <c r="J248" s="147">
        <f t="shared" si="60"/>
        <v>0</v>
      </c>
      <c r="K248" s="143" t="s">
        <v>1</v>
      </c>
      <c r="L248" s="31"/>
      <c r="M248" s="148" t="s">
        <v>1</v>
      </c>
      <c r="N248" s="149" t="s">
        <v>41</v>
      </c>
      <c r="O248" s="56"/>
      <c r="P248" s="150">
        <f t="shared" si="61"/>
        <v>0</v>
      </c>
      <c r="Q248" s="150">
        <v>0</v>
      </c>
      <c r="R248" s="150">
        <f t="shared" si="62"/>
        <v>0</v>
      </c>
      <c r="S248" s="150">
        <v>0</v>
      </c>
      <c r="T248" s="151">
        <f t="shared" si="63"/>
        <v>0</v>
      </c>
      <c r="U248" s="30"/>
      <c r="V248" s="30"/>
      <c r="W248" s="30"/>
      <c r="X248" s="30"/>
      <c r="Y248" s="30"/>
      <c r="Z248" s="30"/>
      <c r="AA248" s="30"/>
      <c r="AB248" s="30"/>
      <c r="AC248" s="30"/>
      <c r="AD248" s="30"/>
      <c r="AE248" s="30"/>
      <c r="AR248" s="152" t="s">
        <v>162</v>
      </c>
      <c r="AT248" s="152" t="s">
        <v>164</v>
      </c>
      <c r="AU248" s="152" t="s">
        <v>86</v>
      </c>
      <c r="AY248" s="15" t="s">
        <v>163</v>
      </c>
      <c r="BE248" s="153">
        <f t="shared" si="64"/>
        <v>0</v>
      </c>
      <c r="BF248" s="153">
        <f t="shared" si="65"/>
        <v>0</v>
      </c>
      <c r="BG248" s="153">
        <f t="shared" si="66"/>
        <v>0</v>
      </c>
      <c r="BH248" s="153">
        <f t="shared" si="67"/>
        <v>0</v>
      </c>
      <c r="BI248" s="153">
        <f t="shared" si="68"/>
        <v>0</v>
      </c>
      <c r="BJ248" s="15" t="s">
        <v>84</v>
      </c>
      <c r="BK248" s="153">
        <f t="shared" si="69"/>
        <v>0</v>
      </c>
      <c r="BL248" s="15" t="s">
        <v>162</v>
      </c>
      <c r="BM248" s="152" t="s">
        <v>2638</v>
      </c>
    </row>
    <row r="249" spans="1:65" s="2" customFormat="1" ht="21.75" customHeight="1">
      <c r="A249" s="30"/>
      <c r="B249" s="140"/>
      <c r="C249" s="141" t="s">
        <v>720</v>
      </c>
      <c r="D249" s="141" t="s">
        <v>164</v>
      </c>
      <c r="E249" s="142" t="s">
        <v>2953</v>
      </c>
      <c r="F249" s="143" t="s">
        <v>2954</v>
      </c>
      <c r="G249" s="144" t="s">
        <v>2751</v>
      </c>
      <c r="H249" s="145">
        <v>8</v>
      </c>
      <c r="I249" s="146"/>
      <c r="J249" s="147">
        <f t="shared" si="60"/>
        <v>0</v>
      </c>
      <c r="K249" s="143" t="s">
        <v>1</v>
      </c>
      <c r="L249" s="31"/>
      <c r="M249" s="148" t="s">
        <v>1</v>
      </c>
      <c r="N249" s="149" t="s">
        <v>41</v>
      </c>
      <c r="O249" s="56"/>
      <c r="P249" s="150">
        <f t="shared" si="61"/>
        <v>0</v>
      </c>
      <c r="Q249" s="150">
        <v>0</v>
      </c>
      <c r="R249" s="150">
        <f t="shared" si="62"/>
        <v>0</v>
      </c>
      <c r="S249" s="150">
        <v>0</v>
      </c>
      <c r="T249" s="151">
        <f t="shared" si="63"/>
        <v>0</v>
      </c>
      <c r="U249" s="30"/>
      <c r="V249" s="30"/>
      <c r="W249" s="30"/>
      <c r="X249" s="30"/>
      <c r="Y249" s="30"/>
      <c r="Z249" s="30"/>
      <c r="AA249" s="30"/>
      <c r="AB249" s="30"/>
      <c r="AC249" s="30"/>
      <c r="AD249" s="30"/>
      <c r="AE249" s="30"/>
      <c r="AR249" s="152" t="s">
        <v>162</v>
      </c>
      <c r="AT249" s="152" t="s">
        <v>164</v>
      </c>
      <c r="AU249" s="152" t="s">
        <v>86</v>
      </c>
      <c r="AY249" s="15" t="s">
        <v>163</v>
      </c>
      <c r="BE249" s="153">
        <f t="shared" si="64"/>
        <v>0</v>
      </c>
      <c r="BF249" s="153">
        <f t="shared" si="65"/>
        <v>0</v>
      </c>
      <c r="BG249" s="153">
        <f t="shared" si="66"/>
        <v>0</v>
      </c>
      <c r="BH249" s="153">
        <f t="shared" si="67"/>
        <v>0</v>
      </c>
      <c r="BI249" s="153">
        <f t="shared" si="68"/>
        <v>0</v>
      </c>
      <c r="BJ249" s="15" t="s">
        <v>84</v>
      </c>
      <c r="BK249" s="153">
        <f t="shared" si="69"/>
        <v>0</v>
      </c>
      <c r="BL249" s="15" t="s">
        <v>162</v>
      </c>
      <c r="BM249" s="152" t="s">
        <v>2641</v>
      </c>
    </row>
    <row r="250" spans="1:65" s="2" customFormat="1" ht="16.5" customHeight="1">
      <c r="A250" s="30"/>
      <c r="B250" s="140"/>
      <c r="C250" s="141" t="s">
        <v>724</v>
      </c>
      <c r="D250" s="141" t="s">
        <v>164</v>
      </c>
      <c r="E250" s="142" t="s">
        <v>2956</v>
      </c>
      <c r="F250" s="143" t="s">
        <v>2929</v>
      </c>
      <c r="G250" s="144" t="s">
        <v>2751</v>
      </c>
      <c r="H250" s="145">
        <v>4</v>
      </c>
      <c r="I250" s="146"/>
      <c r="J250" s="147">
        <f t="shared" si="60"/>
        <v>0</v>
      </c>
      <c r="K250" s="143" t="s">
        <v>1</v>
      </c>
      <c r="L250" s="31"/>
      <c r="M250" s="148" t="s">
        <v>1</v>
      </c>
      <c r="N250" s="149" t="s">
        <v>41</v>
      </c>
      <c r="O250" s="56"/>
      <c r="P250" s="150">
        <f t="shared" si="61"/>
        <v>0</v>
      </c>
      <c r="Q250" s="150">
        <v>0</v>
      </c>
      <c r="R250" s="150">
        <f t="shared" si="62"/>
        <v>0</v>
      </c>
      <c r="S250" s="150">
        <v>0</v>
      </c>
      <c r="T250" s="151">
        <f t="shared" si="63"/>
        <v>0</v>
      </c>
      <c r="U250" s="30"/>
      <c r="V250" s="30"/>
      <c r="W250" s="30"/>
      <c r="X250" s="30"/>
      <c r="Y250" s="30"/>
      <c r="Z250" s="30"/>
      <c r="AA250" s="30"/>
      <c r="AB250" s="30"/>
      <c r="AC250" s="30"/>
      <c r="AD250" s="30"/>
      <c r="AE250" s="30"/>
      <c r="AR250" s="152" t="s">
        <v>162</v>
      </c>
      <c r="AT250" s="152" t="s">
        <v>164</v>
      </c>
      <c r="AU250" s="152" t="s">
        <v>86</v>
      </c>
      <c r="AY250" s="15" t="s">
        <v>163</v>
      </c>
      <c r="BE250" s="153">
        <f t="shared" si="64"/>
        <v>0</v>
      </c>
      <c r="BF250" s="153">
        <f t="shared" si="65"/>
        <v>0</v>
      </c>
      <c r="BG250" s="153">
        <f t="shared" si="66"/>
        <v>0</v>
      </c>
      <c r="BH250" s="153">
        <f t="shared" si="67"/>
        <v>0</v>
      </c>
      <c r="BI250" s="153">
        <f t="shared" si="68"/>
        <v>0</v>
      </c>
      <c r="BJ250" s="15" t="s">
        <v>84</v>
      </c>
      <c r="BK250" s="153">
        <f t="shared" si="69"/>
        <v>0</v>
      </c>
      <c r="BL250" s="15" t="s">
        <v>162</v>
      </c>
      <c r="BM250" s="152" t="s">
        <v>2644</v>
      </c>
    </row>
    <row r="251" spans="1:65" s="2" customFormat="1" ht="16.5" customHeight="1">
      <c r="A251" s="30"/>
      <c r="B251" s="140"/>
      <c r="C251" s="141" t="s">
        <v>729</v>
      </c>
      <c r="D251" s="141" t="s">
        <v>164</v>
      </c>
      <c r="E251" s="142" t="s">
        <v>2959</v>
      </c>
      <c r="F251" s="143" t="s">
        <v>2777</v>
      </c>
      <c r="G251" s="144" t="s">
        <v>2472</v>
      </c>
      <c r="H251" s="145">
        <v>1</v>
      </c>
      <c r="I251" s="146"/>
      <c r="J251" s="147">
        <f t="shared" si="60"/>
        <v>0</v>
      </c>
      <c r="K251" s="143" t="s">
        <v>1</v>
      </c>
      <c r="L251" s="31"/>
      <c r="M251" s="154" t="s">
        <v>1</v>
      </c>
      <c r="N251" s="155" t="s">
        <v>41</v>
      </c>
      <c r="O251" s="156"/>
      <c r="P251" s="157">
        <f t="shared" si="61"/>
        <v>0</v>
      </c>
      <c r="Q251" s="157">
        <v>0</v>
      </c>
      <c r="R251" s="157">
        <f t="shared" si="62"/>
        <v>0</v>
      </c>
      <c r="S251" s="157">
        <v>0</v>
      </c>
      <c r="T251" s="158">
        <f t="shared" si="63"/>
        <v>0</v>
      </c>
      <c r="U251" s="30"/>
      <c r="V251" s="30"/>
      <c r="W251" s="30"/>
      <c r="X251" s="30"/>
      <c r="Y251" s="30"/>
      <c r="Z251" s="30"/>
      <c r="AA251" s="30"/>
      <c r="AB251" s="30"/>
      <c r="AC251" s="30"/>
      <c r="AD251" s="30"/>
      <c r="AE251" s="30"/>
      <c r="AR251" s="152" t="s">
        <v>162</v>
      </c>
      <c r="AT251" s="152" t="s">
        <v>164</v>
      </c>
      <c r="AU251" s="152" t="s">
        <v>86</v>
      </c>
      <c r="AY251" s="15" t="s">
        <v>163</v>
      </c>
      <c r="BE251" s="153">
        <f t="shared" si="64"/>
        <v>0</v>
      </c>
      <c r="BF251" s="153">
        <f t="shared" si="65"/>
        <v>0</v>
      </c>
      <c r="BG251" s="153">
        <f t="shared" si="66"/>
        <v>0</v>
      </c>
      <c r="BH251" s="153">
        <f t="shared" si="67"/>
        <v>0</v>
      </c>
      <c r="BI251" s="153">
        <f t="shared" si="68"/>
        <v>0</v>
      </c>
      <c r="BJ251" s="15" t="s">
        <v>84</v>
      </c>
      <c r="BK251" s="153">
        <f t="shared" si="69"/>
        <v>0</v>
      </c>
      <c r="BL251" s="15" t="s">
        <v>162</v>
      </c>
      <c r="BM251" s="152" t="s">
        <v>2647</v>
      </c>
    </row>
    <row r="252" spans="1:65" s="2" customFormat="1" ht="6.95" customHeight="1">
      <c r="A252" s="30"/>
      <c r="B252" s="45"/>
      <c r="C252" s="46"/>
      <c r="D252" s="46"/>
      <c r="E252" s="46"/>
      <c r="F252" s="46"/>
      <c r="G252" s="46"/>
      <c r="H252" s="46"/>
      <c r="I252" s="46"/>
      <c r="J252" s="46"/>
      <c r="K252" s="46"/>
      <c r="L252" s="31"/>
      <c r="M252" s="30"/>
      <c r="O252" s="30"/>
      <c r="P252" s="30"/>
      <c r="Q252" s="30"/>
      <c r="R252" s="30"/>
      <c r="S252" s="30"/>
      <c r="T252" s="30"/>
      <c r="U252" s="30"/>
      <c r="V252" s="30"/>
      <c r="W252" s="30"/>
      <c r="X252" s="30"/>
      <c r="Y252" s="30"/>
      <c r="Z252" s="30"/>
      <c r="AA252" s="30"/>
      <c r="AB252" s="30"/>
      <c r="AC252" s="30"/>
      <c r="AD252" s="30"/>
      <c r="AE252" s="30"/>
    </row>
  </sheetData>
  <autoFilter ref="C138:K251"/>
  <mergeCells count="12">
    <mergeCell ref="E131:H131"/>
    <mergeCell ref="L2:V2"/>
    <mergeCell ref="E85:H85"/>
    <mergeCell ref="E87:H87"/>
    <mergeCell ref="E89:H89"/>
    <mergeCell ref="E127:H127"/>
    <mergeCell ref="E129:H12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137</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2" customFormat="1" ht="12" customHeight="1">
      <c r="A8" s="30"/>
      <c r="B8" s="31"/>
      <c r="C8" s="30"/>
      <c r="D8" s="25" t="s">
        <v>139</v>
      </c>
      <c r="E8" s="30"/>
      <c r="F8" s="30"/>
      <c r="G8" s="30"/>
      <c r="H8" s="30"/>
      <c r="I8" s="30"/>
      <c r="J8" s="30"/>
      <c r="K8" s="30"/>
      <c r="L8" s="40"/>
      <c r="S8" s="30"/>
      <c r="T8" s="30"/>
      <c r="U8" s="30"/>
      <c r="V8" s="30"/>
      <c r="W8" s="30"/>
      <c r="X8" s="30"/>
      <c r="Y8" s="30"/>
      <c r="Z8" s="30"/>
      <c r="AA8" s="30"/>
      <c r="AB8" s="30"/>
      <c r="AC8" s="30"/>
      <c r="AD8" s="30"/>
      <c r="AE8" s="30"/>
    </row>
    <row r="9" spans="1:46" s="2" customFormat="1" ht="16.5" customHeight="1">
      <c r="A9" s="30"/>
      <c r="B9" s="31"/>
      <c r="C9" s="30"/>
      <c r="D9" s="30"/>
      <c r="E9" s="193" t="s">
        <v>3313</v>
      </c>
      <c r="F9" s="233"/>
      <c r="G9" s="233"/>
      <c r="H9" s="233"/>
      <c r="I9" s="30"/>
      <c r="J9" s="30"/>
      <c r="K9" s="30"/>
      <c r="L9" s="40"/>
      <c r="S9" s="30"/>
      <c r="T9" s="30"/>
      <c r="U9" s="30"/>
      <c r="V9" s="30"/>
      <c r="W9" s="30"/>
      <c r="X9" s="30"/>
      <c r="Y9" s="30"/>
      <c r="Z9" s="30"/>
      <c r="AA9" s="30"/>
      <c r="AB9" s="30"/>
      <c r="AC9" s="30"/>
      <c r="AD9" s="30"/>
      <c r="AE9" s="30"/>
    </row>
    <row r="10" spans="1:46" s="2" customFormat="1" ht="11.25">
      <c r="A10" s="30"/>
      <c r="B10" s="31"/>
      <c r="C10" s="30"/>
      <c r="D10" s="30"/>
      <c r="E10" s="30"/>
      <c r="F10" s="30"/>
      <c r="G10" s="30"/>
      <c r="H10" s="30"/>
      <c r="I10" s="30"/>
      <c r="J10" s="30"/>
      <c r="K10" s="30"/>
      <c r="L10" s="40"/>
      <c r="S10" s="30"/>
      <c r="T10" s="30"/>
      <c r="U10" s="30"/>
      <c r="V10" s="30"/>
      <c r="W10" s="30"/>
      <c r="X10" s="30"/>
      <c r="Y10" s="30"/>
      <c r="Z10" s="30"/>
      <c r="AA10" s="30"/>
      <c r="AB10" s="30"/>
      <c r="AC10" s="30"/>
      <c r="AD10" s="30"/>
      <c r="AE10" s="30"/>
    </row>
    <row r="11" spans="1:46" s="2" customFormat="1" ht="12" customHeight="1">
      <c r="A11" s="30"/>
      <c r="B11" s="31"/>
      <c r="C11" s="30"/>
      <c r="D11" s="25" t="s">
        <v>18</v>
      </c>
      <c r="E11" s="30"/>
      <c r="F11" s="23" t="s">
        <v>1</v>
      </c>
      <c r="G11" s="30"/>
      <c r="H11" s="30"/>
      <c r="I11" s="25" t="s">
        <v>19</v>
      </c>
      <c r="J11" s="23" t="s">
        <v>1</v>
      </c>
      <c r="K11" s="30"/>
      <c r="L11" s="40"/>
      <c r="S11" s="30"/>
      <c r="T11" s="30"/>
      <c r="U11" s="30"/>
      <c r="V11" s="30"/>
      <c r="W11" s="30"/>
      <c r="X11" s="30"/>
      <c r="Y11" s="30"/>
      <c r="Z11" s="30"/>
      <c r="AA11" s="30"/>
      <c r="AB11" s="30"/>
      <c r="AC11" s="30"/>
      <c r="AD11" s="30"/>
      <c r="AE11" s="30"/>
    </row>
    <row r="12" spans="1:46" s="2" customFormat="1" ht="12" customHeight="1">
      <c r="A12" s="30"/>
      <c r="B12" s="31"/>
      <c r="C12" s="30"/>
      <c r="D12" s="25" t="s">
        <v>20</v>
      </c>
      <c r="E12" s="30"/>
      <c r="F12" s="23" t="s">
        <v>21</v>
      </c>
      <c r="G12" s="30"/>
      <c r="H12" s="30"/>
      <c r="I12" s="25" t="s">
        <v>22</v>
      </c>
      <c r="J12" s="53" t="str">
        <f>'Rekapitulace stavby'!AN8</f>
        <v>26. 8. 2025</v>
      </c>
      <c r="K12" s="30"/>
      <c r="L12" s="40"/>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40"/>
      <c r="S13" s="30"/>
      <c r="T13" s="30"/>
      <c r="U13" s="30"/>
      <c r="V13" s="30"/>
      <c r="W13" s="30"/>
      <c r="X13" s="30"/>
      <c r="Y13" s="30"/>
      <c r="Z13" s="30"/>
      <c r="AA13" s="30"/>
      <c r="AB13" s="30"/>
      <c r="AC13" s="30"/>
      <c r="AD13" s="30"/>
      <c r="AE13" s="30"/>
    </row>
    <row r="14" spans="1:46" s="2" customFormat="1" ht="12" customHeight="1">
      <c r="A14" s="30"/>
      <c r="B14" s="31"/>
      <c r="C14" s="30"/>
      <c r="D14" s="25" t="s">
        <v>24</v>
      </c>
      <c r="E14" s="30"/>
      <c r="F14" s="30"/>
      <c r="G14" s="30"/>
      <c r="H14" s="30"/>
      <c r="I14" s="25" t="s">
        <v>25</v>
      </c>
      <c r="J14" s="23" t="s">
        <v>1</v>
      </c>
      <c r="K14" s="30"/>
      <c r="L14" s="40"/>
      <c r="S14" s="30"/>
      <c r="T14" s="30"/>
      <c r="U14" s="30"/>
      <c r="V14" s="30"/>
      <c r="W14" s="30"/>
      <c r="X14" s="30"/>
      <c r="Y14" s="30"/>
      <c r="Z14" s="30"/>
      <c r="AA14" s="30"/>
      <c r="AB14" s="30"/>
      <c r="AC14" s="30"/>
      <c r="AD14" s="30"/>
      <c r="AE14" s="30"/>
    </row>
    <row r="15" spans="1:46" s="2" customFormat="1" ht="18" customHeight="1">
      <c r="A15" s="30"/>
      <c r="B15" s="31"/>
      <c r="C15" s="30"/>
      <c r="D15" s="30"/>
      <c r="E15" s="23" t="s">
        <v>26</v>
      </c>
      <c r="F15" s="30"/>
      <c r="G15" s="30"/>
      <c r="H15" s="30"/>
      <c r="I15" s="25" t="s">
        <v>27</v>
      </c>
      <c r="J15" s="23" t="s">
        <v>1</v>
      </c>
      <c r="K15" s="30"/>
      <c r="L15" s="40"/>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40"/>
      <c r="S16" s="30"/>
      <c r="T16" s="30"/>
      <c r="U16" s="30"/>
      <c r="V16" s="30"/>
      <c r="W16" s="30"/>
      <c r="X16" s="30"/>
      <c r="Y16" s="30"/>
      <c r="Z16" s="30"/>
      <c r="AA16" s="30"/>
      <c r="AB16" s="30"/>
      <c r="AC16" s="30"/>
      <c r="AD16" s="30"/>
      <c r="AE16" s="30"/>
    </row>
    <row r="17" spans="1:31" s="2" customFormat="1" ht="12" customHeight="1">
      <c r="A17" s="30"/>
      <c r="B17" s="31"/>
      <c r="C17" s="30"/>
      <c r="D17" s="25" t="s">
        <v>28</v>
      </c>
      <c r="E17" s="30"/>
      <c r="F17" s="30"/>
      <c r="G17" s="30"/>
      <c r="H17" s="30"/>
      <c r="I17" s="25" t="s">
        <v>25</v>
      </c>
      <c r="J17" s="26" t="str">
        <f>'Rekapitulace stavby'!AN13</f>
        <v>Vyplň údaj</v>
      </c>
      <c r="K17" s="30"/>
      <c r="L17" s="40"/>
      <c r="S17" s="30"/>
      <c r="T17" s="30"/>
      <c r="U17" s="30"/>
      <c r="V17" s="30"/>
      <c r="W17" s="30"/>
      <c r="X17" s="30"/>
      <c r="Y17" s="30"/>
      <c r="Z17" s="30"/>
      <c r="AA17" s="30"/>
      <c r="AB17" s="30"/>
      <c r="AC17" s="30"/>
      <c r="AD17" s="30"/>
      <c r="AE17" s="30"/>
    </row>
    <row r="18" spans="1:31" s="2" customFormat="1" ht="18" customHeight="1">
      <c r="A18" s="30"/>
      <c r="B18" s="31"/>
      <c r="C18" s="30"/>
      <c r="D18" s="30"/>
      <c r="E18" s="234" t="str">
        <f>'Rekapitulace stavby'!E14</f>
        <v>Vyplň údaj</v>
      </c>
      <c r="F18" s="199"/>
      <c r="G18" s="199"/>
      <c r="H18" s="199"/>
      <c r="I18" s="25" t="s">
        <v>27</v>
      </c>
      <c r="J18" s="26" t="str">
        <f>'Rekapitulace stavby'!AN14</f>
        <v>Vyplň údaj</v>
      </c>
      <c r="K18" s="30"/>
      <c r="L18" s="40"/>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40"/>
      <c r="S19" s="30"/>
      <c r="T19" s="30"/>
      <c r="U19" s="30"/>
      <c r="V19" s="30"/>
      <c r="W19" s="30"/>
      <c r="X19" s="30"/>
      <c r="Y19" s="30"/>
      <c r="Z19" s="30"/>
      <c r="AA19" s="30"/>
      <c r="AB19" s="30"/>
      <c r="AC19" s="30"/>
      <c r="AD19" s="30"/>
      <c r="AE19" s="30"/>
    </row>
    <row r="20" spans="1:31" s="2" customFormat="1" ht="12" customHeight="1">
      <c r="A20" s="30"/>
      <c r="B20" s="31"/>
      <c r="C20" s="30"/>
      <c r="D20" s="25" t="s">
        <v>30</v>
      </c>
      <c r="E20" s="30"/>
      <c r="F20" s="30"/>
      <c r="G20" s="30"/>
      <c r="H20" s="30"/>
      <c r="I20" s="25" t="s">
        <v>25</v>
      </c>
      <c r="J20" s="23" t="s">
        <v>1</v>
      </c>
      <c r="K20" s="30"/>
      <c r="L20" s="40"/>
      <c r="S20" s="30"/>
      <c r="T20" s="30"/>
      <c r="U20" s="30"/>
      <c r="V20" s="30"/>
      <c r="W20" s="30"/>
      <c r="X20" s="30"/>
      <c r="Y20" s="30"/>
      <c r="Z20" s="30"/>
      <c r="AA20" s="30"/>
      <c r="AB20" s="30"/>
      <c r="AC20" s="30"/>
      <c r="AD20" s="30"/>
      <c r="AE20" s="30"/>
    </row>
    <row r="21" spans="1:31" s="2" customFormat="1" ht="18" customHeight="1">
      <c r="A21" s="30"/>
      <c r="B21" s="31"/>
      <c r="C21" s="30"/>
      <c r="D21" s="30"/>
      <c r="E21" s="23" t="s">
        <v>31</v>
      </c>
      <c r="F21" s="30"/>
      <c r="G21" s="30"/>
      <c r="H21" s="30"/>
      <c r="I21" s="25" t="s">
        <v>27</v>
      </c>
      <c r="J21" s="23" t="s">
        <v>1</v>
      </c>
      <c r="K21" s="30"/>
      <c r="L21" s="40"/>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40"/>
      <c r="S22" s="30"/>
      <c r="T22" s="30"/>
      <c r="U22" s="30"/>
      <c r="V22" s="30"/>
      <c r="W22" s="30"/>
      <c r="X22" s="30"/>
      <c r="Y22" s="30"/>
      <c r="Z22" s="30"/>
      <c r="AA22" s="30"/>
      <c r="AB22" s="30"/>
      <c r="AC22" s="30"/>
      <c r="AD22" s="30"/>
      <c r="AE22" s="30"/>
    </row>
    <row r="23" spans="1:31" s="2" customFormat="1" ht="12" customHeight="1">
      <c r="A23" s="30"/>
      <c r="B23" s="31"/>
      <c r="C23" s="30"/>
      <c r="D23" s="25" t="s">
        <v>33</v>
      </c>
      <c r="E23" s="30"/>
      <c r="F23" s="30"/>
      <c r="G23" s="30"/>
      <c r="H23" s="30"/>
      <c r="I23" s="25" t="s">
        <v>25</v>
      </c>
      <c r="J23" s="23" t="s">
        <v>1</v>
      </c>
      <c r="K23" s="30"/>
      <c r="L23" s="40"/>
      <c r="S23" s="30"/>
      <c r="T23" s="30"/>
      <c r="U23" s="30"/>
      <c r="V23" s="30"/>
      <c r="W23" s="30"/>
      <c r="X23" s="30"/>
      <c r="Y23" s="30"/>
      <c r="Z23" s="30"/>
      <c r="AA23" s="30"/>
      <c r="AB23" s="30"/>
      <c r="AC23" s="30"/>
      <c r="AD23" s="30"/>
      <c r="AE23" s="30"/>
    </row>
    <row r="24" spans="1:31" s="2" customFormat="1" ht="18" customHeight="1">
      <c r="A24" s="30"/>
      <c r="B24" s="31"/>
      <c r="C24" s="30"/>
      <c r="D24" s="30"/>
      <c r="E24" s="23" t="s">
        <v>34</v>
      </c>
      <c r="F24" s="30"/>
      <c r="G24" s="30"/>
      <c r="H24" s="30"/>
      <c r="I24" s="25" t="s">
        <v>27</v>
      </c>
      <c r="J24" s="23" t="s">
        <v>1</v>
      </c>
      <c r="K24" s="30"/>
      <c r="L24" s="40"/>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40"/>
      <c r="S25" s="30"/>
      <c r="T25" s="30"/>
      <c r="U25" s="30"/>
      <c r="V25" s="30"/>
      <c r="W25" s="30"/>
      <c r="X25" s="30"/>
      <c r="Y25" s="30"/>
      <c r="Z25" s="30"/>
      <c r="AA25" s="30"/>
      <c r="AB25" s="30"/>
      <c r="AC25" s="30"/>
      <c r="AD25" s="30"/>
      <c r="AE25" s="30"/>
    </row>
    <row r="26" spans="1:31" s="2" customFormat="1" ht="12" customHeight="1">
      <c r="A26" s="30"/>
      <c r="B26" s="31"/>
      <c r="C26" s="30"/>
      <c r="D26" s="25" t="s">
        <v>35</v>
      </c>
      <c r="E26" s="30"/>
      <c r="F26" s="30"/>
      <c r="G26" s="30"/>
      <c r="H26" s="30"/>
      <c r="I26" s="30"/>
      <c r="J26" s="30"/>
      <c r="K26" s="30"/>
      <c r="L26" s="40"/>
      <c r="S26" s="30"/>
      <c r="T26" s="30"/>
      <c r="U26" s="30"/>
      <c r="V26" s="30"/>
      <c r="W26" s="30"/>
      <c r="X26" s="30"/>
      <c r="Y26" s="30"/>
      <c r="Z26" s="30"/>
      <c r="AA26" s="30"/>
      <c r="AB26" s="30"/>
      <c r="AC26" s="30"/>
      <c r="AD26" s="30"/>
      <c r="AE26" s="30"/>
    </row>
    <row r="27" spans="1:31" s="8" customFormat="1" ht="16.5" customHeight="1">
      <c r="A27" s="97"/>
      <c r="B27" s="98"/>
      <c r="C27" s="97"/>
      <c r="D27" s="97"/>
      <c r="E27" s="204" t="s">
        <v>1</v>
      </c>
      <c r="F27" s="204"/>
      <c r="G27" s="204"/>
      <c r="H27" s="204"/>
      <c r="I27" s="97"/>
      <c r="J27" s="97"/>
      <c r="K27" s="97"/>
      <c r="L27" s="99"/>
      <c r="S27" s="97"/>
      <c r="T27" s="97"/>
      <c r="U27" s="97"/>
      <c r="V27" s="97"/>
      <c r="W27" s="97"/>
      <c r="X27" s="97"/>
      <c r="Y27" s="97"/>
      <c r="Z27" s="97"/>
      <c r="AA27" s="97"/>
      <c r="AB27" s="97"/>
      <c r="AC27" s="97"/>
      <c r="AD27" s="97"/>
      <c r="AE27" s="97"/>
    </row>
    <row r="28" spans="1:31" s="2" customFormat="1" ht="6.95" customHeight="1">
      <c r="A28" s="30"/>
      <c r="B28" s="31"/>
      <c r="C28" s="30"/>
      <c r="D28" s="30"/>
      <c r="E28" s="30"/>
      <c r="F28" s="30"/>
      <c r="G28" s="30"/>
      <c r="H28" s="30"/>
      <c r="I28" s="30"/>
      <c r="J28" s="30"/>
      <c r="K28" s="30"/>
      <c r="L28" s="40"/>
      <c r="S28" s="30"/>
      <c r="T28" s="30"/>
      <c r="U28" s="30"/>
      <c r="V28" s="30"/>
      <c r="W28" s="30"/>
      <c r="X28" s="30"/>
      <c r="Y28" s="30"/>
      <c r="Z28" s="30"/>
      <c r="AA28" s="30"/>
      <c r="AB28" s="30"/>
      <c r="AC28" s="30"/>
      <c r="AD28" s="30"/>
      <c r="AE28" s="30"/>
    </row>
    <row r="29" spans="1:31" s="2" customFormat="1" ht="6.95" customHeight="1">
      <c r="A29" s="30"/>
      <c r="B29" s="31"/>
      <c r="C29" s="30"/>
      <c r="D29" s="64"/>
      <c r="E29" s="64"/>
      <c r="F29" s="64"/>
      <c r="G29" s="64"/>
      <c r="H29" s="64"/>
      <c r="I29" s="64"/>
      <c r="J29" s="64"/>
      <c r="K29" s="64"/>
      <c r="L29" s="40"/>
      <c r="S29" s="30"/>
      <c r="T29" s="30"/>
      <c r="U29" s="30"/>
      <c r="V29" s="30"/>
      <c r="W29" s="30"/>
      <c r="X29" s="30"/>
      <c r="Y29" s="30"/>
      <c r="Z29" s="30"/>
      <c r="AA29" s="30"/>
      <c r="AB29" s="30"/>
      <c r="AC29" s="30"/>
      <c r="AD29" s="30"/>
      <c r="AE29" s="30"/>
    </row>
    <row r="30" spans="1:31" s="2" customFormat="1" ht="25.35" customHeight="1">
      <c r="A30" s="30"/>
      <c r="B30" s="31"/>
      <c r="C30" s="30"/>
      <c r="D30" s="100" t="s">
        <v>36</v>
      </c>
      <c r="E30" s="30"/>
      <c r="F30" s="30"/>
      <c r="G30" s="30"/>
      <c r="H30" s="30"/>
      <c r="I30" s="30"/>
      <c r="J30" s="69">
        <f>ROUND(J131, 2)</f>
        <v>0</v>
      </c>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40"/>
      <c r="S32" s="30"/>
      <c r="T32" s="30"/>
      <c r="U32" s="30"/>
      <c r="V32" s="30"/>
      <c r="W32" s="30"/>
      <c r="X32" s="30"/>
      <c r="Y32" s="30"/>
      <c r="Z32" s="30"/>
      <c r="AA32" s="30"/>
      <c r="AB32" s="30"/>
      <c r="AC32" s="30"/>
      <c r="AD32" s="30"/>
      <c r="AE32" s="30"/>
    </row>
    <row r="33" spans="1:31" s="2" customFormat="1" ht="14.45" customHeight="1">
      <c r="A33" s="30"/>
      <c r="B33" s="31"/>
      <c r="C33" s="30"/>
      <c r="D33" s="101" t="s">
        <v>40</v>
      </c>
      <c r="E33" s="25" t="s">
        <v>41</v>
      </c>
      <c r="F33" s="102">
        <f>ROUND((SUM(BE131:BE286)),  2)</f>
        <v>0</v>
      </c>
      <c r="G33" s="30"/>
      <c r="H33" s="30"/>
      <c r="I33" s="103">
        <v>0.21</v>
      </c>
      <c r="J33" s="102">
        <f>ROUND(((SUM(BE131:BE286))*I33),  2)</f>
        <v>0</v>
      </c>
      <c r="K33" s="30"/>
      <c r="L33" s="40"/>
      <c r="S33" s="30"/>
      <c r="T33" s="30"/>
      <c r="U33" s="30"/>
      <c r="V33" s="30"/>
      <c r="W33" s="30"/>
      <c r="X33" s="30"/>
      <c r="Y33" s="30"/>
      <c r="Z33" s="30"/>
      <c r="AA33" s="30"/>
      <c r="AB33" s="30"/>
      <c r="AC33" s="30"/>
      <c r="AD33" s="30"/>
      <c r="AE33" s="30"/>
    </row>
    <row r="34" spans="1:31" s="2" customFormat="1" ht="14.45" customHeight="1">
      <c r="A34" s="30"/>
      <c r="B34" s="31"/>
      <c r="C34" s="30"/>
      <c r="D34" s="30"/>
      <c r="E34" s="25" t="s">
        <v>42</v>
      </c>
      <c r="F34" s="102">
        <f>ROUND((SUM(BF131:BF286)),  2)</f>
        <v>0</v>
      </c>
      <c r="G34" s="30"/>
      <c r="H34" s="30"/>
      <c r="I34" s="103">
        <v>0.12</v>
      </c>
      <c r="J34" s="102">
        <f>ROUND(((SUM(BF131:BF286))*I34),  2)</f>
        <v>0</v>
      </c>
      <c r="K34" s="30"/>
      <c r="L34" s="40"/>
      <c r="S34" s="30"/>
      <c r="T34" s="30"/>
      <c r="U34" s="30"/>
      <c r="V34" s="30"/>
      <c r="W34" s="30"/>
      <c r="X34" s="30"/>
      <c r="Y34" s="30"/>
      <c r="Z34" s="30"/>
      <c r="AA34" s="30"/>
      <c r="AB34" s="30"/>
      <c r="AC34" s="30"/>
      <c r="AD34" s="30"/>
      <c r="AE34" s="30"/>
    </row>
    <row r="35" spans="1:31" s="2" customFormat="1" ht="14.45" hidden="1" customHeight="1">
      <c r="A35" s="30"/>
      <c r="B35" s="31"/>
      <c r="C35" s="30"/>
      <c r="D35" s="30"/>
      <c r="E35" s="25" t="s">
        <v>43</v>
      </c>
      <c r="F35" s="102">
        <f>ROUND((SUM(BG131:BG286)),  2)</f>
        <v>0</v>
      </c>
      <c r="G35" s="30"/>
      <c r="H35" s="30"/>
      <c r="I35" s="103">
        <v>0.21</v>
      </c>
      <c r="J35" s="102">
        <f>0</f>
        <v>0</v>
      </c>
      <c r="K35" s="30"/>
      <c r="L35" s="40"/>
      <c r="S35" s="30"/>
      <c r="T35" s="30"/>
      <c r="U35" s="30"/>
      <c r="V35" s="30"/>
      <c r="W35" s="30"/>
      <c r="X35" s="30"/>
      <c r="Y35" s="30"/>
      <c r="Z35" s="30"/>
      <c r="AA35" s="30"/>
      <c r="AB35" s="30"/>
      <c r="AC35" s="30"/>
      <c r="AD35" s="30"/>
      <c r="AE35" s="30"/>
    </row>
    <row r="36" spans="1:31" s="2" customFormat="1" ht="14.45" hidden="1" customHeight="1">
      <c r="A36" s="30"/>
      <c r="B36" s="31"/>
      <c r="C36" s="30"/>
      <c r="D36" s="30"/>
      <c r="E36" s="25" t="s">
        <v>44</v>
      </c>
      <c r="F36" s="102">
        <f>ROUND((SUM(BH131:BH286)),  2)</f>
        <v>0</v>
      </c>
      <c r="G36" s="30"/>
      <c r="H36" s="30"/>
      <c r="I36" s="103">
        <v>0.12</v>
      </c>
      <c r="J36" s="102">
        <f>0</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45</v>
      </c>
      <c r="F37" s="102">
        <f>ROUND((SUM(BI131:BI286)),  2)</f>
        <v>0</v>
      </c>
      <c r="G37" s="30"/>
      <c r="H37" s="30"/>
      <c r="I37" s="103">
        <v>0</v>
      </c>
      <c r="J37" s="102">
        <f>0</f>
        <v>0</v>
      </c>
      <c r="K37" s="30"/>
      <c r="L37" s="40"/>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40"/>
      <c r="S38" s="30"/>
      <c r="T38" s="30"/>
      <c r="U38" s="30"/>
      <c r="V38" s="30"/>
      <c r="W38" s="30"/>
      <c r="X38" s="30"/>
      <c r="Y38" s="30"/>
      <c r="Z38" s="30"/>
      <c r="AA38" s="30"/>
      <c r="AB38" s="30"/>
      <c r="AC38" s="30"/>
      <c r="AD38" s="30"/>
      <c r="AE38" s="30"/>
    </row>
    <row r="39" spans="1:31" s="2" customFormat="1" ht="25.35" customHeight="1">
      <c r="A39" s="30"/>
      <c r="B39" s="31"/>
      <c r="C39" s="104"/>
      <c r="D39" s="105" t="s">
        <v>46</v>
      </c>
      <c r="E39" s="58"/>
      <c r="F39" s="58"/>
      <c r="G39" s="106" t="s">
        <v>47</v>
      </c>
      <c r="H39" s="107" t="s">
        <v>48</v>
      </c>
      <c r="I39" s="58"/>
      <c r="J39" s="108">
        <f>SUM(J30:J37)</f>
        <v>0</v>
      </c>
      <c r="K39" s="109"/>
      <c r="L39" s="40"/>
      <c r="S39" s="30"/>
      <c r="T39" s="30"/>
      <c r="U39" s="30"/>
      <c r="V39" s="30"/>
      <c r="W39" s="30"/>
      <c r="X39" s="30"/>
      <c r="Y39" s="30"/>
      <c r="Z39" s="30"/>
      <c r="AA39" s="30"/>
      <c r="AB39" s="30"/>
      <c r="AC39" s="30"/>
      <c r="AD39" s="30"/>
      <c r="AE39" s="30"/>
    </row>
    <row r="40" spans="1:31" s="2" customFormat="1" ht="14.4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1" customFormat="1" ht="14.45" customHeight="1">
      <c r="B41" s="18"/>
      <c r="L41" s="18"/>
    </row>
    <row r="42" spans="1:31" s="1" customFormat="1" ht="14.45" customHeight="1">
      <c r="B42" s="18"/>
      <c r="L42" s="18"/>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47"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47"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47"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47"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47"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47" s="2" customFormat="1" ht="12" customHeight="1">
      <c r="A86" s="30"/>
      <c r="B86" s="31"/>
      <c r="C86" s="25" t="s">
        <v>139</v>
      </c>
      <c r="D86" s="30"/>
      <c r="E86" s="30"/>
      <c r="F86" s="30"/>
      <c r="G86" s="30"/>
      <c r="H86" s="30"/>
      <c r="I86" s="30"/>
      <c r="J86" s="30"/>
      <c r="K86" s="30"/>
      <c r="L86" s="40"/>
      <c r="S86" s="30"/>
      <c r="T86" s="30"/>
      <c r="U86" s="30"/>
      <c r="V86" s="30"/>
      <c r="W86" s="30"/>
      <c r="X86" s="30"/>
      <c r="Y86" s="30"/>
      <c r="Z86" s="30"/>
      <c r="AA86" s="30"/>
      <c r="AB86" s="30"/>
      <c r="AC86" s="30"/>
      <c r="AD86" s="30"/>
      <c r="AE86" s="30"/>
    </row>
    <row r="87" spans="1:47" s="2" customFormat="1" ht="16.5" customHeight="1">
      <c r="A87" s="30"/>
      <c r="B87" s="31"/>
      <c r="C87" s="30"/>
      <c r="D87" s="30"/>
      <c r="E87" s="193" t="str">
        <f>E9</f>
        <v>3 - SO 20 - Terénní a sadové úpravy</v>
      </c>
      <c r="F87" s="233"/>
      <c r="G87" s="233"/>
      <c r="H87" s="233"/>
      <c r="I87" s="30"/>
      <c r="J87" s="30"/>
      <c r="K87" s="30"/>
      <c r="L87" s="40"/>
      <c r="S87" s="30"/>
      <c r="T87" s="30"/>
      <c r="U87" s="30"/>
      <c r="V87" s="30"/>
      <c r="W87" s="30"/>
      <c r="X87" s="30"/>
      <c r="Y87" s="30"/>
      <c r="Z87" s="30"/>
      <c r="AA87" s="30"/>
      <c r="AB87" s="30"/>
      <c r="AC87" s="30"/>
      <c r="AD87" s="30"/>
      <c r="AE87" s="30"/>
    </row>
    <row r="88" spans="1:47" s="2" customFormat="1" ht="6.95" customHeight="1">
      <c r="A88" s="30"/>
      <c r="B88" s="31"/>
      <c r="C88" s="30"/>
      <c r="D88" s="30"/>
      <c r="E88" s="30"/>
      <c r="F88" s="30"/>
      <c r="G88" s="30"/>
      <c r="H88" s="30"/>
      <c r="I88" s="30"/>
      <c r="J88" s="30"/>
      <c r="K88" s="30"/>
      <c r="L88" s="40"/>
      <c r="S88" s="30"/>
      <c r="T88" s="30"/>
      <c r="U88" s="30"/>
      <c r="V88" s="30"/>
      <c r="W88" s="30"/>
      <c r="X88" s="30"/>
      <c r="Y88" s="30"/>
      <c r="Z88" s="30"/>
      <c r="AA88" s="30"/>
      <c r="AB88" s="30"/>
      <c r="AC88" s="30"/>
      <c r="AD88" s="30"/>
      <c r="AE88" s="30"/>
    </row>
    <row r="89" spans="1:47" s="2" customFormat="1" ht="12" customHeight="1">
      <c r="A89" s="30"/>
      <c r="B89" s="31"/>
      <c r="C89" s="25" t="s">
        <v>20</v>
      </c>
      <c r="D89" s="30"/>
      <c r="E89" s="30"/>
      <c r="F89" s="23" t="str">
        <f>F12</f>
        <v>Horní Slavkov</v>
      </c>
      <c r="G89" s="30"/>
      <c r="H89" s="30"/>
      <c r="I89" s="25" t="s">
        <v>22</v>
      </c>
      <c r="J89" s="53" t="str">
        <f>IF(J12="","",J12)</f>
        <v>26. 8. 2025</v>
      </c>
      <c r="K89" s="30"/>
      <c r="L89" s="40"/>
      <c r="S89" s="30"/>
      <c r="T89" s="30"/>
      <c r="U89" s="30"/>
      <c r="V89" s="30"/>
      <c r="W89" s="30"/>
      <c r="X89" s="30"/>
      <c r="Y89" s="30"/>
      <c r="Z89" s="30"/>
      <c r="AA89" s="30"/>
      <c r="AB89" s="30"/>
      <c r="AC89" s="30"/>
      <c r="AD89" s="30"/>
      <c r="AE89" s="30"/>
    </row>
    <row r="90" spans="1:47"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47" s="2" customFormat="1" ht="15.2" customHeight="1">
      <c r="A91" s="30"/>
      <c r="B91" s="31"/>
      <c r="C91" s="25" t="s">
        <v>24</v>
      </c>
      <c r="D91" s="30"/>
      <c r="E91" s="30"/>
      <c r="F91" s="23" t="str">
        <f>E15</f>
        <v>Město Horní Slavkov</v>
      </c>
      <c r="G91" s="30"/>
      <c r="H91" s="30"/>
      <c r="I91" s="25" t="s">
        <v>30</v>
      </c>
      <c r="J91" s="28" t="str">
        <f>E21</f>
        <v>TMS Projekt</v>
      </c>
      <c r="K91" s="30"/>
      <c r="L91" s="40"/>
      <c r="S91" s="30"/>
      <c r="T91" s="30"/>
      <c r="U91" s="30"/>
      <c r="V91" s="30"/>
      <c r="W91" s="30"/>
      <c r="X91" s="30"/>
      <c r="Y91" s="30"/>
      <c r="Z91" s="30"/>
      <c r="AA91" s="30"/>
      <c r="AB91" s="30"/>
      <c r="AC91" s="30"/>
      <c r="AD91" s="30"/>
      <c r="AE91" s="30"/>
    </row>
    <row r="92" spans="1:47" s="2" customFormat="1" ht="15.2" customHeight="1">
      <c r="A92" s="30"/>
      <c r="B92" s="31"/>
      <c r="C92" s="25" t="s">
        <v>28</v>
      </c>
      <c r="D92" s="30"/>
      <c r="E92" s="30"/>
      <c r="F92" s="23" t="str">
        <f>IF(E18="","",E18)</f>
        <v>Vyplň údaj</v>
      </c>
      <c r="G92" s="30"/>
      <c r="H92" s="30"/>
      <c r="I92" s="25" t="s">
        <v>33</v>
      </c>
      <c r="J92" s="28" t="str">
        <f>E24</f>
        <v>Milan Hájek</v>
      </c>
      <c r="K92" s="30"/>
      <c r="L92" s="40"/>
      <c r="S92" s="30"/>
      <c r="T92" s="30"/>
      <c r="U92" s="30"/>
      <c r="V92" s="30"/>
      <c r="W92" s="30"/>
      <c r="X92" s="30"/>
      <c r="Y92" s="30"/>
      <c r="Z92" s="30"/>
      <c r="AA92" s="30"/>
      <c r="AB92" s="30"/>
      <c r="AC92" s="30"/>
      <c r="AD92" s="30"/>
      <c r="AE92" s="30"/>
    </row>
    <row r="93" spans="1:47" s="2" customFormat="1" ht="10.35" customHeight="1">
      <c r="A93" s="30"/>
      <c r="B93" s="31"/>
      <c r="C93" s="30"/>
      <c r="D93" s="30"/>
      <c r="E93" s="30"/>
      <c r="F93" s="30"/>
      <c r="G93" s="30"/>
      <c r="H93" s="30"/>
      <c r="I93" s="30"/>
      <c r="J93" s="30"/>
      <c r="K93" s="30"/>
      <c r="L93" s="40"/>
      <c r="S93" s="30"/>
      <c r="T93" s="30"/>
      <c r="U93" s="30"/>
      <c r="V93" s="30"/>
      <c r="W93" s="30"/>
      <c r="X93" s="30"/>
      <c r="Y93" s="30"/>
      <c r="Z93" s="30"/>
      <c r="AA93" s="30"/>
      <c r="AB93" s="30"/>
      <c r="AC93" s="30"/>
      <c r="AD93" s="30"/>
      <c r="AE93" s="30"/>
    </row>
    <row r="94" spans="1:47" s="2" customFormat="1" ht="29.25" customHeight="1">
      <c r="A94" s="30"/>
      <c r="B94" s="31"/>
      <c r="C94" s="112" t="s">
        <v>142</v>
      </c>
      <c r="D94" s="104"/>
      <c r="E94" s="104"/>
      <c r="F94" s="104"/>
      <c r="G94" s="104"/>
      <c r="H94" s="104"/>
      <c r="I94" s="104"/>
      <c r="J94" s="113" t="s">
        <v>143</v>
      </c>
      <c r="K94" s="104"/>
      <c r="L94" s="40"/>
      <c r="S94" s="30"/>
      <c r="T94" s="30"/>
      <c r="U94" s="30"/>
      <c r="V94" s="30"/>
      <c r="W94" s="30"/>
      <c r="X94" s="30"/>
      <c r="Y94" s="30"/>
      <c r="Z94" s="30"/>
      <c r="AA94" s="30"/>
      <c r="AB94" s="30"/>
      <c r="AC94" s="30"/>
      <c r="AD94" s="30"/>
      <c r="AE94" s="30"/>
    </row>
    <row r="95" spans="1:47"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47" s="2" customFormat="1" ht="22.9" customHeight="1">
      <c r="A96" s="30"/>
      <c r="B96" s="31"/>
      <c r="C96" s="114" t="s">
        <v>144</v>
      </c>
      <c r="D96" s="30"/>
      <c r="E96" s="30"/>
      <c r="F96" s="30"/>
      <c r="G96" s="30"/>
      <c r="H96" s="30"/>
      <c r="I96" s="30"/>
      <c r="J96" s="69">
        <f>J131</f>
        <v>0</v>
      </c>
      <c r="K96" s="30"/>
      <c r="L96" s="40"/>
      <c r="S96" s="30"/>
      <c r="T96" s="30"/>
      <c r="U96" s="30"/>
      <c r="V96" s="30"/>
      <c r="W96" s="30"/>
      <c r="X96" s="30"/>
      <c r="Y96" s="30"/>
      <c r="Z96" s="30"/>
      <c r="AA96" s="30"/>
      <c r="AB96" s="30"/>
      <c r="AC96" s="30"/>
      <c r="AD96" s="30"/>
      <c r="AE96" s="30"/>
      <c r="AU96" s="15" t="s">
        <v>145</v>
      </c>
    </row>
    <row r="97" spans="1:31" s="9" customFormat="1" ht="24.95" customHeight="1">
      <c r="B97" s="115"/>
      <c r="D97" s="116" t="s">
        <v>198</v>
      </c>
      <c r="E97" s="117"/>
      <c r="F97" s="117"/>
      <c r="G97" s="117"/>
      <c r="H97" s="117"/>
      <c r="I97" s="117"/>
      <c r="J97" s="118">
        <f>J132</f>
        <v>0</v>
      </c>
      <c r="L97" s="115"/>
    </row>
    <row r="98" spans="1:31" s="12" customFormat="1" ht="19.899999999999999" customHeight="1">
      <c r="B98" s="159"/>
      <c r="D98" s="160" t="s">
        <v>199</v>
      </c>
      <c r="E98" s="161"/>
      <c r="F98" s="161"/>
      <c r="G98" s="161"/>
      <c r="H98" s="161"/>
      <c r="I98" s="161"/>
      <c r="J98" s="162">
        <f>J133</f>
        <v>0</v>
      </c>
      <c r="L98" s="159"/>
    </row>
    <row r="99" spans="1:31" s="12" customFormat="1" ht="19.899999999999999" customHeight="1">
      <c r="B99" s="159"/>
      <c r="D99" s="160" t="s">
        <v>200</v>
      </c>
      <c r="E99" s="161"/>
      <c r="F99" s="161"/>
      <c r="G99" s="161"/>
      <c r="H99" s="161"/>
      <c r="I99" s="161"/>
      <c r="J99" s="162">
        <f>J180</f>
        <v>0</v>
      </c>
      <c r="L99" s="159"/>
    </row>
    <row r="100" spans="1:31" s="12" customFormat="1" ht="19.899999999999999" customHeight="1">
      <c r="B100" s="159"/>
      <c r="D100" s="160" t="s">
        <v>201</v>
      </c>
      <c r="E100" s="161"/>
      <c r="F100" s="161"/>
      <c r="G100" s="161"/>
      <c r="H100" s="161"/>
      <c r="I100" s="161"/>
      <c r="J100" s="162">
        <f>J190</f>
        <v>0</v>
      </c>
      <c r="L100" s="159"/>
    </row>
    <row r="101" spans="1:31" s="12" customFormat="1" ht="19.899999999999999" customHeight="1">
      <c r="B101" s="159"/>
      <c r="D101" s="160" t="s">
        <v>202</v>
      </c>
      <c r="E101" s="161"/>
      <c r="F101" s="161"/>
      <c r="G101" s="161"/>
      <c r="H101" s="161"/>
      <c r="I101" s="161"/>
      <c r="J101" s="162">
        <f>J209</f>
        <v>0</v>
      </c>
      <c r="L101" s="159"/>
    </row>
    <row r="102" spans="1:31" s="12" customFormat="1" ht="19.899999999999999" customHeight="1">
      <c r="B102" s="159"/>
      <c r="D102" s="160" t="s">
        <v>203</v>
      </c>
      <c r="E102" s="161"/>
      <c r="F102" s="161"/>
      <c r="G102" s="161"/>
      <c r="H102" s="161"/>
      <c r="I102" s="161"/>
      <c r="J102" s="162">
        <f>J226</f>
        <v>0</v>
      </c>
      <c r="L102" s="159"/>
    </row>
    <row r="103" spans="1:31" s="12" customFormat="1" ht="19.899999999999999" customHeight="1">
      <c r="B103" s="159"/>
      <c r="D103" s="160" t="s">
        <v>204</v>
      </c>
      <c r="E103" s="161"/>
      <c r="F103" s="161"/>
      <c r="G103" s="161"/>
      <c r="H103" s="161"/>
      <c r="I103" s="161"/>
      <c r="J103" s="162">
        <f>J233</f>
        <v>0</v>
      </c>
      <c r="L103" s="159"/>
    </row>
    <row r="104" spans="1:31" s="12" customFormat="1" ht="19.899999999999999" customHeight="1">
      <c r="B104" s="159"/>
      <c r="D104" s="160" t="s">
        <v>2006</v>
      </c>
      <c r="E104" s="161"/>
      <c r="F104" s="161"/>
      <c r="G104" s="161"/>
      <c r="H104" s="161"/>
      <c r="I104" s="161"/>
      <c r="J104" s="162">
        <f>J236</f>
        <v>0</v>
      </c>
      <c r="L104" s="159"/>
    </row>
    <row r="105" spans="1:31" s="12" customFormat="1" ht="19.899999999999999" customHeight="1">
      <c r="B105" s="159"/>
      <c r="D105" s="160" t="s">
        <v>205</v>
      </c>
      <c r="E105" s="161"/>
      <c r="F105" s="161"/>
      <c r="G105" s="161"/>
      <c r="H105" s="161"/>
      <c r="I105" s="161"/>
      <c r="J105" s="162">
        <f>J241</f>
        <v>0</v>
      </c>
      <c r="L105" s="159"/>
    </row>
    <row r="106" spans="1:31" s="12" customFormat="1" ht="19.899999999999999" customHeight="1">
      <c r="B106" s="159"/>
      <c r="D106" s="160" t="s">
        <v>207</v>
      </c>
      <c r="E106" s="161"/>
      <c r="F106" s="161"/>
      <c r="G106" s="161"/>
      <c r="H106" s="161"/>
      <c r="I106" s="161"/>
      <c r="J106" s="162">
        <f>J247</f>
        <v>0</v>
      </c>
      <c r="L106" s="159"/>
    </row>
    <row r="107" spans="1:31" s="9" customFormat="1" ht="24.95" customHeight="1">
      <c r="B107" s="115"/>
      <c r="D107" s="116" t="s">
        <v>208</v>
      </c>
      <c r="E107" s="117"/>
      <c r="F107" s="117"/>
      <c r="G107" s="117"/>
      <c r="H107" s="117"/>
      <c r="I107" s="117"/>
      <c r="J107" s="118">
        <f>J249</f>
        <v>0</v>
      </c>
      <c r="L107" s="115"/>
    </row>
    <row r="108" spans="1:31" s="12" customFormat="1" ht="19.899999999999999" customHeight="1">
      <c r="B108" s="159"/>
      <c r="D108" s="160" t="s">
        <v>2007</v>
      </c>
      <c r="E108" s="161"/>
      <c r="F108" s="161"/>
      <c r="G108" s="161"/>
      <c r="H108" s="161"/>
      <c r="I108" s="161"/>
      <c r="J108" s="162">
        <f>J250</f>
        <v>0</v>
      </c>
      <c r="L108" s="159"/>
    </row>
    <row r="109" spans="1:31" s="12" customFormat="1" ht="19.899999999999999" customHeight="1">
      <c r="B109" s="159"/>
      <c r="D109" s="160" t="s">
        <v>211</v>
      </c>
      <c r="E109" s="161"/>
      <c r="F109" s="161"/>
      <c r="G109" s="161"/>
      <c r="H109" s="161"/>
      <c r="I109" s="161"/>
      <c r="J109" s="162">
        <f>J255</f>
        <v>0</v>
      </c>
      <c r="L109" s="159"/>
    </row>
    <row r="110" spans="1:31" s="12" customFormat="1" ht="19.899999999999999" customHeight="1">
      <c r="B110" s="159"/>
      <c r="D110" s="160" t="s">
        <v>1575</v>
      </c>
      <c r="E110" s="161"/>
      <c r="F110" s="161"/>
      <c r="G110" s="161"/>
      <c r="H110" s="161"/>
      <c r="I110" s="161"/>
      <c r="J110" s="162">
        <f>J275</f>
        <v>0</v>
      </c>
      <c r="L110" s="159"/>
    </row>
    <row r="111" spans="1:31" s="12" customFormat="1" ht="19.899999999999999" customHeight="1">
      <c r="B111" s="159"/>
      <c r="D111" s="160" t="s">
        <v>219</v>
      </c>
      <c r="E111" s="161"/>
      <c r="F111" s="161"/>
      <c r="G111" s="161"/>
      <c r="H111" s="161"/>
      <c r="I111" s="161"/>
      <c r="J111" s="162">
        <f>J283</f>
        <v>0</v>
      </c>
      <c r="L111" s="159"/>
    </row>
    <row r="112" spans="1:31" s="2" customFormat="1" ht="21.75" customHeight="1">
      <c r="A112" s="30"/>
      <c r="B112" s="31"/>
      <c r="C112" s="30"/>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31" s="2" customFormat="1" ht="6.95" customHeight="1">
      <c r="A113" s="30"/>
      <c r="B113" s="45"/>
      <c r="C113" s="46"/>
      <c r="D113" s="46"/>
      <c r="E113" s="46"/>
      <c r="F113" s="46"/>
      <c r="G113" s="46"/>
      <c r="H113" s="46"/>
      <c r="I113" s="46"/>
      <c r="J113" s="46"/>
      <c r="K113" s="46"/>
      <c r="L113" s="40"/>
      <c r="S113" s="30"/>
      <c r="T113" s="30"/>
      <c r="U113" s="30"/>
      <c r="V113" s="30"/>
      <c r="W113" s="30"/>
      <c r="X113" s="30"/>
      <c r="Y113" s="30"/>
      <c r="Z113" s="30"/>
      <c r="AA113" s="30"/>
      <c r="AB113" s="30"/>
      <c r="AC113" s="30"/>
      <c r="AD113" s="30"/>
      <c r="AE113" s="30"/>
    </row>
    <row r="117" spans="1:31" s="2" customFormat="1" ht="6.95" customHeight="1">
      <c r="A117" s="30"/>
      <c r="B117" s="47"/>
      <c r="C117" s="48"/>
      <c r="D117" s="48"/>
      <c r="E117" s="48"/>
      <c r="F117" s="48"/>
      <c r="G117" s="48"/>
      <c r="H117" s="48"/>
      <c r="I117" s="48"/>
      <c r="J117" s="48"/>
      <c r="K117" s="48"/>
      <c r="L117" s="40"/>
      <c r="S117" s="30"/>
      <c r="T117" s="30"/>
      <c r="U117" s="30"/>
      <c r="V117" s="30"/>
      <c r="W117" s="30"/>
      <c r="X117" s="30"/>
      <c r="Y117" s="30"/>
      <c r="Z117" s="30"/>
      <c r="AA117" s="30"/>
      <c r="AB117" s="30"/>
      <c r="AC117" s="30"/>
      <c r="AD117" s="30"/>
      <c r="AE117" s="30"/>
    </row>
    <row r="118" spans="1:31" s="2" customFormat="1" ht="24.95" customHeight="1">
      <c r="A118" s="30"/>
      <c r="B118" s="31"/>
      <c r="C118" s="19" t="s">
        <v>147</v>
      </c>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31" s="2" customFormat="1" ht="6.95" customHeight="1">
      <c r="A119" s="30"/>
      <c r="B119" s="31"/>
      <c r="C119" s="30"/>
      <c r="D119" s="30"/>
      <c r="E119" s="30"/>
      <c r="F119" s="30"/>
      <c r="G119" s="30"/>
      <c r="H119" s="30"/>
      <c r="I119" s="30"/>
      <c r="J119" s="30"/>
      <c r="K119" s="30"/>
      <c r="L119" s="40"/>
      <c r="S119" s="30"/>
      <c r="T119" s="30"/>
      <c r="U119" s="30"/>
      <c r="V119" s="30"/>
      <c r="W119" s="30"/>
      <c r="X119" s="30"/>
      <c r="Y119" s="30"/>
      <c r="Z119" s="30"/>
      <c r="AA119" s="30"/>
      <c r="AB119" s="30"/>
      <c r="AC119" s="30"/>
      <c r="AD119" s="30"/>
      <c r="AE119" s="30"/>
    </row>
    <row r="120" spans="1:31" s="2" customFormat="1" ht="12" customHeight="1">
      <c r="A120" s="30"/>
      <c r="B120" s="31"/>
      <c r="C120" s="25" t="s">
        <v>16</v>
      </c>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31" s="2" customFormat="1" ht="16.5" customHeight="1">
      <c r="A121" s="30"/>
      <c r="B121" s="31"/>
      <c r="C121" s="30"/>
      <c r="D121" s="30"/>
      <c r="E121" s="231" t="str">
        <f>E7</f>
        <v>Měšťanský dům čp.6 - Horní Slavkov</v>
      </c>
      <c r="F121" s="232"/>
      <c r="G121" s="232"/>
      <c r="H121" s="232"/>
      <c r="I121" s="30"/>
      <c r="J121" s="30"/>
      <c r="K121" s="30"/>
      <c r="L121" s="40"/>
      <c r="S121" s="30"/>
      <c r="T121" s="30"/>
      <c r="U121" s="30"/>
      <c r="V121" s="30"/>
      <c r="W121" s="30"/>
      <c r="X121" s="30"/>
      <c r="Y121" s="30"/>
      <c r="Z121" s="30"/>
      <c r="AA121" s="30"/>
      <c r="AB121" s="30"/>
      <c r="AC121" s="30"/>
      <c r="AD121" s="30"/>
      <c r="AE121" s="30"/>
    </row>
    <row r="122" spans="1:31" s="2" customFormat="1" ht="12" customHeight="1">
      <c r="A122" s="30"/>
      <c r="B122" s="31"/>
      <c r="C122" s="25" t="s">
        <v>139</v>
      </c>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31" s="2" customFormat="1" ht="16.5" customHeight="1">
      <c r="A123" s="30"/>
      <c r="B123" s="31"/>
      <c r="C123" s="30"/>
      <c r="D123" s="30"/>
      <c r="E123" s="193" t="str">
        <f>E9</f>
        <v>3 - SO 20 - Terénní a sadové úpravy</v>
      </c>
      <c r="F123" s="233"/>
      <c r="G123" s="233"/>
      <c r="H123" s="233"/>
      <c r="I123" s="30"/>
      <c r="J123" s="30"/>
      <c r="K123" s="30"/>
      <c r="L123" s="40"/>
      <c r="S123" s="30"/>
      <c r="T123" s="30"/>
      <c r="U123" s="30"/>
      <c r="V123" s="30"/>
      <c r="W123" s="30"/>
      <c r="X123" s="30"/>
      <c r="Y123" s="30"/>
      <c r="Z123" s="30"/>
      <c r="AA123" s="30"/>
      <c r="AB123" s="30"/>
      <c r="AC123" s="30"/>
      <c r="AD123" s="30"/>
      <c r="AE123" s="30"/>
    </row>
    <row r="124" spans="1:31" s="2" customFormat="1" ht="6.95" customHeight="1">
      <c r="A124" s="30"/>
      <c r="B124" s="31"/>
      <c r="C124" s="30"/>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31" s="2" customFormat="1" ht="12" customHeight="1">
      <c r="A125" s="30"/>
      <c r="B125" s="31"/>
      <c r="C125" s="25" t="s">
        <v>20</v>
      </c>
      <c r="D125" s="30"/>
      <c r="E125" s="30"/>
      <c r="F125" s="23" t="str">
        <f>F12</f>
        <v>Horní Slavkov</v>
      </c>
      <c r="G125" s="30"/>
      <c r="H125" s="30"/>
      <c r="I125" s="25" t="s">
        <v>22</v>
      </c>
      <c r="J125" s="53" t="str">
        <f>IF(J12="","",J12)</f>
        <v>26. 8. 2025</v>
      </c>
      <c r="K125" s="30"/>
      <c r="L125" s="40"/>
      <c r="S125" s="30"/>
      <c r="T125" s="30"/>
      <c r="U125" s="30"/>
      <c r="V125" s="30"/>
      <c r="W125" s="30"/>
      <c r="X125" s="30"/>
      <c r="Y125" s="30"/>
      <c r="Z125" s="30"/>
      <c r="AA125" s="30"/>
      <c r="AB125" s="30"/>
      <c r="AC125" s="30"/>
      <c r="AD125" s="30"/>
      <c r="AE125" s="30"/>
    </row>
    <row r="126" spans="1:31" s="2" customFormat="1" ht="6.95" customHeight="1">
      <c r="A126" s="30"/>
      <c r="B126" s="31"/>
      <c r="C126" s="30"/>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31" s="2" customFormat="1" ht="15.2" customHeight="1">
      <c r="A127" s="30"/>
      <c r="B127" s="31"/>
      <c r="C127" s="25" t="s">
        <v>24</v>
      </c>
      <c r="D127" s="30"/>
      <c r="E127" s="30"/>
      <c r="F127" s="23" t="str">
        <f>E15</f>
        <v>Město Horní Slavkov</v>
      </c>
      <c r="G127" s="30"/>
      <c r="H127" s="30"/>
      <c r="I127" s="25" t="s">
        <v>30</v>
      </c>
      <c r="J127" s="28" t="str">
        <f>E21</f>
        <v>TMS Projekt</v>
      </c>
      <c r="K127" s="30"/>
      <c r="L127" s="40"/>
      <c r="S127" s="30"/>
      <c r="T127" s="30"/>
      <c r="U127" s="30"/>
      <c r="V127" s="30"/>
      <c r="W127" s="30"/>
      <c r="X127" s="30"/>
      <c r="Y127" s="30"/>
      <c r="Z127" s="30"/>
      <c r="AA127" s="30"/>
      <c r="AB127" s="30"/>
      <c r="AC127" s="30"/>
      <c r="AD127" s="30"/>
      <c r="AE127" s="30"/>
    </row>
    <row r="128" spans="1:31" s="2" customFormat="1" ht="15.2" customHeight="1">
      <c r="A128" s="30"/>
      <c r="B128" s="31"/>
      <c r="C128" s="25" t="s">
        <v>28</v>
      </c>
      <c r="D128" s="30"/>
      <c r="E128" s="30"/>
      <c r="F128" s="23" t="str">
        <f>IF(E18="","",E18)</f>
        <v>Vyplň údaj</v>
      </c>
      <c r="G128" s="30"/>
      <c r="H128" s="30"/>
      <c r="I128" s="25" t="s">
        <v>33</v>
      </c>
      <c r="J128" s="28" t="str">
        <f>E24</f>
        <v>Milan Hájek</v>
      </c>
      <c r="K128" s="30"/>
      <c r="L128" s="40"/>
      <c r="S128" s="30"/>
      <c r="T128" s="30"/>
      <c r="U128" s="30"/>
      <c r="V128" s="30"/>
      <c r="W128" s="30"/>
      <c r="X128" s="30"/>
      <c r="Y128" s="30"/>
      <c r="Z128" s="30"/>
      <c r="AA128" s="30"/>
      <c r="AB128" s="30"/>
      <c r="AC128" s="30"/>
      <c r="AD128" s="30"/>
      <c r="AE128" s="30"/>
    </row>
    <row r="129" spans="1:65" s="2" customFormat="1" ht="10.35" customHeight="1">
      <c r="A129" s="30"/>
      <c r="B129" s="31"/>
      <c r="C129" s="30"/>
      <c r="D129" s="30"/>
      <c r="E129" s="30"/>
      <c r="F129" s="30"/>
      <c r="G129" s="30"/>
      <c r="H129" s="30"/>
      <c r="I129" s="30"/>
      <c r="J129" s="30"/>
      <c r="K129" s="30"/>
      <c r="L129" s="40"/>
      <c r="S129" s="30"/>
      <c r="T129" s="30"/>
      <c r="U129" s="30"/>
      <c r="V129" s="30"/>
      <c r="W129" s="30"/>
      <c r="X129" s="30"/>
      <c r="Y129" s="30"/>
      <c r="Z129" s="30"/>
      <c r="AA129" s="30"/>
      <c r="AB129" s="30"/>
      <c r="AC129" s="30"/>
      <c r="AD129" s="30"/>
      <c r="AE129" s="30"/>
    </row>
    <row r="130" spans="1:65" s="10" customFormat="1" ht="29.25" customHeight="1">
      <c r="A130" s="119"/>
      <c r="B130" s="120"/>
      <c r="C130" s="121" t="s">
        <v>148</v>
      </c>
      <c r="D130" s="122" t="s">
        <v>61</v>
      </c>
      <c r="E130" s="122" t="s">
        <v>57</v>
      </c>
      <c r="F130" s="122" t="s">
        <v>58</v>
      </c>
      <c r="G130" s="122" t="s">
        <v>149</v>
      </c>
      <c r="H130" s="122" t="s">
        <v>150</v>
      </c>
      <c r="I130" s="122" t="s">
        <v>151</v>
      </c>
      <c r="J130" s="122" t="s">
        <v>143</v>
      </c>
      <c r="K130" s="123" t="s">
        <v>152</v>
      </c>
      <c r="L130" s="124"/>
      <c r="M130" s="60" t="s">
        <v>1</v>
      </c>
      <c r="N130" s="61" t="s">
        <v>40</v>
      </c>
      <c r="O130" s="61" t="s">
        <v>153</v>
      </c>
      <c r="P130" s="61" t="s">
        <v>154</v>
      </c>
      <c r="Q130" s="61" t="s">
        <v>155</v>
      </c>
      <c r="R130" s="61" t="s">
        <v>156</v>
      </c>
      <c r="S130" s="61" t="s">
        <v>157</v>
      </c>
      <c r="T130" s="62" t="s">
        <v>158</v>
      </c>
      <c r="U130" s="119"/>
      <c r="V130" s="119"/>
      <c r="W130" s="119"/>
      <c r="X130" s="119"/>
      <c r="Y130" s="119"/>
      <c r="Z130" s="119"/>
      <c r="AA130" s="119"/>
      <c r="AB130" s="119"/>
      <c r="AC130" s="119"/>
      <c r="AD130" s="119"/>
      <c r="AE130" s="119"/>
    </row>
    <row r="131" spans="1:65" s="2" customFormat="1" ht="22.9" customHeight="1">
      <c r="A131" s="30"/>
      <c r="B131" s="31"/>
      <c r="C131" s="67" t="s">
        <v>159</v>
      </c>
      <c r="D131" s="30"/>
      <c r="E131" s="30"/>
      <c r="F131" s="30"/>
      <c r="G131" s="30"/>
      <c r="H131" s="30"/>
      <c r="I131" s="30"/>
      <c r="J131" s="125">
        <f>BK131</f>
        <v>0</v>
      </c>
      <c r="K131" s="30"/>
      <c r="L131" s="31"/>
      <c r="M131" s="63"/>
      <c r="N131" s="54"/>
      <c r="O131" s="64"/>
      <c r="P131" s="126">
        <f>P132+P249</f>
        <v>0</v>
      </c>
      <c r="Q131" s="64"/>
      <c r="R131" s="126">
        <f>R132+R249</f>
        <v>103.58447049999998</v>
      </c>
      <c r="S131" s="64"/>
      <c r="T131" s="127">
        <f>T132+T249</f>
        <v>0</v>
      </c>
      <c r="U131" s="30"/>
      <c r="V131" s="30"/>
      <c r="W131" s="30"/>
      <c r="X131" s="30"/>
      <c r="Y131" s="30"/>
      <c r="Z131" s="30"/>
      <c r="AA131" s="30"/>
      <c r="AB131" s="30"/>
      <c r="AC131" s="30"/>
      <c r="AD131" s="30"/>
      <c r="AE131" s="30"/>
      <c r="AT131" s="15" t="s">
        <v>75</v>
      </c>
      <c r="AU131" s="15" t="s">
        <v>145</v>
      </c>
      <c r="BK131" s="128">
        <f>BK132+BK249</f>
        <v>0</v>
      </c>
    </row>
    <row r="132" spans="1:65" s="11" customFormat="1" ht="25.9" customHeight="1">
      <c r="B132" s="129"/>
      <c r="D132" s="130" t="s">
        <v>75</v>
      </c>
      <c r="E132" s="131" t="s">
        <v>221</v>
      </c>
      <c r="F132" s="131" t="s">
        <v>222</v>
      </c>
      <c r="I132" s="132"/>
      <c r="J132" s="133">
        <f>BK132</f>
        <v>0</v>
      </c>
      <c r="L132" s="129"/>
      <c r="M132" s="134"/>
      <c r="N132" s="135"/>
      <c r="O132" s="135"/>
      <c r="P132" s="136">
        <f>P133+P180+P190+P209+P226+P233+P236+P241+P247</f>
        <v>0</v>
      </c>
      <c r="Q132" s="135"/>
      <c r="R132" s="136">
        <f>R133+R180+R190+R209+R226+R233+R236+R241+R247</f>
        <v>102.74853116999998</v>
      </c>
      <c r="S132" s="135"/>
      <c r="T132" s="137">
        <f>T133+T180+T190+T209+T226+T233+T236+T241+T247</f>
        <v>0</v>
      </c>
      <c r="AR132" s="130" t="s">
        <v>84</v>
      </c>
      <c r="AT132" s="138" t="s">
        <v>75</v>
      </c>
      <c r="AU132" s="138" t="s">
        <v>76</v>
      </c>
      <c r="AY132" s="130" t="s">
        <v>163</v>
      </c>
      <c r="BK132" s="139">
        <f>BK133+BK180+BK190+BK209+BK226+BK233+BK236+BK241+BK247</f>
        <v>0</v>
      </c>
    </row>
    <row r="133" spans="1:65" s="11" customFormat="1" ht="22.9" customHeight="1">
      <c r="B133" s="129"/>
      <c r="D133" s="130" t="s">
        <v>75</v>
      </c>
      <c r="E133" s="163" t="s">
        <v>84</v>
      </c>
      <c r="F133" s="163" t="s">
        <v>223</v>
      </c>
      <c r="I133" s="132"/>
      <c r="J133" s="164">
        <f>BK133</f>
        <v>0</v>
      </c>
      <c r="L133" s="129"/>
      <c r="M133" s="134"/>
      <c r="N133" s="135"/>
      <c r="O133" s="135"/>
      <c r="P133" s="136">
        <f>SUM(P134:P179)</f>
        <v>0</v>
      </c>
      <c r="Q133" s="135"/>
      <c r="R133" s="136">
        <f>SUM(R134:R179)</f>
        <v>7.9911999999999992</v>
      </c>
      <c r="S133" s="135"/>
      <c r="T133" s="137">
        <f>SUM(T134:T179)</f>
        <v>0</v>
      </c>
      <c r="AR133" s="130" t="s">
        <v>84</v>
      </c>
      <c r="AT133" s="138" t="s">
        <v>75</v>
      </c>
      <c r="AU133" s="138" t="s">
        <v>84</v>
      </c>
      <c r="AY133" s="130" t="s">
        <v>163</v>
      </c>
      <c r="BK133" s="139">
        <f>SUM(BK134:BK179)</f>
        <v>0</v>
      </c>
    </row>
    <row r="134" spans="1:65" s="2" customFormat="1" ht="33" customHeight="1">
      <c r="A134" s="30"/>
      <c r="B134" s="140"/>
      <c r="C134" s="141" t="s">
        <v>84</v>
      </c>
      <c r="D134" s="141" t="s">
        <v>164</v>
      </c>
      <c r="E134" s="142" t="s">
        <v>3314</v>
      </c>
      <c r="F134" s="143" t="s">
        <v>3315</v>
      </c>
      <c r="G134" s="144" t="s">
        <v>226</v>
      </c>
      <c r="H134" s="145">
        <v>17.7</v>
      </c>
      <c r="I134" s="146"/>
      <c r="J134" s="147">
        <f>ROUND(I134*H134,2)</f>
        <v>0</v>
      </c>
      <c r="K134" s="143" t="s">
        <v>227</v>
      </c>
      <c r="L134" s="31"/>
      <c r="M134" s="148" t="s">
        <v>1</v>
      </c>
      <c r="N134" s="149" t="s">
        <v>41</v>
      </c>
      <c r="O134" s="56"/>
      <c r="P134" s="150">
        <f>O134*H134</f>
        <v>0</v>
      </c>
      <c r="Q134" s="150">
        <v>0</v>
      </c>
      <c r="R134" s="150">
        <f>Q134*H134</f>
        <v>0</v>
      </c>
      <c r="S134" s="150">
        <v>0</v>
      </c>
      <c r="T134" s="151">
        <f>S134*H134</f>
        <v>0</v>
      </c>
      <c r="U134" s="30"/>
      <c r="V134" s="30"/>
      <c r="W134" s="30"/>
      <c r="X134" s="30"/>
      <c r="Y134" s="30"/>
      <c r="Z134" s="30"/>
      <c r="AA134" s="30"/>
      <c r="AB134" s="30"/>
      <c r="AC134" s="30"/>
      <c r="AD134" s="30"/>
      <c r="AE134" s="30"/>
      <c r="AR134" s="152" t="s">
        <v>162</v>
      </c>
      <c r="AT134" s="152" t="s">
        <v>164</v>
      </c>
      <c r="AU134" s="152" t="s">
        <v>86</v>
      </c>
      <c r="AY134" s="15" t="s">
        <v>163</v>
      </c>
      <c r="BE134" s="153">
        <f>IF(N134="základní",J134,0)</f>
        <v>0</v>
      </c>
      <c r="BF134" s="153">
        <f>IF(N134="snížená",J134,0)</f>
        <v>0</v>
      </c>
      <c r="BG134" s="153">
        <f>IF(N134="zákl. přenesená",J134,0)</f>
        <v>0</v>
      </c>
      <c r="BH134" s="153">
        <f>IF(N134="sníž. přenesená",J134,0)</f>
        <v>0</v>
      </c>
      <c r="BI134" s="153">
        <f>IF(N134="nulová",J134,0)</f>
        <v>0</v>
      </c>
      <c r="BJ134" s="15" t="s">
        <v>84</v>
      </c>
      <c r="BK134" s="153">
        <f>ROUND(I134*H134,2)</f>
        <v>0</v>
      </c>
      <c r="BL134" s="15" t="s">
        <v>162</v>
      </c>
      <c r="BM134" s="152" t="s">
        <v>3316</v>
      </c>
    </row>
    <row r="135" spans="1:65" s="13" customFormat="1" ht="11.25">
      <c r="B135" s="165"/>
      <c r="D135" s="166" t="s">
        <v>229</v>
      </c>
      <c r="E135" s="167" t="s">
        <v>1</v>
      </c>
      <c r="F135" s="168" t="s">
        <v>3317</v>
      </c>
      <c r="H135" s="169">
        <v>17.7</v>
      </c>
      <c r="I135" s="170"/>
      <c r="L135" s="165"/>
      <c r="M135" s="171"/>
      <c r="N135" s="172"/>
      <c r="O135" s="172"/>
      <c r="P135" s="172"/>
      <c r="Q135" s="172"/>
      <c r="R135" s="172"/>
      <c r="S135" s="172"/>
      <c r="T135" s="173"/>
      <c r="AT135" s="167" t="s">
        <v>229</v>
      </c>
      <c r="AU135" s="167" t="s">
        <v>86</v>
      </c>
      <c r="AV135" s="13" t="s">
        <v>86</v>
      </c>
      <c r="AW135" s="13" t="s">
        <v>32</v>
      </c>
      <c r="AX135" s="13" t="s">
        <v>76</v>
      </c>
      <c r="AY135" s="167" t="s">
        <v>163</v>
      </c>
    </row>
    <row r="136" spans="1:65" s="2" customFormat="1" ht="33" customHeight="1">
      <c r="A136" s="30"/>
      <c r="B136" s="140"/>
      <c r="C136" s="141" t="s">
        <v>86</v>
      </c>
      <c r="D136" s="141" t="s">
        <v>164</v>
      </c>
      <c r="E136" s="142" t="s">
        <v>3318</v>
      </c>
      <c r="F136" s="143" t="s">
        <v>3319</v>
      </c>
      <c r="G136" s="144" t="s">
        <v>226</v>
      </c>
      <c r="H136" s="145">
        <v>33.743000000000002</v>
      </c>
      <c r="I136" s="146"/>
      <c r="J136" s="147">
        <f>ROUND(I136*H136,2)</f>
        <v>0</v>
      </c>
      <c r="K136" s="143" t="s">
        <v>227</v>
      </c>
      <c r="L136" s="31"/>
      <c r="M136" s="148" t="s">
        <v>1</v>
      </c>
      <c r="N136" s="149" t="s">
        <v>41</v>
      </c>
      <c r="O136" s="56"/>
      <c r="P136" s="150">
        <f>O136*H136</f>
        <v>0</v>
      </c>
      <c r="Q136" s="150">
        <v>0</v>
      </c>
      <c r="R136" s="150">
        <f>Q136*H136</f>
        <v>0</v>
      </c>
      <c r="S136" s="150">
        <v>0</v>
      </c>
      <c r="T136" s="151">
        <f>S136*H136</f>
        <v>0</v>
      </c>
      <c r="U136" s="30"/>
      <c r="V136" s="30"/>
      <c r="W136" s="30"/>
      <c r="X136" s="30"/>
      <c r="Y136" s="30"/>
      <c r="Z136" s="30"/>
      <c r="AA136" s="30"/>
      <c r="AB136" s="30"/>
      <c r="AC136" s="30"/>
      <c r="AD136" s="30"/>
      <c r="AE136" s="30"/>
      <c r="AR136" s="152" t="s">
        <v>162</v>
      </c>
      <c r="AT136" s="152" t="s">
        <v>164</v>
      </c>
      <c r="AU136" s="152" t="s">
        <v>86</v>
      </c>
      <c r="AY136" s="15" t="s">
        <v>163</v>
      </c>
      <c r="BE136" s="153">
        <f>IF(N136="základní",J136,0)</f>
        <v>0</v>
      </c>
      <c r="BF136" s="153">
        <f>IF(N136="snížená",J136,0)</f>
        <v>0</v>
      </c>
      <c r="BG136" s="153">
        <f>IF(N136="zákl. přenesená",J136,0)</f>
        <v>0</v>
      </c>
      <c r="BH136" s="153">
        <f>IF(N136="sníž. přenesená",J136,0)</f>
        <v>0</v>
      </c>
      <c r="BI136" s="153">
        <f>IF(N136="nulová",J136,0)</f>
        <v>0</v>
      </c>
      <c r="BJ136" s="15" t="s">
        <v>84</v>
      </c>
      <c r="BK136" s="153">
        <f>ROUND(I136*H136,2)</f>
        <v>0</v>
      </c>
      <c r="BL136" s="15" t="s">
        <v>162</v>
      </c>
      <c r="BM136" s="152" t="s">
        <v>3320</v>
      </c>
    </row>
    <row r="137" spans="1:65" s="13" customFormat="1" ht="11.25">
      <c r="B137" s="165"/>
      <c r="D137" s="166" t="s">
        <v>229</v>
      </c>
      <c r="E137" s="167" t="s">
        <v>1</v>
      </c>
      <c r="F137" s="168" t="s">
        <v>3321</v>
      </c>
      <c r="H137" s="169">
        <v>0.56000000000000005</v>
      </c>
      <c r="I137" s="170"/>
      <c r="L137" s="165"/>
      <c r="M137" s="171"/>
      <c r="N137" s="172"/>
      <c r="O137" s="172"/>
      <c r="P137" s="172"/>
      <c r="Q137" s="172"/>
      <c r="R137" s="172"/>
      <c r="S137" s="172"/>
      <c r="T137" s="173"/>
      <c r="AT137" s="167" t="s">
        <v>229</v>
      </c>
      <c r="AU137" s="167" t="s">
        <v>86</v>
      </c>
      <c r="AV137" s="13" t="s">
        <v>86</v>
      </c>
      <c r="AW137" s="13" t="s">
        <v>32</v>
      </c>
      <c r="AX137" s="13" t="s">
        <v>76</v>
      </c>
      <c r="AY137" s="167" t="s">
        <v>163</v>
      </c>
    </row>
    <row r="138" spans="1:65" s="13" customFormat="1" ht="11.25">
      <c r="B138" s="165"/>
      <c r="D138" s="166" t="s">
        <v>229</v>
      </c>
      <c r="E138" s="167" t="s">
        <v>1</v>
      </c>
      <c r="F138" s="168" t="s">
        <v>3322</v>
      </c>
      <c r="H138" s="169">
        <v>0.39200000000000002</v>
      </c>
      <c r="I138" s="170"/>
      <c r="L138" s="165"/>
      <c r="M138" s="171"/>
      <c r="N138" s="172"/>
      <c r="O138" s="172"/>
      <c r="P138" s="172"/>
      <c r="Q138" s="172"/>
      <c r="R138" s="172"/>
      <c r="S138" s="172"/>
      <c r="T138" s="173"/>
      <c r="AT138" s="167" t="s">
        <v>229</v>
      </c>
      <c r="AU138" s="167" t="s">
        <v>86</v>
      </c>
      <c r="AV138" s="13" t="s">
        <v>86</v>
      </c>
      <c r="AW138" s="13" t="s">
        <v>32</v>
      </c>
      <c r="AX138" s="13" t="s">
        <v>76</v>
      </c>
      <c r="AY138" s="167" t="s">
        <v>163</v>
      </c>
    </row>
    <row r="139" spans="1:65" s="13" customFormat="1" ht="11.25">
      <c r="B139" s="165"/>
      <c r="D139" s="166" t="s">
        <v>229</v>
      </c>
      <c r="E139" s="167" t="s">
        <v>1</v>
      </c>
      <c r="F139" s="168" t="s">
        <v>3323</v>
      </c>
      <c r="H139" s="169">
        <v>4.7110000000000003</v>
      </c>
      <c r="I139" s="170"/>
      <c r="L139" s="165"/>
      <c r="M139" s="171"/>
      <c r="N139" s="172"/>
      <c r="O139" s="172"/>
      <c r="P139" s="172"/>
      <c r="Q139" s="172"/>
      <c r="R139" s="172"/>
      <c r="S139" s="172"/>
      <c r="T139" s="173"/>
      <c r="AT139" s="167" t="s">
        <v>229</v>
      </c>
      <c r="AU139" s="167" t="s">
        <v>86</v>
      </c>
      <c r="AV139" s="13" t="s">
        <v>86</v>
      </c>
      <c r="AW139" s="13" t="s">
        <v>32</v>
      </c>
      <c r="AX139" s="13" t="s">
        <v>76</v>
      </c>
      <c r="AY139" s="167" t="s">
        <v>163</v>
      </c>
    </row>
    <row r="140" spans="1:65" s="13" customFormat="1" ht="11.25">
      <c r="B140" s="165"/>
      <c r="D140" s="166" t="s">
        <v>229</v>
      </c>
      <c r="E140" s="167" t="s">
        <v>1</v>
      </c>
      <c r="F140" s="168" t="s">
        <v>3324</v>
      </c>
      <c r="H140" s="169">
        <v>28.08</v>
      </c>
      <c r="I140" s="170"/>
      <c r="L140" s="165"/>
      <c r="M140" s="171"/>
      <c r="N140" s="172"/>
      <c r="O140" s="172"/>
      <c r="P140" s="172"/>
      <c r="Q140" s="172"/>
      <c r="R140" s="172"/>
      <c r="S140" s="172"/>
      <c r="T140" s="173"/>
      <c r="AT140" s="167" t="s">
        <v>229</v>
      </c>
      <c r="AU140" s="167" t="s">
        <v>86</v>
      </c>
      <c r="AV140" s="13" t="s">
        <v>86</v>
      </c>
      <c r="AW140" s="13" t="s">
        <v>32</v>
      </c>
      <c r="AX140" s="13" t="s">
        <v>76</v>
      </c>
      <c r="AY140" s="167" t="s">
        <v>163</v>
      </c>
    </row>
    <row r="141" spans="1:65" s="2" customFormat="1" ht="24.2" customHeight="1">
      <c r="A141" s="30"/>
      <c r="B141" s="140"/>
      <c r="C141" s="141" t="s">
        <v>135</v>
      </c>
      <c r="D141" s="141" t="s">
        <v>164</v>
      </c>
      <c r="E141" s="142" t="s">
        <v>3325</v>
      </c>
      <c r="F141" s="143" t="s">
        <v>3326</v>
      </c>
      <c r="G141" s="144" t="s">
        <v>226</v>
      </c>
      <c r="H141" s="145">
        <v>0.48599999999999999</v>
      </c>
      <c r="I141" s="146"/>
      <c r="J141" s="147">
        <f>ROUND(I141*H141,2)</f>
        <v>0</v>
      </c>
      <c r="K141" s="143" t="s">
        <v>594</v>
      </c>
      <c r="L141" s="31"/>
      <c r="M141" s="148" t="s">
        <v>1</v>
      </c>
      <c r="N141" s="149" t="s">
        <v>41</v>
      </c>
      <c r="O141" s="56"/>
      <c r="P141" s="150">
        <f>O141*H141</f>
        <v>0</v>
      </c>
      <c r="Q141" s="150">
        <v>0</v>
      </c>
      <c r="R141" s="150">
        <f>Q141*H141</f>
        <v>0</v>
      </c>
      <c r="S141" s="150">
        <v>0</v>
      </c>
      <c r="T141" s="151">
        <f>S141*H141</f>
        <v>0</v>
      </c>
      <c r="U141" s="30"/>
      <c r="V141" s="30"/>
      <c r="W141" s="30"/>
      <c r="X141" s="30"/>
      <c r="Y141" s="30"/>
      <c r="Z141" s="30"/>
      <c r="AA141" s="30"/>
      <c r="AB141" s="30"/>
      <c r="AC141" s="30"/>
      <c r="AD141" s="30"/>
      <c r="AE141" s="30"/>
      <c r="AR141" s="152" t="s">
        <v>162</v>
      </c>
      <c r="AT141" s="152" t="s">
        <v>164</v>
      </c>
      <c r="AU141" s="152" t="s">
        <v>86</v>
      </c>
      <c r="AY141" s="15" t="s">
        <v>163</v>
      </c>
      <c r="BE141" s="153">
        <f>IF(N141="základní",J141,0)</f>
        <v>0</v>
      </c>
      <c r="BF141" s="153">
        <f>IF(N141="snížená",J141,0)</f>
        <v>0</v>
      </c>
      <c r="BG141" s="153">
        <f>IF(N141="zákl. přenesená",J141,0)</f>
        <v>0</v>
      </c>
      <c r="BH141" s="153">
        <f>IF(N141="sníž. přenesená",J141,0)</f>
        <v>0</v>
      </c>
      <c r="BI141" s="153">
        <f>IF(N141="nulová",J141,0)</f>
        <v>0</v>
      </c>
      <c r="BJ141" s="15" t="s">
        <v>84</v>
      </c>
      <c r="BK141" s="153">
        <f>ROUND(I141*H141,2)</f>
        <v>0</v>
      </c>
      <c r="BL141" s="15" t="s">
        <v>162</v>
      </c>
      <c r="BM141" s="152" t="s">
        <v>3327</v>
      </c>
    </row>
    <row r="142" spans="1:65" s="13" customFormat="1" ht="11.25">
      <c r="B142" s="165"/>
      <c r="D142" s="166" t="s">
        <v>229</v>
      </c>
      <c r="E142" s="167" t="s">
        <v>1</v>
      </c>
      <c r="F142" s="168" t="s">
        <v>3328</v>
      </c>
      <c r="H142" s="169">
        <v>0.48599999999999999</v>
      </c>
      <c r="I142" s="170"/>
      <c r="L142" s="165"/>
      <c r="M142" s="171"/>
      <c r="N142" s="172"/>
      <c r="O142" s="172"/>
      <c r="P142" s="172"/>
      <c r="Q142" s="172"/>
      <c r="R142" s="172"/>
      <c r="S142" s="172"/>
      <c r="T142" s="173"/>
      <c r="AT142" s="167" t="s">
        <v>229</v>
      </c>
      <c r="AU142" s="167" t="s">
        <v>86</v>
      </c>
      <c r="AV142" s="13" t="s">
        <v>86</v>
      </c>
      <c r="AW142" s="13" t="s">
        <v>32</v>
      </c>
      <c r="AX142" s="13" t="s">
        <v>84</v>
      </c>
      <c r="AY142" s="167" t="s">
        <v>163</v>
      </c>
    </row>
    <row r="143" spans="1:65" s="2" customFormat="1" ht="37.9" customHeight="1">
      <c r="A143" s="30"/>
      <c r="B143" s="140"/>
      <c r="C143" s="141" t="s">
        <v>162</v>
      </c>
      <c r="D143" s="141" t="s">
        <v>164</v>
      </c>
      <c r="E143" s="142" t="s">
        <v>3329</v>
      </c>
      <c r="F143" s="143" t="s">
        <v>3330</v>
      </c>
      <c r="G143" s="144" t="s">
        <v>226</v>
      </c>
      <c r="H143" s="145">
        <v>71.929000000000002</v>
      </c>
      <c r="I143" s="146"/>
      <c r="J143" s="147">
        <f>ROUND(I143*H143,2)</f>
        <v>0</v>
      </c>
      <c r="K143" s="143" t="s">
        <v>227</v>
      </c>
      <c r="L143" s="31"/>
      <c r="M143" s="148" t="s">
        <v>1</v>
      </c>
      <c r="N143" s="149" t="s">
        <v>41</v>
      </c>
      <c r="O143" s="56"/>
      <c r="P143" s="150">
        <f>O143*H143</f>
        <v>0</v>
      </c>
      <c r="Q143" s="150">
        <v>0</v>
      </c>
      <c r="R143" s="150">
        <f>Q143*H143</f>
        <v>0</v>
      </c>
      <c r="S143" s="150">
        <v>0</v>
      </c>
      <c r="T143" s="151">
        <f>S143*H143</f>
        <v>0</v>
      </c>
      <c r="U143" s="30"/>
      <c r="V143" s="30"/>
      <c r="W143" s="30"/>
      <c r="X143" s="30"/>
      <c r="Y143" s="30"/>
      <c r="Z143" s="30"/>
      <c r="AA143" s="30"/>
      <c r="AB143" s="30"/>
      <c r="AC143" s="30"/>
      <c r="AD143" s="30"/>
      <c r="AE143" s="30"/>
      <c r="AR143" s="152" t="s">
        <v>162</v>
      </c>
      <c r="AT143" s="152" t="s">
        <v>164</v>
      </c>
      <c r="AU143" s="152" t="s">
        <v>86</v>
      </c>
      <c r="AY143" s="15" t="s">
        <v>163</v>
      </c>
      <c r="BE143" s="153">
        <f>IF(N143="základní",J143,0)</f>
        <v>0</v>
      </c>
      <c r="BF143" s="153">
        <f>IF(N143="snížená",J143,0)</f>
        <v>0</v>
      </c>
      <c r="BG143" s="153">
        <f>IF(N143="zákl. přenesená",J143,0)</f>
        <v>0</v>
      </c>
      <c r="BH143" s="153">
        <f>IF(N143="sníž. přenesená",J143,0)</f>
        <v>0</v>
      </c>
      <c r="BI143" s="153">
        <f>IF(N143="nulová",J143,0)</f>
        <v>0</v>
      </c>
      <c r="BJ143" s="15" t="s">
        <v>84</v>
      </c>
      <c r="BK143" s="153">
        <f>ROUND(I143*H143,2)</f>
        <v>0</v>
      </c>
      <c r="BL143" s="15" t="s">
        <v>162</v>
      </c>
      <c r="BM143" s="152" t="s">
        <v>3331</v>
      </c>
    </row>
    <row r="144" spans="1:65" s="2" customFormat="1" ht="37.9" customHeight="1">
      <c r="A144" s="30"/>
      <c r="B144" s="140"/>
      <c r="C144" s="141" t="s">
        <v>178</v>
      </c>
      <c r="D144" s="141" t="s">
        <v>164</v>
      </c>
      <c r="E144" s="142" t="s">
        <v>237</v>
      </c>
      <c r="F144" s="143" t="s">
        <v>238</v>
      </c>
      <c r="G144" s="144" t="s">
        <v>226</v>
      </c>
      <c r="H144" s="145">
        <v>51.929000000000002</v>
      </c>
      <c r="I144" s="146"/>
      <c r="J144" s="147">
        <f>ROUND(I144*H144,2)</f>
        <v>0</v>
      </c>
      <c r="K144" s="143" t="s">
        <v>227</v>
      </c>
      <c r="L144" s="31"/>
      <c r="M144" s="148" t="s">
        <v>1</v>
      </c>
      <c r="N144" s="149" t="s">
        <v>41</v>
      </c>
      <c r="O144" s="56"/>
      <c r="P144" s="150">
        <f>O144*H144</f>
        <v>0</v>
      </c>
      <c r="Q144" s="150">
        <v>0</v>
      </c>
      <c r="R144" s="150">
        <f>Q144*H144</f>
        <v>0</v>
      </c>
      <c r="S144" s="150">
        <v>0</v>
      </c>
      <c r="T144" s="151">
        <f>S144*H144</f>
        <v>0</v>
      </c>
      <c r="U144" s="30"/>
      <c r="V144" s="30"/>
      <c r="W144" s="30"/>
      <c r="X144" s="30"/>
      <c r="Y144" s="30"/>
      <c r="Z144" s="30"/>
      <c r="AA144" s="30"/>
      <c r="AB144" s="30"/>
      <c r="AC144" s="30"/>
      <c r="AD144" s="30"/>
      <c r="AE144" s="30"/>
      <c r="AR144" s="152" t="s">
        <v>162</v>
      </c>
      <c r="AT144" s="152" t="s">
        <v>164</v>
      </c>
      <c r="AU144" s="152" t="s">
        <v>86</v>
      </c>
      <c r="AY144" s="15" t="s">
        <v>163</v>
      </c>
      <c r="BE144" s="153">
        <f>IF(N144="základní",J144,0)</f>
        <v>0</v>
      </c>
      <c r="BF144" s="153">
        <f>IF(N144="snížená",J144,0)</f>
        <v>0</v>
      </c>
      <c r="BG144" s="153">
        <f>IF(N144="zákl. přenesená",J144,0)</f>
        <v>0</v>
      </c>
      <c r="BH144" s="153">
        <f>IF(N144="sníž. přenesená",J144,0)</f>
        <v>0</v>
      </c>
      <c r="BI144" s="153">
        <f>IF(N144="nulová",J144,0)</f>
        <v>0</v>
      </c>
      <c r="BJ144" s="15" t="s">
        <v>84</v>
      </c>
      <c r="BK144" s="153">
        <f>ROUND(I144*H144,2)</f>
        <v>0</v>
      </c>
      <c r="BL144" s="15" t="s">
        <v>162</v>
      </c>
      <c r="BM144" s="152" t="s">
        <v>3332</v>
      </c>
    </row>
    <row r="145" spans="1:65" s="13" customFormat="1" ht="11.25">
      <c r="B145" s="165"/>
      <c r="D145" s="166" t="s">
        <v>229</v>
      </c>
      <c r="E145" s="167" t="s">
        <v>1</v>
      </c>
      <c r="F145" s="168" t="s">
        <v>3333</v>
      </c>
      <c r="H145" s="169">
        <v>51.929000000000002</v>
      </c>
      <c r="I145" s="170"/>
      <c r="L145" s="165"/>
      <c r="M145" s="171"/>
      <c r="N145" s="172"/>
      <c r="O145" s="172"/>
      <c r="P145" s="172"/>
      <c r="Q145" s="172"/>
      <c r="R145" s="172"/>
      <c r="S145" s="172"/>
      <c r="T145" s="173"/>
      <c r="AT145" s="167" t="s">
        <v>229</v>
      </c>
      <c r="AU145" s="167" t="s">
        <v>86</v>
      </c>
      <c r="AV145" s="13" t="s">
        <v>86</v>
      </c>
      <c r="AW145" s="13" t="s">
        <v>32</v>
      </c>
      <c r="AX145" s="13" t="s">
        <v>84</v>
      </c>
      <c r="AY145" s="167" t="s">
        <v>163</v>
      </c>
    </row>
    <row r="146" spans="1:65" s="2" customFormat="1" ht="16.5" customHeight="1">
      <c r="A146" s="30"/>
      <c r="B146" s="140"/>
      <c r="C146" s="141" t="s">
        <v>182</v>
      </c>
      <c r="D146" s="141" t="s">
        <v>164</v>
      </c>
      <c r="E146" s="142" t="s">
        <v>3334</v>
      </c>
      <c r="F146" s="143" t="s">
        <v>249</v>
      </c>
      <c r="G146" s="144" t="s">
        <v>226</v>
      </c>
      <c r="H146" s="145">
        <v>51.929000000000002</v>
      </c>
      <c r="I146" s="146"/>
      <c r="J146" s="147">
        <f>ROUND(I146*H146,2)</f>
        <v>0</v>
      </c>
      <c r="K146" s="143" t="s">
        <v>227</v>
      </c>
      <c r="L146" s="31"/>
      <c r="M146" s="148" t="s">
        <v>1</v>
      </c>
      <c r="N146" s="149" t="s">
        <v>41</v>
      </c>
      <c r="O146" s="56"/>
      <c r="P146" s="150">
        <f>O146*H146</f>
        <v>0</v>
      </c>
      <c r="Q146" s="150">
        <v>0</v>
      </c>
      <c r="R146" s="150">
        <f>Q146*H146</f>
        <v>0</v>
      </c>
      <c r="S146" s="150">
        <v>0</v>
      </c>
      <c r="T146" s="151">
        <f>S146*H146</f>
        <v>0</v>
      </c>
      <c r="U146" s="30"/>
      <c r="V146" s="30"/>
      <c r="W146" s="30"/>
      <c r="X146" s="30"/>
      <c r="Y146" s="30"/>
      <c r="Z146" s="30"/>
      <c r="AA146" s="30"/>
      <c r="AB146" s="30"/>
      <c r="AC146" s="30"/>
      <c r="AD146" s="30"/>
      <c r="AE146" s="30"/>
      <c r="AR146" s="152" t="s">
        <v>162</v>
      </c>
      <c r="AT146" s="152" t="s">
        <v>164</v>
      </c>
      <c r="AU146" s="152" t="s">
        <v>86</v>
      </c>
      <c r="AY146" s="15" t="s">
        <v>163</v>
      </c>
      <c r="BE146" s="153">
        <f>IF(N146="základní",J146,0)</f>
        <v>0</v>
      </c>
      <c r="BF146" s="153">
        <f>IF(N146="snížená",J146,0)</f>
        <v>0</v>
      </c>
      <c r="BG146" s="153">
        <f>IF(N146="zákl. přenesená",J146,0)</f>
        <v>0</v>
      </c>
      <c r="BH146" s="153">
        <f>IF(N146="sníž. přenesená",J146,0)</f>
        <v>0</v>
      </c>
      <c r="BI146" s="153">
        <f>IF(N146="nulová",J146,0)</f>
        <v>0</v>
      </c>
      <c r="BJ146" s="15" t="s">
        <v>84</v>
      </c>
      <c r="BK146" s="153">
        <f>ROUND(I146*H146,2)</f>
        <v>0</v>
      </c>
      <c r="BL146" s="15" t="s">
        <v>162</v>
      </c>
      <c r="BM146" s="152" t="s">
        <v>3335</v>
      </c>
    </row>
    <row r="147" spans="1:65" s="2" customFormat="1" ht="33" customHeight="1">
      <c r="A147" s="30"/>
      <c r="B147" s="140"/>
      <c r="C147" s="141" t="s">
        <v>186</v>
      </c>
      <c r="D147" s="141" t="s">
        <v>164</v>
      </c>
      <c r="E147" s="142" t="s">
        <v>243</v>
      </c>
      <c r="F147" s="143" t="s">
        <v>244</v>
      </c>
      <c r="G147" s="144" t="s">
        <v>245</v>
      </c>
      <c r="H147" s="145">
        <v>103.858</v>
      </c>
      <c r="I147" s="146"/>
      <c r="J147" s="147">
        <f>ROUND(I147*H147,2)</f>
        <v>0</v>
      </c>
      <c r="K147" s="143" t="s">
        <v>227</v>
      </c>
      <c r="L147" s="31"/>
      <c r="M147" s="148" t="s">
        <v>1</v>
      </c>
      <c r="N147" s="149" t="s">
        <v>41</v>
      </c>
      <c r="O147" s="56"/>
      <c r="P147" s="150">
        <f>O147*H147</f>
        <v>0</v>
      </c>
      <c r="Q147" s="150">
        <v>0</v>
      </c>
      <c r="R147" s="150">
        <f>Q147*H147</f>
        <v>0</v>
      </c>
      <c r="S147" s="150">
        <v>0</v>
      </c>
      <c r="T147" s="151">
        <f>S147*H147</f>
        <v>0</v>
      </c>
      <c r="U147" s="30"/>
      <c r="V147" s="30"/>
      <c r="W147" s="30"/>
      <c r="X147" s="30"/>
      <c r="Y147" s="30"/>
      <c r="Z147" s="30"/>
      <c r="AA147" s="30"/>
      <c r="AB147" s="30"/>
      <c r="AC147" s="30"/>
      <c r="AD147" s="30"/>
      <c r="AE147" s="30"/>
      <c r="AR147" s="152" t="s">
        <v>162</v>
      </c>
      <c r="AT147" s="152" t="s">
        <v>164</v>
      </c>
      <c r="AU147" s="152" t="s">
        <v>86</v>
      </c>
      <c r="AY147" s="15" t="s">
        <v>163</v>
      </c>
      <c r="BE147" s="153">
        <f>IF(N147="základní",J147,0)</f>
        <v>0</v>
      </c>
      <c r="BF147" s="153">
        <f>IF(N147="snížená",J147,0)</f>
        <v>0</v>
      </c>
      <c r="BG147" s="153">
        <f>IF(N147="zákl. přenesená",J147,0)</f>
        <v>0</v>
      </c>
      <c r="BH147" s="153">
        <f>IF(N147="sníž. přenesená",J147,0)</f>
        <v>0</v>
      </c>
      <c r="BI147" s="153">
        <f>IF(N147="nulová",J147,0)</f>
        <v>0</v>
      </c>
      <c r="BJ147" s="15" t="s">
        <v>84</v>
      </c>
      <c r="BK147" s="153">
        <f>ROUND(I147*H147,2)</f>
        <v>0</v>
      </c>
      <c r="BL147" s="15" t="s">
        <v>162</v>
      </c>
      <c r="BM147" s="152" t="s">
        <v>3336</v>
      </c>
    </row>
    <row r="148" spans="1:65" s="13" customFormat="1" ht="11.25">
      <c r="B148" s="165"/>
      <c r="D148" s="166" t="s">
        <v>229</v>
      </c>
      <c r="F148" s="168" t="s">
        <v>3337</v>
      </c>
      <c r="H148" s="169">
        <v>103.858</v>
      </c>
      <c r="I148" s="170"/>
      <c r="L148" s="165"/>
      <c r="M148" s="171"/>
      <c r="N148" s="172"/>
      <c r="O148" s="172"/>
      <c r="P148" s="172"/>
      <c r="Q148" s="172"/>
      <c r="R148" s="172"/>
      <c r="S148" s="172"/>
      <c r="T148" s="173"/>
      <c r="AT148" s="167" t="s">
        <v>229</v>
      </c>
      <c r="AU148" s="167" t="s">
        <v>86</v>
      </c>
      <c r="AV148" s="13" t="s">
        <v>86</v>
      </c>
      <c r="AW148" s="13" t="s">
        <v>3</v>
      </c>
      <c r="AX148" s="13" t="s">
        <v>84</v>
      </c>
      <c r="AY148" s="167" t="s">
        <v>163</v>
      </c>
    </row>
    <row r="149" spans="1:65" s="2" customFormat="1" ht="24.2" customHeight="1">
      <c r="A149" s="30"/>
      <c r="B149" s="140"/>
      <c r="C149" s="141" t="s">
        <v>190</v>
      </c>
      <c r="D149" s="141" t="s">
        <v>164</v>
      </c>
      <c r="E149" s="142" t="s">
        <v>3338</v>
      </c>
      <c r="F149" s="143" t="s">
        <v>3339</v>
      </c>
      <c r="G149" s="144" t="s">
        <v>226</v>
      </c>
      <c r="H149" s="145">
        <v>18.36</v>
      </c>
      <c r="I149" s="146"/>
      <c r="J149" s="147">
        <f>ROUND(I149*H149,2)</f>
        <v>0</v>
      </c>
      <c r="K149" s="143" t="s">
        <v>227</v>
      </c>
      <c r="L149" s="31"/>
      <c r="M149" s="148" t="s">
        <v>1</v>
      </c>
      <c r="N149" s="149" t="s">
        <v>41</v>
      </c>
      <c r="O149" s="56"/>
      <c r="P149" s="150">
        <f>O149*H149</f>
        <v>0</v>
      </c>
      <c r="Q149" s="150">
        <v>0</v>
      </c>
      <c r="R149" s="150">
        <f>Q149*H149</f>
        <v>0</v>
      </c>
      <c r="S149" s="150">
        <v>0</v>
      </c>
      <c r="T149" s="151">
        <f>S149*H149</f>
        <v>0</v>
      </c>
      <c r="U149" s="30"/>
      <c r="V149" s="30"/>
      <c r="W149" s="30"/>
      <c r="X149" s="30"/>
      <c r="Y149" s="30"/>
      <c r="Z149" s="30"/>
      <c r="AA149" s="30"/>
      <c r="AB149" s="30"/>
      <c r="AC149" s="30"/>
      <c r="AD149" s="30"/>
      <c r="AE149" s="30"/>
      <c r="AR149" s="152" t="s">
        <v>162</v>
      </c>
      <c r="AT149" s="152" t="s">
        <v>164</v>
      </c>
      <c r="AU149" s="152" t="s">
        <v>86</v>
      </c>
      <c r="AY149" s="15" t="s">
        <v>163</v>
      </c>
      <c r="BE149" s="153">
        <f>IF(N149="základní",J149,0)</f>
        <v>0</v>
      </c>
      <c r="BF149" s="153">
        <f>IF(N149="snížená",J149,0)</f>
        <v>0</v>
      </c>
      <c r="BG149" s="153">
        <f>IF(N149="zákl. přenesená",J149,0)</f>
        <v>0</v>
      </c>
      <c r="BH149" s="153">
        <f>IF(N149="sníž. přenesená",J149,0)</f>
        <v>0</v>
      </c>
      <c r="BI149" s="153">
        <f>IF(N149="nulová",J149,0)</f>
        <v>0</v>
      </c>
      <c r="BJ149" s="15" t="s">
        <v>84</v>
      </c>
      <c r="BK149" s="153">
        <f>ROUND(I149*H149,2)</f>
        <v>0</v>
      </c>
      <c r="BL149" s="15" t="s">
        <v>162</v>
      </c>
      <c r="BM149" s="152" t="s">
        <v>3340</v>
      </c>
    </row>
    <row r="150" spans="1:65" s="13" customFormat="1" ht="11.25">
      <c r="B150" s="165"/>
      <c r="D150" s="166" t="s">
        <v>229</v>
      </c>
      <c r="E150" s="167" t="s">
        <v>1</v>
      </c>
      <c r="F150" s="168" t="s">
        <v>3341</v>
      </c>
      <c r="H150" s="169">
        <v>18.36</v>
      </c>
      <c r="I150" s="170"/>
      <c r="L150" s="165"/>
      <c r="M150" s="171"/>
      <c r="N150" s="172"/>
      <c r="O150" s="172"/>
      <c r="P150" s="172"/>
      <c r="Q150" s="172"/>
      <c r="R150" s="172"/>
      <c r="S150" s="172"/>
      <c r="T150" s="173"/>
      <c r="AT150" s="167" t="s">
        <v>229</v>
      </c>
      <c r="AU150" s="167" t="s">
        <v>86</v>
      </c>
      <c r="AV150" s="13" t="s">
        <v>86</v>
      </c>
      <c r="AW150" s="13" t="s">
        <v>32</v>
      </c>
      <c r="AX150" s="13" t="s">
        <v>76</v>
      </c>
      <c r="AY150" s="167" t="s">
        <v>163</v>
      </c>
    </row>
    <row r="151" spans="1:65" s="2" customFormat="1" ht="16.5" customHeight="1">
      <c r="A151" s="30"/>
      <c r="B151" s="140"/>
      <c r="C151" s="174" t="s">
        <v>257</v>
      </c>
      <c r="D151" s="174" t="s">
        <v>618</v>
      </c>
      <c r="E151" s="175" t="s">
        <v>2044</v>
      </c>
      <c r="F151" s="176" t="s">
        <v>2045</v>
      </c>
      <c r="G151" s="177" t="s">
        <v>245</v>
      </c>
      <c r="H151" s="178">
        <v>34.884</v>
      </c>
      <c r="I151" s="179"/>
      <c r="J151" s="180">
        <f>ROUND(I151*H151,2)</f>
        <v>0</v>
      </c>
      <c r="K151" s="176" t="s">
        <v>227</v>
      </c>
      <c r="L151" s="181"/>
      <c r="M151" s="182" t="s">
        <v>1</v>
      </c>
      <c r="N151" s="183" t="s">
        <v>41</v>
      </c>
      <c r="O151" s="56"/>
      <c r="P151" s="150">
        <f>O151*H151</f>
        <v>0</v>
      </c>
      <c r="Q151" s="150">
        <v>0</v>
      </c>
      <c r="R151" s="150">
        <f>Q151*H151</f>
        <v>0</v>
      </c>
      <c r="S151" s="150">
        <v>0</v>
      </c>
      <c r="T151" s="151">
        <f>S151*H151</f>
        <v>0</v>
      </c>
      <c r="U151" s="30"/>
      <c r="V151" s="30"/>
      <c r="W151" s="30"/>
      <c r="X151" s="30"/>
      <c r="Y151" s="30"/>
      <c r="Z151" s="30"/>
      <c r="AA151" s="30"/>
      <c r="AB151" s="30"/>
      <c r="AC151" s="30"/>
      <c r="AD151" s="30"/>
      <c r="AE151" s="30"/>
      <c r="AR151" s="152" t="s">
        <v>190</v>
      </c>
      <c r="AT151" s="152" t="s">
        <v>618</v>
      </c>
      <c r="AU151" s="152" t="s">
        <v>86</v>
      </c>
      <c r="AY151" s="15" t="s">
        <v>163</v>
      </c>
      <c r="BE151" s="153">
        <f>IF(N151="základní",J151,0)</f>
        <v>0</v>
      </c>
      <c r="BF151" s="153">
        <f>IF(N151="snížená",J151,0)</f>
        <v>0</v>
      </c>
      <c r="BG151" s="153">
        <f>IF(N151="zákl. přenesená",J151,0)</f>
        <v>0</v>
      </c>
      <c r="BH151" s="153">
        <f>IF(N151="sníž. přenesená",J151,0)</f>
        <v>0</v>
      </c>
      <c r="BI151" s="153">
        <f>IF(N151="nulová",J151,0)</f>
        <v>0</v>
      </c>
      <c r="BJ151" s="15" t="s">
        <v>84</v>
      </c>
      <c r="BK151" s="153">
        <f>ROUND(I151*H151,2)</f>
        <v>0</v>
      </c>
      <c r="BL151" s="15" t="s">
        <v>162</v>
      </c>
      <c r="BM151" s="152" t="s">
        <v>3342</v>
      </c>
    </row>
    <row r="152" spans="1:65" s="13" customFormat="1" ht="11.25">
      <c r="B152" s="165"/>
      <c r="D152" s="166" t="s">
        <v>229</v>
      </c>
      <c r="F152" s="168" t="s">
        <v>3343</v>
      </c>
      <c r="H152" s="169">
        <v>34.884</v>
      </c>
      <c r="I152" s="170"/>
      <c r="L152" s="165"/>
      <c r="M152" s="171"/>
      <c r="N152" s="172"/>
      <c r="O152" s="172"/>
      <c r="P152" s="172"/>
      <c r="Q152" s="172"/>
      <c r="R152" s="172"/>
      <c r="S152" s="172"/>
      <c r="T152" s="173"/>
      <c r="AT152" s="167" t="s">
        <v>229</v>
      </c>
      <c r="AU152" s="167" t="s">
        <v>86</v>
      </c>
      <c r="AV152" s="13" t="s">
        <v>86</v>
      </c>
      <c r="AW152" s="13" t="s">
        <v>3</v>
      </c>
      <c r="AX152" s="13" t="s">
        <v>84</v>
      </c>
      <c r="AY152" s="167" t="s">
        <v>163</v>
      </c>
    </row>
    <row r="153" spans="1:65" s="2" customFormat="1" ht="24.2" customHeight="1">
      <c r="A153" s="30"/>
      <c r="B153" s="140"/>
      <c r="C153" s="141" t="s">
        <v>89</v>
      </c>
      <c r="D153" s="141" t="s">
        <v>164</v>
      </c>
      <c r="E153" s="142" t="s">
        <v>2048</v>
      </c>
      <c r="F153" s="143" t="s">
        <v>2049</v>
      </c>
      <c r="G153" s="144" t="s">
        <v>226</v>
      </c>
      <c r="H153" s="145">
        <v>7.56</v>
      </c>
      <c r="I153" s="146"/>
      <c r="J153" s="147">
        <f>ROUND(I153*H153,2)</f>
        <v>0</v>
      </c>
      <c r="K153" s="143" t="s">
        <v>227</v>
      </c>
      <c r="L153" s="31"/>
      <c r="M153" s="148" t="s">
        <v>1</v>
      </c>
      <c r="N153" s="149" t="s">
        <v>41</v>
      </c>
      <c r="O153" s="56"/>
      <c r="P153" s="150">
        <f>O153*H153</f>
        <v>0</v>
      </c>
      <c r="Q153" s="150">
        <v>0</v>
      </c>
      <c r="R153" s="150">
        <f>Q153*H153</f>
        <v>0</v>
      </c>
      <c r="S153" s="150">
        <v>0</v>
      </c>
      <c r="T153" s="151">
        <f>S153*H153</f>
        <v>0</v>
      </c>
      <c r="U153" s="30"/>
      <c r="V153" s="30"/>
      <c r="W153" s="30"/>
      <c r="X153" s="30"/>
      <c r="Y153" s="30"/>
      <c r="Z153" s="30"/>
      <c r="AA153" s="30"/>
      <c r="AB153" s="30"/>
      <c r="AC153" s="30"/>
      <c r="AD153" s="30"/>
      <c r="AE153" s="30"/>
      <c r="AR153" s="152" t="s">
        <v>162</v>
      </c>
      <c r="AT153" s="152" t="s">
        <v>164</v>
      </c>
      <c r="AU153" s="152" t="s">
        <v>86</v>
      </c>
      <c r="AY153" s="15" t="s">
        <v>163</v>
      </c>
      <c r="BE153" s="153">
        <f>IF(N153="základní",J153,0)</f>
        <v>0</v>
      </c>
      <c r="BF153" s="153">
        <f>IF(N153="snížená",J153,0)</f>
        <v>0</v>
      </c>
      <c r="BG153" s="153">
        <f>IF(N153="zákl. přenesená",J153,0)</f>
        <v>0</v>
      </c>
      <c r="BH153" s="153">
        <f>IF(N153="sníž. přenesená",J153,0)</f>
        <v>0</v>
      </c>
      <c r="BI153" s="153">
        <f>IF(N153="nulová",J153,0)</f>
        <v>0</v>
      </c>
      <c r="BJ153" s="15" t="s">
        <v>84</v>
      </c>
      <c r="BK153" s="153">
        <f>ROUND(I153*H153,2)</f>
        <v>0</v>
      </c>
      <c r="BL153" s="15" t="s">
        <v>162</v>
      </c>
      <c r="BM153" s="152" t="s">
        <v>3344</v>
      </c>
    </row>
    <row r="154" spans="1:65" s="13" customFormat="1" ht="11.25">
      <c r="B154" s="165"/>
      <c r="D154" s="166" t="s">
        <v>229</v>
      </c>
      <c r="E154" s="167" t="s">
        <v>1</v>
      </c>
      <c r="F154" s="168" t="s">
        <v>3345</v>
      </c>
      <c r="H154" s="169">
        <v>7.56</v>
      </c>
      <c r="I154" s="170"/>
      <c r="L154" s="165"/>
      <c r="M154" s="171"/>
      <c r="N154" s="172"/>
      <c r="O154" s="172"/>
      <c r="P154" s="172"/>
      <c r="Q154" s="172"/>
      <c r="R154" s="172"/>
      <c r="S154" s="172"/>
      <c r="T154" s="173"/>
      <c r="AT154" s="167" t="s">
        <v>229</v>
      </c>
      <c r="AU154" s="167" t="s">
        <v>86</v>
      </c>
      <c r="AV154" s="13" t="s">
        <v>86</v>
      </c>
      <c r="AW154" s="13" t="s">
        <v>32</v>
      </c>
      <c r="AX154" s="13" t="s">
        <v>76</v>
      </c>
      <c r="AY154" s="167" t="s">
        <v>163</v>
      </c>
    </row>
    <row r="155" spans="1:65" s="2" customFormat="1" ht="16.5" customHeight="1">
      <c r="A155" s="30"/>
      <c r="B155" s="140"/>
      <c r="C155" s="174" t="s">
        <v>266</v>
      </c>
      <c r="D155" s="174" t="s">
        <v>618</v>
      </c>
      <c r="E155" s="175" t="s">
        <v>2044</v>
      </c>
      <c r="F155" s="176" t="s">
        <v>2045</v>
      </c>
      <c r="G155" s="177" t="s">
        <v>245</v>
      </c>
      <c r="H155" s="178">
        <v>14.364000000000001</v>
      </c>
      <c r="I155" s="179"/>
      <c r="J155" s="180">
        <f>ROUND(I155*H155,2)</f>
        <v>0</v>
      </c>
      <c r="K155" s="176" t="s">
        <v>227</v>
      </c>
      <c r="L155" s="181"/>
      <c r="M155" s="182" t="s">
        <v>1</v>
      </c>
      <c r="N155" s="183" t="s">
        <v>41</v>
      </c>
      <c r="O155" s="56"/>
      <c r="P155" s="150">
        <f>O155*H155</f>
        <v>0</v>
      </c>
      <c r="Q155" s="150">
        <v>0</v>
      </c>
      <c r="R155" s="150">
        <f>Q155*H155</f>
        <v>0</v>
      </c>
      <c r="S155" s="150">
        <v>0</v>
      </c>
      <c r="T155" s="151">
        <f>S155*H155</f>
        <v>0</v>
      </c>
      <c r="U155" s="30"/>
      <c r="V155" s="30"/>
      <c r="W155" s="30"/>
      <c r="X155" s="30"/>
      <c r="Y155" s="30"/>
      <c r="Z155" s="30"/>
      <c r="AA155" s="30"/>
      <c r="AB155" s="30"/>
      <c r="AC155" s="30"/>
      <c r="AD155" s="30"/>
      <c r="AE155" s="30"/>
      <c r="AR155" s="152" t="s">
        <v>190</v>
      </c>
      <c r="AT155" s="152" t="s">
        <v>618</v>
      </c>
      <c r="AU155" s="152" t="s">
        <v>86</v>
      </c>
      <c r="AY155" s="15" t="s">
        <v>163</v>
      </c>
      <c r="BE155" s="153">
        <f>IF(N155="základní",J155,0)</f>
        <v>0</v>
      </c>
      <c r="BF155" s="153">
        <f>IF(N155="snížená",J155,0)</f>
        <v>0</v>
      </c>
      <c r="BG155" s="153">
        <f>IF(N155="zákl. přenesená",J155,0)</f>
        <v>0</v>
      </c>
      <c r="BH155" s="153">
        <f>IF(N155="sníž. přenesená",J155,0)</f>
        <v>0</v>
      </c>
      <c r="BI155" s="153">
        <f>IF(N155="nulová",J155,0)</f>
        <v>0</v>
      </c>
      <c r="BJ155" s="15" t="s">
        <v>84</v>
      </c>
      <c r="BK155" s="153">
        <f>ROUND(I155*H155,2)</f>
        <v>0</v>
      </c>
      <c r="BL155" s="15" t="s">
        <v>162</v>
      </c>
      <c r="BM155" s="152" t="s">
        <v>3346</v>
      </c>
    </row>
    <row r="156" spans="1:65" s="13" customFormat="1" ht="11.25">
      <c r="B156" s="165"/>
      <c r="D156" s="166" t="s">
        <v>229</v>
      </c>
      <c r="F156" s="168" t="s">
        <v>3347</v>
      </c>
      <c r="H156" s="169">
        <v>14.364000000000001</v>
      </c>
      <c r="I156" s="170"/>
      <c r="L156" s="165"/>
      <c r="M156" s="171"/>
      <c r="N156" s="172"/>
      <c r="O156" s="172"/>
      <c r="P156" s="172"/>
      <c r="Q156" s="172"/>
      <c r="R156" s="172"/>
      <c r="S156" s="172"/>
      <c r="T156" s="173"/>
      <c r="AT156" s="167" t="s">
        <v>229</v>
      </c>
      <c r="AU156" s="167" t="s">
        <v>86</v>
      </c>
      <c r="AV156" s="13" t="s">
        <v>86</v>
      </c>
      <c r="AW156" s="13" t="s">
        <v>3</v>
      </c>
      <c r="AX156" s="13" t="s">
        <v>84</v>
      </c>
      <c r="AY156" s="167" t="s">
        <v>163</v>
      </c>
    </row>
    <row r="157" spans="1:65" s="2" customFormat="1" ht="33" customHeight="1">
      <c r="A157" s="30"/>
      <c r="B157" s="140"/>
      <c r="C157" s="141" t="s">
        <v>8</v>
      </c>
      <c r="D157" s="141" t="s">
        <v>164</v>
      </c>
      <c r="E157" s="142" t="s">
        <v>3348</v>
      </c>
      <c r="F157" s="143" t="s">
        <v>3349</v>
      </c>
      <c r="G157" s="144" t="s">
        <v>253</v>
      </c>
      <c r="H157" s="145">
        <v>190</v>
      </c>
      <c r="I157" s="146"/>
      <c r="J157" s="147">
        <f>ROUND(I157*H157,2)</f>
        <v>0</v>
      </c>
      <c r="K157" s="143" t="s">
        <v>227</v>
      </c>
      <c r="L157" s="31"/>
      <c r="M157" s="148" t="s">
        <v>1</v>
      </c>
      <c r="N157" s="149" t="s">
        <v>41</v>
      </c>
      <c r="O157" s="56"/>
      <c r="P157" s="150">
        <f>O157*H157</f>
        <v>0</v>
      </c>
      <c r="Q157" s="150">
        <v>0</v>
      </c>
      <c r="R157" s="150">
        <f>Q157*H157</f>
        <v>0</v>
      </c>
      <c r="S157" s="150">
        <v>0</v>
      </c>
      <c r="T157" s="151">
        <f>S157*H157</f>
        <v>0</v>
      </c>
      <c r="U157" s="30"/>
      <c r="V157" s="30"/>
      <c r="W157" s="30"/>
      <c r="X157" s="30"/>
      <c r="Y157" s="30"/>
      <c r="Z157" s="30"/>
      <c r="AA157" s="30"/>
      <c r="AB157" s="30"/>
      <c r="AC157" s="30"/>
      <c r="AD157" s="30"/>
      <c r="AE157" s="30"/>
      <c r="AR157" s="152" t="s">
        <v>162</v>
      </c>
      <c r="AT157" s="152" t="s">
        <v>164</v>
      </c>
      <c r="AU157" s="152" t="s">
        <v>86</v>
      </c>
      <c r="AY157" s="15" t="s">
        <v>163</v>
      </c>
      <c r="BE157" s="153">
        <f>IF(N157="základní",J157,0)</f>
        <v>0</v>
      </c>
      <c r="BF157" s="153">
        <f>IF(N157="snížená",J157,0)</f>
        <v>0</v>
      </c>
      <c r="BG157" s="153">
        <f>IF(N157="zákl. přenesená",J157,0)</f>
        <v>0</v>
      </c>
      <c r="BH157" s="153">
        <f>IF(N157="sníž. přenesená",J157,0)</f>
        <v>0</v>
      </c>
      <c r="BI157" s="153">
        <f>IF(N157="nulová",J157,0)</f>
        <v>0</v>
      </c>
      <c r="BJ157" s="15" t="s">
        <v>84</v>
      </c>
      <c r="BK157" s="153">
        <f>ROUND(I157*H157,2)</f>
        <v>0</v>
      </c>
      <c r="BL157" s="15" t="s">
        <v>162</v>
      </c>
      <c r="BM157" s="152" t="s">
        <v>3350</v>
      </c>
    </row>
    <row r="158" spans="1:65" s="13" customFormat="1" ht="11.25">
      <c r="B158" s="165"/>
      <c r="D158" s="166" t="s">
        <v>229</v>
      </c>
      <c r="E158" s="167" t="s">
        <v>1</v>
      </c>
      <c r="F158" s="168" t="s">
        <v>3351</v>
      </c>
      <c r="H158" s="169">
        <v>190</v>
      </c>
      <c r="I158" s="170"/>
      <c r="L158" s="165"/>
      <c r="M158" s="171"/>
      <c r="N158" s="172"/>
      <c r="O158" s="172"/>
      <c r="P158" s="172"/>
      <c r="Q158" s="172"/>
      <c r="R158" s="172"/>
      <c r="S158" s="172"/>
      <c r="T158" s="173"/>
      <c r="AT158" s="167" t="s">
        <v>229</v>
      </c>
      <c r="AU158" s="167" t="s">
        <v>86</v>
      </c>
      <c r="AV158" s="13" t="s">
        <v>86</v>
      </c>
      <c r="AW158" s="13" t="s">
        <v>32</v>
      </c>
      <c r="AX158" s="13" t="s">
        <v>84</v>
      </c>
      <c r="AY158" s="167" t="s">
        <v>163</v>
      </c>
    </row>
    <row r="159" spans="1:65" s="2" customFormat="1" ht="16.5" customHeight="1">
      <c r="A159" s="30"/>
      <c r="B159" s="140"/>
      <c r="C159" s="174" t="s">
        <v>277</v>
      </c>
      <c r="D159" s="174" t="s">
        <v>618</v>
      </c>
      <c r="E159" s="175" t="s">
        <v>3352</v>
      </c>
      <c r="F159" s="176" t="s">
        <v>3353</v>
      </c>
      <c r="G159" s="177" t="s">
        <v>226</v>
      </c>
      <c r="H159" s="178">
        <v>38</v>
      </c>
      <c r="I159" s="179"/>
      <c r="J159" s="180">
        <f>ROUND(I159*H159,2)</f>
        <v>0</v>
      </c>
      <c r="K159" s="176" t="s">
        <v>227</v>
      </c>
      <c r="L159" s="181"/>
      <c r="M159" s="182" t="s">
        <v>1</v>
      </c>
      <c r="N159" s="183" t="s">
        <v>41</v>
      </c>
      <c r="O159" s="56"/>
      <c r="P159" s="150">
        <f>O159*H159</f>
        <v>0</v>
      </c>
      <c r="Q159" s="150">
        <v>0.21</v>
      </c>
      <c r="R159" s="150">
        <f>Q159*H159</f>
        <v>7.9799999999999995</v>
      </c>
      <c r="S159" s="150">
        <v>0</v>
      </c>
      <c r="T159" s="151">
        <f>S159*H159</f>
        <v>0</v>
      </c>
      <c r="U159" s="30"/>
      <c r="V159" s="30"/>
      <c r="W159" s="30"/>
      <c r="X159" s="30"/>
      <c r="Y159" s="30"/>
      <c r="Z159" s="30"/>
      <c r="AA159" s="30"/>
      <c r="AB159" s="30"/>
      <c r="AC159" s="30"/>
      <c r="AD159" s="30"/>
      <c r="AE159" s="30"/>
      <c r="AR159" s="152" t="s">
        <v>190</v>
      </c>
      <c r="AT159" s="152" t="s">
        <v>618</v>
      </c>
      <c r="AU159" s="152" t="s">
        <v>86</v>
      </c>
      <c r="AY159" s="15" t="s">
        <v>163</v>
      </c>
      <c r="BE159" s="153">
        <f>IF(N159="základní",J159,0)</f>
        <v>0</v>
      </c>
      <c r="BF159" s="153">
        <f>IF(N159="snížená",J159,0)</f>
        <v>0</v>
      </c>
      <c r="BG159" s="153">
        <f>IF(N159="zákl. přenesená",J159,0)</f>
        <v>0</v>
      </c>
      <c r="BH159" s="153">
        <f>IF(N159="sníž. přenesená",J159,0)</f>
        <v>0</v>
      </c>
      <c r="BI159" s="153">
        <f>IF(N159="nulová",J159,0)</f>
        <v>0</v>
      </c>
      <c r="BJ159" s="15" t="s">
        <v>84</v>
      </c>
      <c r="BK159" s="153">
        <f>ROUND(I159*H159,2)</f>
        <v>0</v>
      </c>
      <c r="BL159" s="15" t="s">
        <v>162</v>
      </c>
      <c r="BM159" s="152" t="s">
        <v>3354</v>
      </c>
    </row>
    <row r="160" spans="1:65" s="13" customFormat="1" ht="11.25">
      <c r="B160" s="165"/>
      <c r="D160" s="166" t="s">
        <v>229</v>
      </c>
      <c r="F160" s="168" t="s">
        <v>3355</v>
      </c>
      <c r="H160" s="169">
        <v>38</v>
      </c>
      <c r="I160" s="170"/>
      <c r="L160" s="165"/>
      <c r="M160" s="171"/>
      <c r="N160" s="172"/>
      <c r="O160" s="172"/>
      <c r="P160" s="172"/>
      <c r="Q160" s="172"/>
      <c r="R160" s="172"/>
      <c r="S160" s="172"/>
      <c r="T160" s="173"/>
      <c r="AT160" s="167" t="s">
        <v>229</v>
      </c>
      <c r="AU160" s="167" t="s">
        <v>86</v>
      </c>
      <c r="AV160" s="13" t="s">
        <v>86</v>
      </c>
      <c r="AW160" s="13" t="s">
        <v>3</v>
      </c>
      <c r="AX160" s="13" t="s">
        <v>84</v>
      </c>
      <c r="AY160" s="167" t="s">
        <v>163</v>
      </c>
    </row>
    <row r="161" spans="1:65" s="2" customFormat="1" ht="24.2" customHeight="1">
      <c r="A161" s="30"/>
      <c r="B161" s="140"/>
      <c r="C161" s="141" t="s">
        <v>281</v>
      </c>
      <c r="D161" s="141" t="s">
        <v>164</v>
      </c>
      <c r="E161" s="142" t="s">
        <v>3356</v>
      </c>
      <c r="F161" s="143" t="s">
        <v>3357</v>
      </c>
      <c r="G161" s="144" t="s">
        <v>253</v>
      </c>
      <c r="H161" s="145">
        <v>190</v>
      </c>
      <c r="I161" s="146"/>
      <c r="J161" s="147">
        <f>ROUND(I161*H161,2)</f>
        <v>0</v>
      </c>
      <c r="K161" s="143" t="s">
        <v>227</v>
      </c>
      <c r="L161" s="31"/>
      <c r="M161" s="148" t="s">
        <v>1</v>
      </c>
      <c r="N161" s="149" t="s">
        <v>41</v>
      </c>
      <c r="O161" s="56"/>
      <c r="P161" s="150">
        <f>O161*H161</f>
        <v>0</v>
      </c>
      <c r="Q161" s="150">
        <v>0</v>
      </c>
      <c r="R161" s="150">
        <f>Q161*H161</f>
        <v>0</v>
      </c>
      <c r="S161" s="150">
        <v>0</v>
      </c>
      <c r="T161" s="151">
        <f>S161*H161</f>
        <v>0</v>
      </c>
      <c r="U161" s="30"/>
      <c r="V161" s="30"/>
      <c r="W161" s="30"/>
      <c r="X161" s="30"/>
      <c r="Y161" s="30"/>
      <c r="Z161" s="30"/>
      <c r="AA161" s="30"/>
      <c r="AB161" s="30"/>
      <c r="AC161" s="30"/>
      <c r="AD161" s="30"/>
      <c r="AE161" s="30"/>
      <c r="AR161" s="152" t="s">
        <v>162</v>
      </c>
      <c r="AT161" s="152" t="s">
        <v>164</v>
      </c>
      <c r="AU161" s="152" t="s">
        <v>86</v>
      </c>
      <c r="AY161" s="15" t="s">
        <v>163</v>
      </c>
      <c r="BE161" s="153">
        <f>IF(N161="základní",J161,0)</f>
        <v>0</v>
      </c>
      <c r="BF161" s="153">
        <f>IF(N161="snížená",J161,0)</f>
        <v>0</v>
      </c>
      <c r="BG161" s="153">
        <f>IF(N161="zákl. přenesená",J161,0)</f>
        <v>0</v>
      </c>
      <c r="BH161" s="153">
        <f>IF(N161="sníž. přenesená",J161,0)</f>
        <v>0</v>
      </c>
      <c r="BI161" s="153">
        <f>IF(N161="nulová",J161,0)</f>
        <v>0</v>
      </c>
      <c r="BJ161" s="15" t="s">
        <v>84</v>
      </c>
      <c r="BK161" s="153">
        <f>ROUND(I161*H161,2)</f>
        <v>0</v>
      </c>
      <c r="BL161" s="15" t="s">
        <v>162</v>
      </c>
      <c r="BM161" s="152" t="s">
        <v>3358</v>
      </c>
    </row>
    <row r="162" spans="1:65" s="13" customFormat="1" ht="11.25">
      <c r="B162" s="165"/>
      <c r="D162" s="166" t="s">
        <v>229</v>
      </c>
      <c r="E162" s="167" t="s">
        <v>1</v>
      </c>
      <c r="F162" s="168" t="s">
        <v>3351</v>
      </c>
      <c r="H162" s="169">
        <v>190</v>
      </c>
      <c r="I162" s="170"/>
      <c r="L162" s="165"/>
      <c r="M162" s="171"/>
      <c r="N162" s="172"/>
      <c r="O162" s="172"/>
      <c r="P162" s="172"/>
      <c r="Q162" s="172"/>
      <c r="R162" s="172"/>
      <c r="S162" s="172"/>
      <c r="T162" s="173"/>
      <c r="AT162" s="167" t="s">
        <v>229</v>
      </c>
      <c r="AU162" s="167" t="s">
        <v>86</v>
      </c>
      <c r="AV162" s="13" t="s">
        <v>86</v>
      </c>
      <c r="AW162" s="13" t="s">
        <v>32</v>
      </c>
      <c r="AX162" s="13" t="s">
        <v>76</v>
      </c>
      <c r="AY162" s="167" t="s">
        <v>163</v>
      </c>
    </row>
    <row r="163" spans="1:65" s="2" customFormat="1" ht="16.5" customHeight="1">
      <c r="A163" s="30"/>
      <c r="B163" s="140"/>
      <c r="C163" s="174" t="s">
        <v>285</v>
      </c>
      <c r="D163" s="174" t="s">
        <v>618</v>
      </c>
      <c r="E163" s="175" t="s">
        <v>3359</v>
      </c>
      <c r="F163" s="176" t="s">
        <v>3360</v>
      </c>
      <c r="G163" s="177" t="s">
        <v>1140</v>
      </c>
      <c r="H163" s="178">
        <v>3.8</v>
      </c>
      <c r="I163" s="179"/>
      <c r="J163" s="180">
        <f>ROUND(I163*H163,2)</f>
        <v>0</v>
      </c>
      <c r="K163" s="176" t="s">
        <v>227</v>
      </c>
      <c r="L163" s="181"/>
      <c r="M163" s="182" t="s">
        <v>1</v>
      </c>
      <c r="N163" s="183" t="s">
        <v>41</v>
      </c>
      <c r="O163" s="56"/>
      <c r="P163" s="150">
        <f>O163*H163</f>
        <v>0</v>
      </c>
      <c r="Q163" s="150">
        <v>1E-3</v>
      </c>
      <c r="R163" s="150">
        <f>Q163*H163</f>
        <v>3.8E-3</v>
      </c>
      <c r="S163" s="150">
        <v>0</v>
      </c>
      <c r="T163" s="151">
        <f>S163*H163</f>
        <v>0</v>
      </c>
      <c r="U163" s="30"/>
      <c r="V163" s="30"/>
      <c r="W163" s="30"/>
      <c r="X163" s="30"/>
      <c r="Y163" s="30"/>
      <c r="Z163" s="30"/>
      <c r="AA163" s="30"/>
      <c r="AB163" s="30"/>
      <c r="AC163" s="30"/>
      <c r="AD163" s="30"/>
      <c r="AE163" s="30"/>
      <c r="AR163" s="152" t="s">
        <v>190</v>
      </c>
      <c r="AT163" s="152" t="s">
        <v>618</v>
      </c>
      <c r="AU163" s="152" t="s">
        <v>86</v>
      </c>
      <c r="AY163" s="15" t="s">
        <v>163</v>
      </c>
      <c r="BE163" s="153">
        <f>IF(N163="základní",J163,0)</f>
        <v>0</v>
      </c>
      <c r="BF163" s="153">
        <f>IF(N163="snížená",J163,0)</f>
        <v>0</v>
      </c>
      <c r="BG163" s="153">
        <f>IF(N163="zákl. přenesená",J163,0)</f>
        <v>0</v>
      </c>
      <c r="BH163" s="153">
        <f>IF(N163="sníž. přenesená",J163,0)</f>
        <v>0</v>
      </c>
      <c r="BI163" s="153">
        <f>IF(N163="nulová",J163,0)</f>
        <v>0</v>
      </c>
      <c r="BJ163" s="15" t="s">
        <v>84</v>
      </c>
      <c r="BK163" s="153">
        <f>ROUND(I163*H163,2)</f>
        <v>0</v>
      </c>
      <c r="BL163" s="15" t="s">
        <v>162</v>
      </c>
      <c r="BM163" s="152" t="s">
        <v>3361</v>
      </c>
    </row>
    <row r="164" spans="1:65" s="13" customFormat="1" ht="11.25">
      <c r="B164" s="165"/>
      <c r="D164" s="166" t="s">
        <v>229</v>
      </c>
      <c r="F164" s="168" t="s">
        <v>3362</v>
      </c>
      <c r="H164" s="169">
        <v>3.8</v>
      </c>
      <c r="I164" s="170"/>
      <c r="L164" s="165"/>
      <c r="M164" s="171"/>
      <c r="N164" s="172"/>
      <c r="O164" s="172"/>
      <c r="P164" s="172"/>
      <c r="Q164" s="172"/>
      <c r="R164" s="172"/>
      <c r="S164" s="172"/>
      <c r="T164" s="173"/>
      <c r="AT164" s="167" t="s">
        <v>229</v>
      </c>
      <c r="AU164" s="167" t="s">
        <v>86</v>
      </c>
      <c r="AV164" s="13" t="s">
        <v>86</v>
      </c>
      <c r="AW164" s="13" t="s">
        <v>3</v>
      </c>
      <c r="AX164" s="13" t="s">
        <v>84</v>
      </c>
      <c r="AY164" s="167" t="s">
        <v>163</v>
      </c>
    </row>
    <row r="165" spans="1:65" s="2" customFormat="1" ht="24.2" customHeight="1">
      <c r="A165" s="30"/>
      <c r="B165" s="140"/>
      <c r="C165" s="141" t="s">
        <v>289</v>
      </c>
      <c r="D165" s="141" t="s">
        <v>164</v>
      </c>
      <c r="E165" s="142" t="s">
        <v>3363</v>
      </c>
      <c r="F165" s="143" t="s">
        <v>3364</v>
      </c>
      <c r="G165" s="144" t="s">
        <v>253</v>
      </c>
      <c r="H165" s="145">
        <v>190</v>
      </c>
      <c r="I165" s="146"/>
      <c r="J165" s="147">
        <f>ROUND(I165*H165,2)</f>
        <v>0</v>
      </c>
      <c r="K165" s="143" t="s">
        <v>227</v>
      </c>
      <c r="L165" s="31"/>
      <c r="M165" s="148" t="s">
        <v>1</v>
      </c>
      <c r="N165" s="149" t="s">
        <v>41</v>
      </c>
      <c r="O165" s="56"/>
      <c r="P165" s="150">
        <f>O165*H165</f>
        <v>0</v>
      </c>
      <c r="Q165" s="150">
        <v>0</v>
      </c>
      <c r="R165" s="150">
        <f>Q165*H165</f>
        <v>0</v>
      </c>
      <c r="S165" s="150">
        <v>0</v>
      </c>
      <c r="T165" s="151">
        <f>S165*H165</f>
        <v>0</v>
      </c>
      <c r="U165" s="30"/>
      <c r="V165" s="30"/>
      <c r="W165" s="30"/>
      <c r="X165" s="30"/>
      <c r="Y165" s="30"/>
      <c r="Z165" s="30"/>
      <c r="AA165" s="30"/>
      <c r="AB165" s="30"/>
      <c r="AC165" s="30"/>
      <c r="AD165" s="30"/>
      <c r="AE165" s="30"/>
      <c r="AR165" s="152" t="s">
        <v>162</v>
      </c>
      <c r="AT165" s="152" t="s">
        <v>164</v>
      </c>
      <c r="AU165" s="152" t="s">
        <v>86</v>
      </c>
      <c r="AY165" s="15" t="s">
        <v>163</v>
      </c>
      <c r="BE165" s="153">
        <f>IF(N165="základní",J165,0)</f>
        <v>0</v>
      </c>
      <c r="BF165" s="153">
        <f>IF(N165="snížená",J165,0)</f>
        <v>0</v>
      </c>
      <c r="BG165" s="153">
        <f>IF(N165="zákl. přenesená",J165,0)</f>
        <v>0</v>
      </c>
      <c r="BH165" s="153">
        <f>IF(N165="sníž. přenesená",J165,0)</f>
        <v>0</v>
      </c>
      <c r="BI165" s="153">
        <f>IF(N165="nulová",J165,0)</f>
        <v>0</v>
      </c>
      <c r="BJ165" s="15" t="s">
        <v>84</v>
      </c>
      <c r="BK165" s="153">
        <f>ROUND(I165*H165,2)</f>
        <v>0</v>
      </c>
      <c r="BL165" s="15" t="s">
        <v>162</v>
      </c>
      <c r="BM165" s="152" t="s">
        <v>3365</v>
      </c>
    </row>
    <row r="166" spans="1:65" s="13" customFormat="1" ht="11.25">
      <c r="B166" s="165"/>
      <c r="D166" s="166" t="s">
        <v>229</v>
      </c>
      <c r="E166" s="167" t="s">
        <v>1</v>
      </c>
      <c r="F166" s="168" t="s">
        <v>3351</v>
      </c>
      <c r="H166" s="169">
        <v>190</v>
      </c>
      <c r="I166" s="170"/>
      <c r="L166" s="165"/>
      <c r="M166" s="171"/>
      <c r="N166" s="172"/>
      <c r="O166" s="172"/>
      <c r="P166" s="172"/>
      <c r="Q166" s="172"/>
      <c r="R166" s="172"/>
      <c r="S166" s="172"/>
      <c r="T166" s="173"/>
      <c r="AT166" s="167" t="s">
        <v>229</v>
      </c>
      <c r="AU166" s="167" t="s">
        <v>86</v>
      </c>
      <c r="AV166" s="13" t="s">
        <v>86</v>
      </c>
      <c r="AW166" s="13" t="s">
        <v>32</v>
      </c>
      <c r="AX166" s="13" t="s">
        <v>76</v>
      </c>
      <c r="AY166" s="167" t="s">
        <v>163</v>
      </c>
    </row>
    <row r="167" spans="1:65" s="2" customFormat="1" ht="24.2" customHeight="1">
      <c r="A167" s="30"/>
      <c r="B167" s="140"/>
      <c r="C167" s="141" t="s">
        <v>293</v>
      </c>
      <c r="D167" s="141" t="s">
        <v>164</v>
      </c>
      <c r="E167" s="142" t="s">
        <v>251</v>
      </c>
      <c r="F167" s="143" t="s">
        <v>252</v>
      </c>
      <c r="G167" s="144" t="s">
        <v>253</v>
      </c>
      <c r="H167" s="145">
        <v>59</v>
      </c>
      <c r="I167" s="146"/>
      <c r="J167" s="147">
        <f>ROUND(I167*H167,2)</f>
        <v>0</v>
      </c>
      <c r="K167" s="143" t="s">
        <v>227</v>
      </c>
      <c r="L167" s="31"/>
      <c r="M167" s="148" t="s">
        <v>1</v>
      </c>
      <c r="N167" s="149" t="s">
        <v>41</v>
      </c>
      <c r="O167" s="56"/>
      <c r="P167" s="150">
        <f>O167*H167</f>
        <v>0</v>
      </c>
      <c r="Q167" s="150">
        <v>0</v>
      </c>
      <c r="R167" s="150">
        <f>Q167*H167</f>
        <v>0</v>
      </c>
      <c r="S167" s="150">
        <v>0</v>
      </c>
      <c r="T167" s="151">
        <f>S167*H167</f>
        <v>0</v>
      </c>
      <c r="U167" s="30"/>
      <c r="V167" s="30"/>
      <c r="W167" s="30"/>
      <c r="X167" s="30"/>
      <c r="Y167" s="30"/>
      <c r="Z167" s="30"/>
      <c r="AA167" s="30"/>
      <c r="AB167" s="30"/>
      <c r="AC167" s="30"/>
      <c r="AD167" s="30"/>
      <c r="AE167" s="30"/>
      <c r="AR167" s="152" t="s">
        <v>162</v>
      </c>
      <c r="AT167" s="152" t="s">
        <v>164</v>
      </c>
      <c r="AU167" s="152" t="s">
        <v>86</v>
      </c>
      <c r="AY167" s="15" t="s">
        <v>163</v>
      </c>
      <c r="BE167" s="153">
        <f>IF(N167="základní",J167,0)</f>
        <v>0</v>
      </c>
      <c r="BF167" s="153">
        <f>IF(N167="snížená",J167,0)</f>
        <v>0</v>
      </c>
      <c r="BG167" s="153">
        <f>IF(N167="zákl. přenesená",J167,0)</f>
        <v>0</v>
      </c>
      <c r="BH167" s="153">
        <f>IF(N167="sníž. přenesená",J167,0)</f>
        <v>0</v>
      </c>
      <c r="BI167" s="153">
        <f>IF(N167="nulová",J167,0)</f>
        <v>0</v>
      </c>
      <c r="BJ167" s="15" t="s">
        <v>84</v>
      </c>
      <c r="BK167" s="153">
        <f>ROUND(I167*H167,2)</f>
        <v>0</v>
      </c>
      <c r="BL167" s="15" t="s">
        <v>162</v>
      </c>
      <c r="BM167" s="152" t="s">
        <v>3366</v>
      </c>
    </row>
    <row r="168" spans="1:65" s="13" customFormat="1" ht="11.25">
      <c r="B168" s="165"/>
      <c r="D168" s="166" t="s">
        <v>229</v>
      </c>
      <c r="E168" s="167" t="s">
        <v>1</v>
      </c>
      <c r="F168" s="168" t="s">
        <v>3367</v>
      </c>
      <c r="H168" s="169">
        <v>59</v>
      </c>
      <c r="I168" s="170"/>
      <c r="L168" s="165"/>
      <c r="M168" s="171"/>
      <c r="N168" s="172"/>
      <c r="O168" s="172"/>
      <c r="P168" s="172"/>
      <c r="Q168" s="172"/>
      <c r="R168" s="172"/>
      <c r="S168" s="172"/>
      <c r="T168" s="173"/>
      <c r="AT168" s="167" t="s">
        <v>229</v>
      </c>
      <c r="AU168" s="167" t="s">
        <v>86</v>
      </c>
      <c r="AV168" s="13" t="s">
        <v>86</v>
      </c>
      <c r="AW168" s="13" t="s">
        <v>32</v>
      </c>
      <c r="AX168" s="13" t="s">
        <v>76</v>
      </c>
      <c r="AY168" s="167" t="s">
        <v>163</v>
      </c>
    </row>
    <row r="169" spans="1:65" s="2" customFormat="1" ht="37.9" customHeight="1">
      <c r="A169" s="30"/>
      <c r="B169" s="140"/>
      <c r="C169" s="141" t="s">
        <v>297</v>
      </c>
      <c r="D169" s="141" t="s">
        <v>164</v>
      </c>
      <c r="E169" s="142" t="s">
        <v>3368</v>
      </c>
      <c r="F169" s="143" t="s">
        <v>3369</v>
      </c>
      <c r="G169" s="144" t="s">
        <v>193</v>
      </c>
      <c r="H169" s="145">
        <v>1</v>
      </c>
      <c r="I169" s="146"/>
      <c r="J169" s="147">
        <f>ROUND(I169*H169,2)</f>
        <v>0</v>
      </c>
      <c r="K169" s="143" t="s">
        <v>227</v>
      </c>
      <c r="L169" s="31"/>
      <c r="M169" s="148" t="s">
        <v>1</v>
      </c>
      <c r="N169" s="149" t="s">
        <v>41</v>
      </c>
      <c r="O169" s="56"/>
      <c r="P169" s="150">
        <f>O169*H169</f>
        <v>0</v>
      </c>
      <c r="Q169" s="150">
        <v>0</v>
      </c>
      <c r="R169" s="150">
        <f>Q169*H169</f>
        <v>0</v>
      </c>
      <c r="S169" s="150">
        <v>0</v>
      </c>
      <c r="T169" s="151">
        <f>S169*H169</f>
        <v>0</v>
      </c>
      <c r="U169" s="30"/>
      <c r="V169" s="30"/>
      <c r="W169" s="30"/>
      <c r="X169" s="30"/>
      <c r="Y169" s="30"/>
      <c r="Z169" s="30"/>
      <c r="AA169" s="30"/>
      <c r="AB169" s="30"/>
      <c r="AC169" s="30"/>
      <c r="AD169" s="30"/>
      <c r="AE169" s="30"/>
      <c r="AR169" s="152" t="s">
        <v>162</v>
      </c>
      <c r="AT169" s="152" t="s">
        <v>164</v>
      </c>
      <c r="AU169" s="152" t="s">
        <v>86</v>
      </c>
      <c r="AY169" s="15" t="s">
        <v>163</v>
      </c>
      <c r="BE169" s="153">
        <f>IF(N169="základní",J169,0)</f>
        <v>0</v>
      </c>
      <c r="BF169" s="153">
        <f>IF(N169="snížená",J169,0)</f>
        <v>0</v>
      </c>
      <c r="BG169" s="153">
        <f>IF(N169="zákl. přenesená",J169,0)</f>
        <v>0</v>
      </c>
      <c r="BH169" s="153">
        <f>IF(N169="sníž. přenesená",J169,0)</f>
        <v>0</v>
      </c>
      <c r="BI169" s="153">
        <f>IF(N169="nulová",J169,0)</f>
        <v>0</v>
      </c>
      <c r="BJ169" s="15" t="s">
        <v>84</v>
      </c>
      <c r="BK169" s="153">
        <f>ROUND(I169*H169,2)</f>
        <v>0</v>
      </c>
      <c r="BL169" s="15" t="s">
        <v>162</v>
      </c>
      <c r="BM169" s="152" t="s">
        <v>3370</v>
      </c>
    </row>
    <row r="170" spans="1:65" s="2" customFormat="1" ht="16.5" customHeight="1">
      <c r="A170" s="30"/>
      <c r="B170" s="140"/>
      <c r="C170" s="174" t="s">
        <v>301</v>
      </c>
      <c r="D170" s="174" t="s">
        <v>618</v>
      </c>
      <c r="E170" s="175" t="s">
        <v>3352</v>
      </c>
      <c r="F170" s="176" t="s">
        <v>3353</v>
      </c>
      <c r="G170" s="177" t="s">
        <v>226</v>
      </c>
      <c r="H170" s="178">
        <v>0.01</v>
      </c>
      <c r="I170" s="179"/>
      <c r="J170" s="180">
        <f>ROUND(I170*H170,2)</f>
        <v>0</v>
      </c>
      <c r="K170" s="176" t="s">
        <v>227</v>
      </c>
      <c r="L170" s="181"/>
      <c r="M170" s="182" t="s">
        <v>1</v>
      </c>
      <c r="N170" s="183" t="s">
        <v>41</v>
      </c>
      <c r="O170" s="56"/>
      <c r="P170" s="150">
        <f>O170*H170</f>
        <v>0</v>
      </c>
      <c r="Q170" s="150">
        <v>0.21</v>
      </c>
      <c r="R170" s="150">
        <f>Q170*H170</f>
        <v>2.0999999999999999E-3</v>
      </c>
      <c r="S170" s="150">
        <v>0</v>
      </c>
      <c r="T170" s="151">
        <f>S170*H170</f>
        <v>0</v>
      </c>
      <c r="U170" s="30"/>
      <c r="V170" s="30"/>
      <c r="W170" s="30"/>
      <c r="X170" s="30"/>
      <c r="Y170" s="30"/>
      <c r="Z170" s="30"/>
      <c r="AA170" s="30"/>
      <c r="AB170" s="30"/>
      <c r="AC170" s="30"/>
      <c r="AD170" s="30"/>
      <c r="AE170" s="30"/>
      <c r="AR170" s="152" t="s">
        <v>190</v>
      </c>
      <c r="AT170" s="152" t="s">
        <v>618</v>
      </c>
      <c r="AU170" s="152" t="s">
        <v>86</v>
      </c>
      <c r="AY170" s="15" t="s">
        <v>163</v>
      </c>
      <c r="BE170" s="153">
        <f>IF(N170="základní",J170,0)</f>
        <v>0</v>
      </c>
      <c r="BF170" s="153">
        <f>IF(N170="snížená",J170,0)</f>
        <v>0</v>
      </c>
      <c r="BG170" s="153">
        <f>IF(N170="zákl. přenesená",J170,0)</f>
        <v>0</v>
      </c>
      <c r="BH170" s="153">
        <f>IF(N170="sníž. přenesená",J170,0)</f>
        <v>0</v>
      </c>
      <c r="BI170" s="153">
        <f>IF(N170="nulová",J170,0)</f>
        <v>0</v>
      </c>
      <c r="BJ170" s="15" t="s">
        <v>84</v>
      </c>
      <c r="BK170" s="153">
        <f>ROUND(I170*H170,2)</f>
        <v>0</v>
      </c>
      <c r="BL170" s="15" t="s">
        <v>162</v>
      </c>
      <c r="BM170" s="152" t="s">
        <v>3371</v>
      </c>
    </row>
    <row r="171" spans="1:65" s="13" customFormat="1" ht="11.25">
      <c r="B171" s="165"/>
      <c r="D171" s="166" t="s">
        <v>229</v>
      </c>
      <c r="F171" s="168" t="s">
        <v>3372</v>
      </c>
      <c r="H171" s="169">
        <v>0.01</v>
      </c>
      <c r="I171" s="170"/>
      <c r="L171" s="165"/>
      <c r="M171" s="171"/>
      <c r="N171" s="172"/>
      <c r="O171" s="172"/>
      <c r="P171" s="172"/>
      <c r="Q171" s="172"/>
      <c r="R171" s="172"/>
      <c r="S171" s="172"/>
      <c r="T171" s="173"/>
      <c r="AT171" s="167" t="s">
        <v>229</v>
      </c>
      <c r="AU171" s="167" t="s">
        <v>86</v>
      </c>
      <c r="AV171" s="13" t="s">
        <v>86</v>
      </c>
      <c r="AW171" s="13" t="s">
        <v>3</v>
      </c>
      <c r="AX171" s="13" t="s">
        <v>84</v>
      </c>
      <c r="AY171" s="167" t="s">
        <v>163</v>
      </c>
    </row>
    <row r="172" spans="1:65" s="2" customFormat="1" ht="24.2" customHeight="1">
      <c r="A172" s="30"/>
      <c r="B172" s="140"/>
      <c r="C172" s="141" t="s">
        <v>93</v>
      </c>
      <c r="D172" s="141" t="s">
        <v>164</v>
      </c>
      <c r="E172" s="142" t="s">
        <v>3373</v>
      </c>
      <c r="F172" s="143" t="s">
        <v>3374</v>
      </c>
      <c r="G172" s="144" t="s">
        <v>193</v>
      </c>
      <c r="H172" s="145">
        <v>1</v>
      </c>
      <c r="I172" s="146"/>
      <c r="J172" s="147">
        <f t="shared" ref="J172:J179" si="0">ROUND(I172*H172,2)</f>
        <v>0</v>
      </c>
      <c r="K172" s="143" t="s">
        <v>227</v>
      </c>
      <c r="L172" s="31"/>
      <c r="M172" s="148" t="s">
        <v>1</v>
      </c>
      <c r="N172" s="149" t="s">
        <v>41</v>
      </c>
      <c r="O172" s="56"/>
      <c r="P172" s="150">
        <f t="shared" ref="P172:P179" si="1">O172*H172</f>
        <v>0</v>
      </c>
      <c r="Q172" s="150">
        <v>0</v>
      </c>
      <c r="R172" s="150">
        <f t="shared" ref="R172:R179" si="2">Q172*H172</f>
        <v>0</v>
      </c>
      <c r="S172" s="150">
        <v>0</v>
      </c>
      <c r="T172" s="151">
        <f t="shared" ref="T172:T179" si="3">S172*H172</f>
        <v>0</v>
      </c>
      <c r="U172" s="30"/>
      <c r="V172" s="30"/>
      <c r="W172" s="30"/>
      <c r="X172" s="30"/>
      <c r="Y172" s="30"/>
      <c r="Z172" s="30"/>
      <c r="AA172" s="30"/>
      <c r="AB172" s="30"/>
      <c r="AC172" s="30"/>
      <c r="AD172" s="30"/>
      <c r="AE172" s="30"/>
      <c r="AR172" s="152" t="s">
        <v>162</v>
      </c>
      <c r="AT172" s="152" t="s">
        <v>164</v>
      </c>
      <c r="AU172" s="152" t="s">
        <v>86</v>
      </c>
      <c r="AY172" s="15" t="s">
        <v>163</v>
      </c>
      <c r="BE172" s="153">
        <f t="shared" ref="BE172:BE179" si="4">IF(N172="základní",J172,0)</f>
        <v>0</v>
      </c>
      <c r="BF172" s="153">
        <f t="shared" ref="BF172:BF179" si="5">IF(N172="snížená",J172,0)</f>
        <v>0</v>
      </c>
      <c r="BG172" s="153">
        <f t="shared" ref="BG172:BG179" si="6">IF(N172="zákl. přenesená",J172,0)</f>
        <v>0</v>
      </c>
      <c r="BH172" s="153">
        <f t="shared" ref="BH172:BH179" si="7">IF(N172="sníž. přenesená",J172,0)</f>
        <v>0</v>
      </c>
      <c r="BI172" s="153">
        <f t="shared" ref="BI172:BI179" si="8">IF(N172="nulová",J172,0)</f>
        <v>0</v>
      </c>
      <c r="BJ172" s="15" t="s">
        <v>84</v>
      </c>
      <c r="BK172" s="153">
        <f t="shared" ref="BK172:BK179" si="9">ROUND(I172*H172,2)</f>
        <v>0</v>
      </c>
      <c r="BL172" s="15" t="s">
        <v>162</v>
      </c>
      <c r="BM172" s="152" t="s">
        <v>3375</v>
      </c>
    </row>
    <row r="173" spans="1:65" s="2" customFormat="1" ht="16.5" customHeight="1">
      <c r="A173" s="30"/>
      <c r="B173" s="140"/>
      <c r="C173" s="174" t="s">
        <v>7</v>
      </c>
      <c r="D173" s="174" t="s">
        <v>618</v>
      </c>
      <c r="E173" s="175" t="s">
        <v>3376</v>
      </c>
      <c r="F173" s="176" t="s">
        <v>3377</v>
      </c>
      <c r="G173" s="177" t="s">
        <v>193</v>
      </c>
      <c r="H173" s="178">
        <v>1</v>
      </c>
      <c r="I173" s="179"/>
      <c r="J173" s="180">
        <f t="shared" si="0"/>
        <v>0</v>
      </c>
      <c r="K173" s="176" t="s">
        <v>1</v>
      </c>
      <c r="L173" s="181"/>
      <c r="M173" s="182" t="s">
        <v>1</v>
      </c>
      <c r="N173" s="183" t="s">
        <v>41</v>
      </c>
      <c r="O173" s="56"/>
      <c r="P173" s="150">
        <f t="shared" si="1"/>
        <v>0</v>
      </c>
      <c r="Q173" s="150">
        <v>3.0000000000000001E-5</v>
      </c>
      <c r="R173" s="150">
        <f t="shared" si="2"/>
        <v>3.0000000000000001E-5</v>
      </c>
      <c r="S173" s="150">
        <v>0</v>
      </c>
      <c r="T173" s="151">
        <f t="shared" si="3"/>
        <v>0</v>
      </c>
      <c r="U173" s="30"/>
      <c r="V173" s="30"/>
      <c r="W173" s="30"/>
      <c r="X173" s="30"/>
      <c r="Y173" s="30"/>
      <c r="Z173" s="30"/>
      <c r="AA173" s="30"/>
      <c r="AB173" s="30"/>
      <c r="AC173" s="30"/>
      <c r="AD173" s="30"/>
      <c r="AE173" s="30"/>
      <c r="AR173" s="152" t="s">
        <v>190</v>
      </c>
      <c r="AT173" s="152" t="s">
        <v>618</v>
      </c>
      <c r="AU173" s="152" t="s">
        <v>86</v>
      </c>
      <c r="AY173" s="15" t="s">
        <v>163</v>
      </c>
      <c r="BE173" s="153">
        <f t="shared" si="4"/>
        <v>0</v>
      </c>
      <c r="BF173" s="153">
        <f t="shared" si="5"/>
        <v>0</v>
      </c>
      <c r="BG173" s="153">
        <f t="shared" si="6"/>
        <v>0</v>
      </c>
      <c r="BH173" s="153">
        <f t="shared" si="7"/>
        <v>0</v>
      </c>
      <c r="BI173" s="153">
        <f t="shared" si="8"/>
        <v>0</v>
      </c>
      <c r="BJ173" s="15" t="s">
        <v>84</v>
      </c>
      <c r="BK173" s="153">
        <f t="shared" si="9"/>
        <v>0</v>
      </c>
      <c r="BL173" s="15" t="s">
        <v>162</v>
      </c>
      <c r="BM173" s="152" t="s">
        <v>3378</v>
      </c>
    </row>
    <row r="174" spans="1:65" s="2" customFormat="1" ht="33" customHeight="1">
      <c r="A174" s="30"/>
      <c r="B174" s="140"/>
      <c r="C174" s="141" t="s">
        <v>130</v>
      </c>
      <c r="D174" s="141" t="s">
        <v>164</v>
      </c>
      <c r="E174" s="142" t="s">
        <v>3379</v>
      </c>
      <c r="F174" s="143" t="s">
        <v>3380</v>
      </c>
      <c r="G174" s="144" t="s">
        <v>193</v>
      </c>
      <c r="H174" s="145">
        <v>1</v>
      </c>
      <c r="I174" s="146"/>
      <c r="J174" s="147">
        <f t="shared" si="0"/>
        <v>0</v>
      </c>
      <c r="K174" s="143" t="s">
        <v>227</v>
      </c>
      <c r="L174" s="31"/>
      <c r="M174" s="148" t="s">
        <v>1</v>
      </c>
      <c r="N174" s="149" t="s">
        <v>41</v>
      </c>
      <c r="O174" s="56"/>
      <c r="P174" s="150">
        <f t="shared" si="1"/>
        <v>0</v>
      </c>
      <c r="Q174" s="150">
        <v>5.0000000000000002E-5</v>
      </c>
      <c r="R174" s="150">
        <f t="shared" si="2"/>
        <v>5.0000000000000002E-5</v>
      </c>
      <c r="S174" s="150">
        <v>0</v>
      </c>
      <c r="T174" s="151">
        <f t="shared" si="3"/>
        <v>0</v>
      </c>
      <c r="U174" s="30"/>
      <c r="V174" s="30"/>
      <c r="W174" s="30"/>
      <c r="X174" s="30"/>
      <c r="Y174" s="30"/>
      <c r="Z174" s="30"/>
      <c r="AA174" s="30"/>
      <c r="AB174" s="30"/>
      <c r="AC174" s="30"/>
      <c r="AD174" s="30"/>
      <c r="AE174" s="30"/>
      <c r="AR174" s="152" t="s">
        <v>162</v>
      </c>
      <c r="AT174" s="152" t="s">
        <v>164</v>
      </c>
      <c r="AU174" s="152" t="s">
        <v>86</v>
      </c>
      <c r="AY174" s="15" t="s">
        <v>163</v>
      </c>
      <c r="BE174" s="153">
        <f t="shared" si="4"/>
        <v>0</v>
      </c>
      <c r="BF174" s="153">
        <f t="shared" si="5"/>
        <v>0</v>
      </c>
      <c r="BG174" s="153">
        <f t="shared" si="6"/>
        <v>0</v>
      </c>
      <c r="BH174" s="153">
        <f t="shared" si="7"/>
        <v>0</v>
      </c>
      <c r="BI174" s="153">
        <f t="shared" si="8"/>
        <v>0</v>
      </c>
      <c r="BJ174" s="15" t="s">
        <v>84</v>
      </c>
      <c r="BK174" s="153">
        <f t="shared" si="9"/>
        <v>0</v>
      </c>
      <c r="BL174" s="15" t="s">
        <v>162</v>
      </c>
      <c r="BM174" s="152" t="s">
        <v>3381</v>
      </c>
    </row>
    <row r="175" spans="1:65" s="2" customFormat="1" ht="21.75" customHeight="1">
      <c r="A175" s="30"/>
      <c r="B175" s="140"/>
      <c r="C175" s="174" t="s">
        <v>133</v>
      </c>
      <c r="D175" s="174" t="s">
        <v>618</v>
      </c>
      <c r="E175" s="175" t="s">
        <v>3382</v>
      </c>
      <c r="F175" s="176" t="s">
        <v>3383</v>
      </c>
      <c r="G175" s="177" t="s">
        <v>193</v>
      </c>
      <c r="H175" s="178">
        <v>1</v>
      </c>
      <c r="I175" s="179"/>
      <c r="J175" s="180">
        <f t="shared" si="0"/>
        <v>0</v>
      </c>
      <c r="K175" s="176" t="s">
        <v>227</v>
      </c>
      <c r="L175" s="181"/>
      <c r="M175" s="182" t="s">
        <v>1</v>
      </c>
      <c r="N175" s="183" t="s">
        <v>41</v>
      </c>
      <c r="O175" s="56"/>
      <c r="P175" s="150">
        <f t="shared" si="1"/>
        <v>0</v>
      </c>
      <c r="Q175" s="150">
        <v>4.7200000000000002E-3</v>
      </c>
      <c r="R175" s="150">
        <f t="shared" si="2"/>
        <v>4.7200000000000002E-3</v>
      </c>
      <c r="S175" s="150">
        <v>0</v>
      </c>
      <c r="T175" s="151">
        <f t="shared" si="3"/>
        <v>0</v>
      </c>
      <c r="U175" s="30"/>
      <c r="V175" s="30"/>
      <c r="W175" s="30"/>
      <c r="X175" s="30"/>
      <c r="Y175" s="30"/>
      <c r="Z175" s="30"/>
      <c r="AA175" s="30"/>
      <c r="AB175" s="30"/>
      <c r="AC175" s="30"/>
      <c r="AD175" s="30"/>
      <c r="AE175" s="30"/>
      <c r="AR175" s="152" t="s">
        <v>190</v>
      </c>
      <c r="AT175" s="152" t="s">
        <v>618</v>
      </c>
      <c r="AU175" s="152" t="s">
        <v>86</v>
      </c>
      <c r="AY175" s="15" t="s">
        <v>163</v>
      </c>
      <c r="BE175" s="153">
        <f t="shared" si="4"/>
        <v>0</v>
      </c>
      <c r="BF175" s="153">
        <f t="shared" si="5"/>
        <v>0</v>
      </c>
      <c r="BG175" s="153">
        <f t="shared" si="6"/>
        <v>0</v>
      </c>
      <c r="BH175" s="153">
        <f t="shared" si="7"/>
        <v>0</v>
      </c>
      <c r="BI175" s="153">
        <f t="shared" si="8"/>
        <v>0</v>
      </c>
      <c r="BJ175" s="15" t="s">
        <v>84</v>
      </c>
      <c r="BK175" s="153">
        <f t="shared" si="9"/>
        <v>0</v>
      </c>
      <c r="BL175" s="15" t="s">
        <v>162</v>
      </c>
      <c r="BM175" s="152" t="s">
        <v>3384</v>
      </c>
    </row>
    <row r="176" spans="1:65" s="2" customFormat="1" ht="24.2" customHeight="1">
      <c r="A176" s="30"/>
      <c r="B176" s="140"/>
      <c r="C176" s="141" t="s">
        <v>317</v>
      </c>
      <c r="D176" s="141" t="s">
        <v>164</v>
      </c>
      <c r="E176" s="142" t="s">
        <v>3385</v>
      </c>
      <c r="F176" s="143" t="s">
        <v>3386</v>
      </c>
      <c r="G176" s="144" t="s">
        <v>193</v>
      </c>
      <c r="H176" s="145">
        <v>1</v>
      </c>
      <c r="I176" s="146"/>
      <c r="J176" s="147">
        <f t="shared" si="0"/>
        <v>0</v>
      </c>
      <c r="K176" s="143" t="s">
        <v>227</v>
      </c>
      <c r="L176" s="31"/>
      <c r="M176" s="148" t="s">
        <v>1</v>
      </c>
      <c r="N176" s="149" t="s">
        <v>41</v>
      </c>
      <c r="O176" s="56"/>
      <c r="P176" s="150">
        <f t="shared" si="1"/>
        <v>0</v>
      </c>
      <c r="Q176" s="150">
        <v>0</v>
      </c>
      <c r="R176" s="150">
        <f t="shared" si="2"/>
        <v>0</v>
      </c>
      <c r="S176" s="150">
        <v>0</v>
      </c>
      <c r="T176" s="151">
        <f t="shared" si="3"/>
        <v>0</v>
      </c>
      <c r="U176" s="30"/>
      <c r="V176" s="30"/>
      <c r="W176" s="30"/>
      <c r="X176" s="30"/>
      <c r="Y176" s="30"/>
      <c r="Z176" s="30"/>
      <c r="AA176" s="30"/>
      <c r="AB176" s="30"/>
      <c r="AC176" s="30"/>
      <c r="AD176" s="30"/>
      <c r="AE176" s="30"/>
      <c r="AR176" s="152" t="s">
        <v>162</v>
      </c>
      <c r="AT176" s="152" t="s">
        <v>164</v>
      </c>
      <c r="AU176" s="152" t="s">
        <v>86</v>
      </c>
      <c r="AY176" s="15" t="s">
        <v>163</v>
      </c>
      <c r="BE176" s="153">
        <f t="shared" si="4"/>
        <v>0</v>
      </c>
      <c r="BF176" s="153">
        <f t="shared" si="5"/>
        <v>0</v>
      </c>
      <c r="BG176" s="153">
        <f t="shared" si="6"/>
        <v>0</v>
      </c>
      <c r="BH176" s="153">
        <f t="shared" si="7"/>
        <v>0</v>
      </c>
      <c r="BI176" s="153">
        <f t="shared" si="8"/>
        <v>0</v>
      </c>
      <c r="BJ176" s="15" t="s">
        <v>84</v>
      </c>
      <c r="BK176" s="153">
        <f t="shared" si="9"/>
        <v>0</v>
      </c>
      <c r="BL176" s="15" t="s">
        <v>162</v>
      </c>
      <c r="BM176" s="152" t="s">
        <v>3387</v>
      </c>
    </row>
    <row r="177" spans="1:65" s="2" customFormat="1" ht="37.9" customHeight="1">
      <c r="A177" s="30"/>
      <c r="B177" s="140"/>
      <c r="C177" s="174" t="s">
        <v>326</v>
      </c>
      <c r="D177" s="174" t="s">
        <v>618</v>
      </c>
      <c r="E177" s="175" t="s">
        <v>3388</v>
      </c>
      <c r="F177" s="176" t="s">
        <v>3389</v>
      </c>
      <c r="G177" s="177" t="s">
        <v>329</v>
      </c>
      <c r="H177" s="178">
        <v>1</v>
      </c>
      <c r="I177" s="179"/>
      <c r="J177" s="180">
        <f t="shared" si="0"/>
        <v>0</v>
      </c>
      <c r="K177" s="176" t="s">
        <v>227</v>
      </c>
      <c r="L177" s="181"/>
      <c r="M177" s="182" t="s">
        <v>1</v>
      </c>
      <c r="N177" s="183" t="s">
        <v>41</v>
      </c>
      <c r="O177" s="56"/>
      <c r="P177" s="150">
        <f t="shared" si="1"/>
        <v>0</v>
      </c>
      <c r="Q177" s="150">
        <v>1.3999999999999999E-4</v>
      </c>
      <c r="R177" s="150">
        <f t="shared" si="2"/>
        <v>1.3999999999999999E-4</v>
      </c>
      <c r="S177" s="150">
        <v>0</v>
      </c>
      <c r="T177" s="151">
        <f t="shared" si="3"/>
        <v>0</v>
      </c>
      <c r="U177" s="30"/>
      <c r="V177" s="30"/>
      <c r="W177" s="30"/>
      <c r="X177" s="30"/>
      <c r="Y177" s="30"/>
      <c r="Z177" s="30"/>
      <c r="AA177" s="30"/>
      <c r="AB177" s="30"/>
      <c r="AC177" s="30"/>
      <c r="AD177" s="30"/>
      <c r="AE177" s="30"/>
      <c r="AR177" s="152" t="s">
        <v>190</v>
      </c>
      <c r="AT177" s="152" t="s">
        <v>618</v>
      </c>
      <c r="AU177" s="152" t="s">
        <v>86</v>
      </c>
      <c r="AY177" s="15" t="s">
        <v>163</v>
      </c>
      <c r="BE177" s="153">
        <f t="shared" si="4"/>
        <v>0</v>
      </c>
      <c r="BF177" s="153">
        <f t="shared" si="5"/>
        <v>0</v>
      </c>
      <c r="BG177" s="153">
        <f t="shared" si="6"/>
        <v>0</v>
      </c>
      <c r="BH177" s="153">
        <f t="shared" si="7"/>
        <v>0</v>
      </c>
      <c r="BI177" s="153">
        <f t="shared" si="8"/>
        <v>0</v>
      </c>
      <c r="BJ177" s="15" t="s">
        <v>84</v>
      </c>
      <c r="BK177" s="153">
        <f t="shared" si="9"/>
        <v>0</v>
      </c>
      <c r="BL177" s="15" t="s">
        <v>162</v>
      </c>
      <c r="BM177" s="152" t="s">
        <v>3390</v>
      </c>
    </row>
    <row r="178" spans="1:65" s="2" customFormat="1" ht="24.2" customHeight="1">
      <c r="A178" s="30"/>
      <c r="B178" s="140"/>
      <c r="C178" s="141" t="s">
        <v>333</v>
      </c>
      <c r="D178" s="141" t="s">
        <v>164</v>
      </c>
      <c r="E178" s="142" t="s">
        <v>3391</v>
      </c>
      <c r="F178" s="143" t="s">
        <v>3392</v>
      </c>
      <c r="G178" s="144" t="s">
        <v>253</v>
      </c>
      <c r="H178" s="145">
        <v>1</v>
      </c>
      <c r="I178" s="146"/>
      <c r="J178" s="147">
        <f t="shared" si="0"/>
        <v>0</v>
      </c>
      <c r="K178" s="143" t="s">
        <v>227</v>
      </c>
      <c r="L178" s="31"/>
      <c r="M178" s="148" t="s">
        <v>1</v>
      </c>
      <c r="N178" s="149" t="s">
        <v>41</v>
      </c>
      <c r="O178" s="56"/>
      <c r="P178" s="150">
        <f t="shared" si="1"/>
        <v>0</v>
      </c>
      <c r="Q178" s="150">
        <v>3.6000000000000002E-4</v>
      </c>
      <c r="R178" s="150">
        <f t="shared" si="2"/>
        <v>3.6000000000000002E-4</v>
      </c>
      <c r="S178" s="150">
        <v>0</v>
      </c>
      <c r="T178" s="151">
        <f t="shared" si="3"/>
        <v>0</v>
      </c>
      <c r="U178" s="30"/>
      <c r="V178" s="30"/>
      <c r="W178" s="30"/>
      <c r="X178" s="30"/>
      <c r="Y178" s="30"/>
      <c r="Z178" s="30"/>
      <c r="AA178" s="30"/>
      <c r="AB178" s="30"/>
      <c r="AC178" s="30"/>
      <c r="AD178" s="30"/>
      <c r="AE178" s="30"/>
      <c r="AR178" s="152" t="s">
        <v>162</v>
      </c>
      <c r="AT178" s="152" t="s">
        <v>164</v>
      </c>
      <c r="AU178" s="152" t="s">
        <v>86</v>
      </c>
      <c r="AY178" s="15" t="s">
        <v>163</v>
      </c>
      <c r="BE178" s="153">
        <f t="shared" si="4"/>
        <v>0</v>
      </c>
      <c r="BF178" s="153">
        <f t="shared" si="5"/>
        <v>0</v>
      </c>
      <c r="BG178" s="153">
        <f t="shared" si="6"/>
        <v>0</v>
      </c>
      <c r="BH178" s="153">
        <f t="shared" si="7"/>
        <v>0</v>
      </c>
      <c r="BI178" s="153">
        <f t="shared" si="8"/>
        <v>0</v>
      </c>
      <c r="BJ178" s="15" t="s">
        <v>84</v>
      </c>
      <c r="BK178" s="153">
        <f t="shared" si="9"/>
        <v>0</v>
      </c>
      <c r="BL178" s="15" t="s">
        <v>162</v>
      </c>
      <c r="BM178" s="152" t="s">
        <v>3393</v>
      </c>
    </row>
    <row r="179" spans="1:65" s="2" customFormat="1" ht="24.2" customHeight="1">
      <c r="A179" s="30"/>
      <c r="B179" s="140"/>
      <c r="C179" s="141" t="s">
        <v>338</v>
      </c>
      <c r="D179" s="141" t="s">
        <v>164</v>
      </c>
      <c r="E179" s="142" t="s">
        <v>3394</v>
      </c>
      <c r="F179" s="143" t="s">
        <v>3395</v>
      </c>
      <c r="G179" s="144" t="s">
        <v>193</v>
      </c>
      <c r="H179" s="145">
        <v>1</v>
      </c>
      <c r="I179" s="146"/>
      <c r="J179" s="147">
        <f t="shared" si="0"/>
        <v>0</v>
      </c>
      <c r="K179" s="143" t="s">
        <v>227</v>
      </c>
      <c r="L179" s="31"/>
      <c r="M179" s="148" t="s">
        <v>1</v>
      </c>
      <c r="N179" s="149" t="s">
        <v>41</v>
      </c>
      <c r="O179" s="56"/>
      <c r="P179" s="150">
        <f t="shared" si="1"/>
        <v>0</v>
      </c>
      <c r="Q179" s="150">
        <v>0</v>
      </c>
      <c r="R179" s="150">
        <f t="shared" si="2"/>
        <v>0</v>
      </c>
      <c r="S179" s="150">
        <v>0</v>
      </c>
      <c r="T179" s="151">
        <f t="shared" si="3"/>
        <v>0</v>
      </c>
      <c r="U179" s="30"/>
      <c r="V179" s="30"/>
      <c r="W179" s="30"/>
      <c r="X179" s="30"/>
      <c r="Y179" s="30"/>
      <c r="Z179" s="30"/>
      <c r="AA179" s="30"/>
      <c r="AB179" s="30"/>
      <c r="AC179" s="30"/>
      <c r="AD179" s="30"/>
      <c r="AE179" s="30"/>
      <c r="AR179" s="152" t="s">
        <v>162</v>
      </c>
      <c r="AT179" s="152" t="s">
        <v>164</v>
      </c>
      <c r="AU179" s="152" t="s">
        <v>86</v>
      </c>
      <c r="AY179" s="15" t="s">
        <v>163</v>
      </c>
      <c r="BE179" s="153">
        <f t="shared" si="4"/>
        <v>0</v>
      </c>
      <c r="BF179" s="153">
        <f t="shared" si="5"/>
        <v>0</v>
      </c>
      <c r="BG179" s="153">
        <f t="shared" si="6"/>
        <v>0</v>
      </c>
      <c r="BH179" s="153">
        <f t="shared" si="7"/>
        <v>0</v>
      </c>
      <c r="BI179" s="153">
        <f t="shared" si="8"/>
        <v>0</v>
      </c>
      <c r="BJ179" s="15" t="s">
        <v>84</v>
      </c>
      <c r="BK179" s="153">
        <f t="shared" si="9"/>
        <v>0</v>
      </c>
      <c r="BL179" s="15" t="s">
        <v>162</v>
      </c>
      <c r="BM179" s="152" t="s">
        <v>3396</v>
      </c>
    </row>
    <row r="180" spans="1:65" s="11" customFormat="1" ht="22.9" customHeight="1">
      <c r="B180" s="129"/>
      <c r="D180" s="130" t="s">
        <v>75</v>
      </c>
      <c r="E180" s="163" t="s">
        <v>86</v>
      </c>
      <c r="F180" s="163" t="s">
        <v>256</v>
      </c>
      <c r="I180" s="132"/>
      <c r="J180" s="164">
        <f>BK180</f>
        <v>0</v>
      </c>
      <c r="L180" s="129"/>
      <c r="M180" s="134"/>
      <c r="N180" s="135"/>
      <c r="O180" s="135"/>
      <c r="P180" s="136">
        <f>SUM(P181:P189)</f>
        <v>0</v>
      </c>
      <c r="Q180" s="135"/>
      <c r="R180" s="136">
        <f>SUM(R181:R189)</f>
        <v>17.137912879999998</v>
      </c>
      <c r="S180" s="135"/>
      <c r="T180" s="137">
        <f>SUM(T181:T189)</f>
        <v>0</v>
      </c>
      <c r="AR180" s="130" t="s">
        <v>84</v>
      </c>
      <c r="AT180" s="138" t="s">
        <v>75</v>
      </c>
      <c r="AU180" s="138" t="s">
        <v>84</v>
      </c>
      <c r="AY180" s="130" t="s">
        <v>163</v>
      </c>
      <c r="BK180" s="139">
        <f>SUM(BK181:BK189)</f>
        <v>0</v>
      </c>
    </row>
    <row r="181" spans="1:65" s="2" customFormat="1" ht="16.5" customHeight="1">
      <c r="A181" s="30"/>
      <c r="B181" s="140"/>
      <c r="C181" s="141" t="s">
        <v>344</v>
      </c>
      <c r="D181" s="141" t="s">
        <v>164</v>
      </c>
      <c r="E181" s="142" t="s">
        <v>3397</v>
      </c>
      <c r="F181" s="143" t="s">
        <v>3398</v>
      </c>
      <c r="G181" s="144" t="s">
        <v>226</v>
      </c>
      <c r="H181" s="145">
        <v>6.8410000000000002</v>
      </c>
      <c r="I181" s="146"/>
      <c r="J181" s="147">
        <f>ROUND(I181*H181,2)</f>
        <v>0</v>
      </c>
      <c r="K181" s="143" t="s">
        <v>227</v>
      </c>
      <c r="L181" s="31"/>
      <c r="M181" s="148" t="s">
        <v>1</v>
      </c>
      <c r="N181" s="149" t="s">
        <v>41</v>
      </c>
      <c r="O181" s="56"/>
      <c r="P181" s="150">
        <f>O181*H181</f>
        <v>0</v>
      </c>
      <c r="Q181" s="150">
        <v>2.5018699999999998</v>
      </c>
      <c r="R181" s="150">
        <f>Q181*H181</f>
        <v>17.115292669999999</v>
      </c>
      <c r="S181" s="150">
        <v>0</v>
      </c>
      <c r="T181" s="151">
        <f>S181*H181</f>
        <v>0</v>
      </c>
      <c r="U181" s="30"/>
      <c r="V181" s="30"/>
      <c r="W181" s="30"/>
      <c r="X181" s="30"/>
      <c r="Y181" s="30"/>
      <c r="Z181" s="30"/>
      <c r="AA181" s="30"/>
      <c r="AB181" s="30"/>
      <c r="AC181" s="30"/>
      <c r="AD181" s="30"/>
      <c r="AE181" s="30"/>
      <c r="AR181" s="152" t="s">
        <v>162</v>
      </c>
      <c r="AT181" s="152" t="s">
        <v>164</v>
      </c>
      <c r="AU181" s="152" t="s">
        <v>86</v>
      </c>
      <c r="AY181" s="15" t="s">
        <v>163</v>
      </c>
      <c r="BE181" s="153">
        <f>IF(N181="základní",J181,0)</f>
        <v>0</v>
      </c>
      <c r="BF181" s="153">
        <f>IF(N181="snížená",J181,0)</f>
        <v>0</v>
      </c>
      <c r="BG181" s="153">
        <f>IF(N181="zákl. přenesená",J181,0)</f>
        <v>0</v>
      </c>
      <c r="BH181" s="153">
        <f>IF(N181="sníž. přenesená",J181,0)</f>
        <v>0</v>
      </c>
      <c r="BI181" s="153">
        <f>IF(N181="nulová",J181,0)</f>
        <v>0</v>
      </c>
      <c r="BJ181" s="15" t="s">
        <v>84</v>
      </c>
      <c r="BK181" s="153">
        <f>ROUND(I181*H181,2)</f>
        <v>0</v>
      </c>
      <c r="BL181" s="15" t="s">
        <v>162</v>
      </c>
      <c r="BM181" s="152" t="s">
        <v>3399</v>
      </c>
    </row>
    <row r="182" spans="1:65" s="13" customFormat="1" ht="11.25">
      <c r="B182" s="165"/>
      <c r="D182" s="166" t="s">
        <v>229</v>
      </c>
      <c r="E182" s="167" t="s">
        <v>1</v>
      </c>
      <c r="F182" s="168" t="s">
        <v>3321</v>
      </c>
      <c r="H182" s="169">
        <v>0.56000000000000005</v>
      </c>
      <c r="I182" s="170"/>
      <c r="L182" s="165"/>
      <c r="M182" s="171"/>
      <c r="N182" s="172"/>
      <c r="O182" s="172"/>
      <c r="P182" s="172"/>
      <c r="Q182" s="172"/>
      <c r="R182" s="172"/>
      <c r="S182" s="172"/>
      <c r="T182" s="173"/>
      <c r="AT182" s="167" t="s">
        <v>229</v>
      </c>
      <c r="AU182" s="167" t="s">
        <v>86</v>
      </c>
      <c r="AV182" s="13" t="s">
        <v>86</v>
      </c>
      <c r="AW182" s="13" t="s">
        <v>32</v>
      </c>
      <c r="AX182" s="13" t="s">
        <v>76</v>
      </c>
      <c r="AY182" s="167" t="s">
        <v>163</v>
      </c>
    </row>
    <row r="183" spans="1:65" s="13" customFormat="1" ht="11.25">
      <c r="B183" s="165"/>
      <c r="D183" s="166" t="s">
        <v>229</v>
      </c>
      <c r="E183" s="167" t="s">
        <v>1</v>
      </c>
      <c r="F183" s="168" t="s">
        <v>3322</v>
      </c>
      <c r="H183" s="169">
        <v>0.39200000000000002</v>
      </c>
      <c r="I183" s="170"/>
      <c r="L183" s="165"/>
      <c r="M183" s="171"/>
      <c r="N183" s="172"/>
      <c r="O183" s="172"/>
      <c r="P183" s="172"/>
      <c r="Q183" s="172"/>
      <c r="R183" s="172"/>
      <c r="S183" s="172"/>
      <c r="T183" s="173"/>
      <c r="AT183" s="167" t="s">
        <v>229</v>
      </c>
      <c r="AU183" s="167" t="s">
        <v>86</v>
      </c>
      <c r="AV183" s="13" t="s">
        <v>86</v>
      </c>
      <c r="AW183" s="13" t="s">
        <v>32</v>
      </c>
      <c r="AX183" s="13" t="s">
        <v>76</v>
      </c>
      <c r="AY183" s="167" t="s">
        <v>163</v>
      </c>
    </row>
    <row r="184" spans="1:65" s="13" customFormat="1" ht="11.25">
      <c r="B184" s="165"/>
      <c r="D184" s="166" t="s">
        <v>229</v>
      </c>
      <c r="E184" s="167" t="s">
        <v>1</v>
      </c>
      <c r="F184" s="168" t="s">
        <v>3400</v>
      </c>
      <c r="H184" s="169">
        <v>5.8890000000000002</v>
      </c>
      <c r="I184" s="170"/>
      <c r="L184" s="165"/>
      <c r="M184" s="171"/>
      <c r="N184" s="172"/>
      <c r="O184" s="172"/>
      <c r="P184" s="172"/>
      <c r="Q184" s="172"/>
      <c r="R184" s="172"/>
      <c r="S184" s="172"/>
      <c r="T184" s="173"/>
      <c r="AT184" s="167" t="s">
        <v>229</v>
      </c>
      <c r="AU184" s="167" t="s">
        <v>86</v>
      </c>
      <c r="AV184" s="13" t="s">
        <v>86</v>
      </c>
      <c r="AW184" s="13" t="s">
        <v>32</v>
      </c>
      <c r="AX184" s="13" t="s">
        <v>76</v>
      </c>
      <c r="AY184" s="167" t="s">
        <v>163</v>
      </c>
    </row>
    <row r="185" spans="1:65" s="2" customFormat="1" ht="16.5" customHeight="1">
      <c r="A185" s="30"/>
      <c r="B185" s="140"/>
      <c r="C185" s="141" t="s">
        <v>349</v>
      </c>
      <c r="D185" s="141" t="s">
        <v>164</v>
      </c>
      <c r="E185" s="142" t="s">
        <v>3401</v>
      </c>
      <c r="F185" s="143" t="s">
        <v>3402</v>
      </c>
      <c r="G185" s="144" t="s">
        <v>253</v>
      </c>
      <c r="H185" s="145">
        <v>8.4090000000000007</v>
      </c>
      <c r="I185" s="146"/>
      <c r="J185" s="147">
        <f>ROUND(I185*H185,2)</f>
        <v>0</v>
      </c>
      <c r="K185" s="143" t="s">
        <v>227</v>
      </c>
      <c r="L185" s="31"/>
      <c r="M185" s="148" t="s">
        <v>1</v>
      </c>
      <c r="N185" s="149" t="s">
        <v>41</v>
      </c>
      <c r="O185" s="56"/>
      <c r="P185" s="150">
        <f>O185*H185</f>
        <v>0</v>
      </c>
      <c r="Q185" s="150">
        <v>2.6900000000000001E-3</v>
      </c>
      <c r="R185" s="150">
        <f>Q185*H185</f>
        <v>2.2620210000000002E-2</v>
      </c>
      <c r="S185" s="150">
        <v>0</v>
      </c>
      <c r="T185" s="151">
        <f>S185*H185</f>
        <v>0</v>
      </c>
      <c r="U185" s="30"/>
      <c r="V185" s="30"/>
      <c r="W185" s="30"/>
      <c r="X185" s="30"/>
      <c r="Y185" s="30"/>
      <c r="Z185" s="30"/>
      <c r="AA185" s="30"/>
      <c r="AB185" s="30"/>
      <c r="AC185" s="30"/>
      <c r="AD185" s="30"/>
      <c r="AE185" s="30"/>
      <c r="AR185" s="152" t="s">
        <v>162</v>
      </c>
      <c r="AT185" s="152" t="s">
        <v>164</v>
      </c>
      <c r="AU185" s="152" t="s">
        <v>86</v>
      </c>
      <c r="AY185" s="15" t="s">
        <v>163</v>
      </c>
      <c r="BE185" s="153">
        <f>IF(N185="základní",J185,0)</f>
        <v>0</v>
      </c>
      <c r="BF185" s="153">
        <f>IF(N185="snížená",J185,0)</f>
        <v>0</v>
      </c>
      <c r="BG185" s="153">
        <f>IF(N185="zákl. přenesená",J185,0)</f>
        <v>0</v>
      </c>
      <c r="BH185" s="153">
        <f>IF(N185="sníž. přenesená",J185,0)</f>
        <v>0</v>
      </c>
      <c r="BI185" s="153">
        <f>IF(N185="nulová",J185,0)</f>
        <v>0</v>
      </c>
      <c r="BJ185" s="15" t="s">
        <v>84</v>
      </c>
      <c r="BK185" s="153">
        <f>ROUND(I185*H185,2)</f>
        <v>0</v>
      </c>
      <c r="BL185" s="15" t="s">
        <v>162</v>
      </c>
      <c r="BM185" s="152" t="s">
        <v>3403</v>
      </c>
    </row>
    <row r="186" spans="1:65" s="13" customFormat="1" ht="11.25">
      <c r="B186" s="165"/>
      <c r="D186" s="166" t="s">
        <v>229</v>
      </c>
      <c r="E186" s="167" t="s">
        <v>1</v>
      </c>
      <c r="F186" s="168" t="s">
        <v>3404</v>
      </c>
      <c r="H186" s="169">
        <v>1.44</v>
      </c>
      <c r="I186" s="170"/>
      <c r="L186" s="165"/>
      <c r="M186" s="171"/>
      <c r="N186" s="172"/>
      <c r="O186" s="172"/>
      <c r="P186" s="172"/>
      <c r="Q186" s="172"/>
      <c r="R186" s="172"/>
      <c r="S186" s="172"/>
      <c r="T186" s="173"/>
      <c r="AT186" s="167" t="s">
        <v>229</v>
      </c>
      <c r="AU186" s="167" t="s">
        <v>86</v>
      </c>
      <c r="AV186" s="13" t="s">
        <v>86</v>
      </c>
      <c r="AW186" s="13" t="s">
        <v>32</v>
      </c>
      <c r="AX186" s="13" t="s">
        <v>76</v>
      </c>
      <c r="AY186" s="167" t="s">
        <v>163</v>
      </c>
    </row>
    <row r="187" spans="1:65" s="13" customFormat="1" ht="11.25">
      <c r="B187" s="165"/>
      <c r="D187" s="166" t="s">
        <v>229</v>
      </c>
      <c r="E187" s="167" t="s">
        <v>1</v>
      </c>
      <c r="F187" s="168" t="s">
        <v>3405</v>
      </c>
      <c r="H187" s="169">
        <v>1.08</v>
      </c>
      <c r="I187" s="170"/>
      <c r="L187" s="165"/>
      <c r="M187" s="171"/>
      <c r="N187" s="172"/>
      <c r="O187" s="172"/>
      <c r="P187" s="172"/>
      <c r="Q187" s="172"/>
      <c r="R187" s="172"/>
      <c r="S187" s="172"/>
      <c r="T187" s="173"/>
      <c r="AT187" s="167" t="s">
        <v>229</v>
      </c>
      <c r="AU187" s="167" t="s">
        <v>86</v>
      </c>
      <c r="AV187" s="13" t="s">
        <v>86</v>
      </c>
      <c r="AW187" s="13" t="s">
        <v>32</v>
      </c>
      <c r="AX187" s="13" t="s">
        <v>76</v>
      </c>
      <c r="AY187" s="167" t="s">
        <v>163</v>
      </c>
    </row>
    <row r="188" spans="1:65" s="13" customFormat="1" ht="11.25">
      <c r="B188" s="165"/>
      <c r="D188" s="166" t="s">
        <v>229</v>
      </c>
      <c r="E188" s="167" t="s">
        <v>1</v>
      </c>
      <c r="F188" s="168" t="s">
        <v>3406</v>
      </c>
      <c r="H188" s="169">
        <v>5.8890000000000002</v>
      </c>
      <c r="I188" s="170"/>
      <c r="L188" s="165"/>
      <c r="M188" s="171"/>
      <c r="N188" s="172"/>
      <c r="O188" s="172"/>
      <c r="P188" s="172"/>
      <c r="Q188" s="172"/>
      <c r="R188" s="172"/>
      <c r="S188" s="172"/>
      <c r="T188" s="173"/>
      <c r="AT188" s="167" t="s">
        <v>229</v>
      </c>
      <c r="AU188" s="167" t="s">
        <v>86</v>
      </c>
      <c r="AV188" s="13" t="s">
        <v>86</v>
      </c>
      <c r="AW188" s="13" t="s">
        <v>32</v>
      </c>
      <c r="AX188" s="13" t="s">
        <v>76</v>
      </c>
      <c r="AY188" s="167" t="s">
        <v>163</v>
      </c>
    </row>
    <row r="189" spans="1:65" s="2" customFormat="1" ht="16.5" customHeight="1">
      <c r="A189" s="30"/>
      <c r="B189" s="140"/>
      <c r="C189" s="141" t="s">
        <v>96</v>
      </c>
      <c r="D189" s="141" t="s">
        <v>164</v>
      </c>
      <c r="E189" s="142" t="s">
        <v>3407</v>
      </c>
      <c r="F189" s="143" t="s">
        <v>3408</v>
      </c>
      <c r="G189" s="144" t="s">
        <v>253</v>
      </c>
      <c r="H189" s="145">
        <v>8.4090000000000007</v>
      </c>
      <c r="I189" s="146"/>
      <c r="J189" s="147">
        <f>ROUND(I189*H189,2)</f>
        <v>0</v>
      </c>
      <c r="K189" s="143" t="s">
        <v>227</v>
      </c>
      <c r="L189" s="31"/>
      <c r="M189" s="148" t="s">
        <v>1</v>
      </c>
      <c r="N189" s="149" t="s">
        <v>41</v>
      </c>
      <c r="O189" s="56"/>
      <c r="P189" s="150">
        <f>O189*H189</f>
        <v>0</v>
      </c>
      <c r="Q189" s="150">
        <v>0</v>
      </c>
      <c r="R189" s="150">
        <f>Q189*H189</f>
        <v>0</v>
      </c>
      <c r="S189" s="150">
        <v>0</v>
      </c>
      <c r="T189" s="151">
        <f>S189*H189</f>
        <v>0</v>
      </c>
      <c r="U189" s="30"/>
      <c r="V189" s="30"/>
      <c r="W189" s="30"/>
      <c r="X189" s="30"/>
      <c r="Y189" s="30"/>
      <c r="Z189" s="30"/>
      <c r="AA189" s="30"/>
      <c r="AB189" s="30"/>
      <c r="AC189" s="30"/>
      <c r="AD189" s="30"/>
      <c r="AE189" s="30"/>
      <c r="AR189" s="152" t="s">
        <v>162</v>
      </c>
      <c r="AT189" s="152" t="s">
        <v>164</v>
      </c>
      <c r="AU189" s="152" t="s">
        <v>86</v>
      </c>
      <c r="AY189" s="15" t="s">
        <v>163</v>
      </c>
      <c r="BE189" s="153">
        <f>IF(N189="základní",J189,0)</f>
        <v>0</v>
      </c>
      <c r="BF189" s="153">
        <f>IF(N189="snížená",J189,0)</f>
        <v>0</v>
      </c>
      <c r="BG189" s="153">
        <f>IF(N189="zákl. přenesená",J189,0)</f>
        <v>0</v>
      </c>
      <c r="BH189" s="153">
        <f>IF(N189="sníž. přenesená",J189,0)</f>
        <v>0</v>
      </c>
      <c r="BI189" s="153">
        <f>IF(N189="nulová",J189,0)</f>
        <v>0</v>
      </c>
      <c r="BJ189" s="15" t="s">
        <v>84</v>
      </c>
      <c r="BK189" s="153">
        <f>ROUND(I189*H189,2)</f>
        <v>0</v>
      </c>
      <c r="BL189" s="15" t="s">
        <v>162</v>
      </c>
      <c r="BM189" s="152" t="s">
        <v>3409</v>
      </c>
    </row>
    <row r="190" spans="1:65" s="11" customFormat="1" ht="22.9" customHeight="1">
      <c r="B190" s="129"/>
      <c r="D190" s="130" t="s">
        <v>75</v>
      </c>
      <c r="E190" s="163" t="s">
        <v>135</v>
      </c>
      <c r="F190" s="163" t="s">
        <v>276</v>
      </c>
      <c r="I190" s="132"/>
      <c r="J190" s="164">
        <f>BK190</f>
        <v>0</v>
      </c>
      <c r="L190" s="129"/>
      <c r="M190" s="134"/>
      <c r="N190" s="135"/>
      <c r="O190" s="135"/>
      <c r="P190" s="136">
        <f>SUM(P191:P208)</f>
        <v>0</v>
      </c>
      <c r="Q190" s="135"/>
      <c r="R190" s="136">
        <f>SUM(R191:R208)</f>
        <v>18.88474416</v>
      </c>
      <c r="S190" s="135"/>
      <c r="T190" s="137">
        <f>SUM(T191:T208)</f>
        <v>0</v>
      </c>
      <c r="AR190" s="130" t="s">
        <v>84</v>
      </c>
      <c r="AT190" s="138" t="s">
        <v>75</v>
      </c>
      <c r="AU190" s="138" t="s">
        <v>84</v>
      </c>
      <c r="AY190" s="130" t="s">
        <v>163</v>
      </c>
      <c r="BK190" s="139">
        <f>SUM(BK191:BK208)</f>
        <v>0</v>
      </c>
    </row>
    <row r="191" spans="1:65" s="2" customFormat="1" ht="33" customHeight="1">
      <c r="A191" s="30"/>
      <c r="B191" s="140"/>
      <c r="C191" s="141" t="s">
        <v>358</v>
      </c>
      <c r="D191" s="141" t="s">
        <v>164</v>
      </c>
      <c r="E191" s="142" t="s">
        <v>3410</v>
      </c>
      <c r="F191" s="143" t="s">
        <v>3411</v>
      </c>
      <c r="G191" s="144" t="s">
        <v>226</v>
      </c>
      <c r="H191" s="145">
        <v>2.3559999999999999</v>
      </c>
      <c r="I191" s="146"/>
      <c r="J191" s="147">
        <f>ROUND(I191*H191,2)</f>
        <v>0</v>
      </c>
      <c r="K191" s="143" t="s">
        <v>227</v>
      </c>
      <c r="L191" s="31"/>
      <c r="M191" s="148" t="s">
        <v>1</v>
      </c>
      <c r="N191" s="149" t="s">
        <v>41</v>
      </c>
      <c r="O191" s="56"/>
      <c r="P191" s="150">
        <f>O191*H191</f>
        <v>0</v>
      </c>
      <c r="Q191" s="150">
        <v>2.8969299999999998</v>
      </c>
      <c r="R191" s="150">
        <f>Q191*H191</f>
        <v>6.8251670799999991</v>
      </c>
      <c r="S191" s="150">
        <v>0</v>
      </c>
      <c r="T191" s="151">
        <f>S191*H191</f>
        <v>0</v>
      </c>
      <c r="U191" s="30"/>
      <c r="V191" s="30"/>
      <c r="W191" s="30"/>
      <c r="X191" s="30"/>
      <c r="Y191" s="30"/>
      <c r="Z191" s="30"/>
      <c r="AA191" s="30"/>
      <c r="AB191" s="30"/>
      <c r="AC191" s="30"/>
      <c r="AD191" s="30"/>
      <c r="AE191" s="30"/>
      <c r="AR191" s="152" t="s">
        <v>162</v>
      </c>
      <c r="AT191" s="152" t="s">
        <v>164</v>
      </c>
      <c r="AU191" s="152" t="s">
        <v>86</v>
      </c>
      <c r="AY191" s="15" t="s">
        <v>163</v>
      </c>
      <c r="BE191" s="153">
        <f>IF(N191="základní",J191,0)</f>
        <v>0</v>
      </c>
      <c r="BF191" s="153">
        <f>IF(N191="snížená",J191,0)</f>
        <v>0</v>
      </c>
      <c r="BG191" s="153">
        <f>IF(N191="zákl. přenesená",J191,0)</f>
        <v>0</v>
      </c>
      <c r="BH191" s="153">
        <f>IF(N191="sníž. přenesená",J191,0)</f>
        <v>0</v>
      </c>
      <c r="BI191" s="153">
        <f>IF(N191="nulová",J191,0)</f>
        <v>0</v>
      </c>
      <c r="BJ191" s="15" t="s">
        <v>84</v>
      </c>
      <c r="BK191" s="153">
        <f>ROUND(I191*H191,2)</f>
        <v>0</v>
      </c>
      <c r="BL191" s="15" t="s">
        <v>162</v>
      </c>
      <c r="BM191" s="152" t="s">
        <v>3412</v>
      </c>
    </row>
    <row r="192" spans="1:65" s="13" customFormat="1" ht="11.25">
      <c r="B192" s="165"/>
      <c r="D192" s="166" t="s">
        <v>229</v>
      </c>
      <c r="E192" s="167" t="s">
        <v>1</v>
      </c>
      <c r="F192" s="168" t="s">
        <v>3413</v>
      </c>
      <c r="H192" s="169">
        <v>2.3559999999999999</v>
      </c>
      <c r="I192" s="170"/>
      <c r="L192" s="165"/>
      <c r="M192" s="171"/>
      <c r="N192" s="172"/>
      <c r="O192" s="172"/>
      <c r="P192" s="172"/>
      <c r="Q192" s="172"/>
      <c r="R192" s="172"/>
      <c r="S192" s="172"/>
      <c r="T192" s="173"/>
      <c r="AT192" s="167" t="s">
        <v>229</v>
      </c>
      <c r="AU192" s="167" t="s">
        <v>86</v>
      </c>
      <c r="AV192" s="13" t="s">
        <v>86</v>
      </c>
      <c r="AW192" s="13" t="s">
        <v>32</v>
      </c>
      <c r="AX192" s="13" t="s">
        <v>84</v>
      </c>
      <c r="AY192" s="167" t="s">
        <v>163</v>
      </c>
    </row>
    <row r="193" spans="1:65" s="2" customFormat="1" ht="24.2" customHeight="1">
      <c r="A193" s="30"/>
      <c r="B193" s="140"/>
      <c r="C193" s="141" t="s">
        <v>362</v>
      </c>
      <c r="D193" s="141" t="s">
        <v>164</v>
      </c>
      <c r="E193" s="142" t="s">
        <v>3414</v>
      </c>
      <c r="F193" s="143" t="s">
        <v>3415</v>
      </c>
      <c r="G193" s="144" t="s">
        <v>226</v>
      </c>
      <c r="H193" s="145">
        <v>7.8520000000000003</v>
      </c>
      <c r="I193" s="146"/>
      <c r="J193" s="147">
        <f>ROUND(I193*H193,2)</f>
        <v>0</v>
      </c>
      <c r="K193" s="143" t="s">
        <v>227</v>
      </c>
      <c r="L193" s="31"/>
      <c r="M193" s="148" t="s">
        <v>1</v>
      </c>
      <c r="N193" s="149" t="s">
        <v>41</v>
      </c>
      <c r="O193" s="56"/>
      <c r="P193" s="150">
        <f>O193*H193</f>
        <v>0</v>
      </c>
      <c r="Q193" s="150">
        <v>0</v>
      </c>
      <c r="R193" s="150">
        <f>Q193*H193</f>
        <v>0</v>
      </c>
      <c r="S193" s="150">
        <v>0</v>
      </c>
      <c r="T193" s="151">
        <f>S193*H193</f>
        <v>0</v>
      </c>
      <c r="U193" s="30"/>
      <c r="V193" s="30"/>
      <c r="W193" s="30"/>
      <c r="X193" s="30"/>
      <c r="Y193" s="30"/>
      <c r="Z193" s="30"/>
      <c r="AA193" s="30"/>
      <c r="AB193" s="30"/>
      <c r="AC193" s="30"/>
      <c r="AD193" s="30"/>
      <c r="AE193" s="30"/>
      <c r="AR193" s="152" t="s">
        <v>162</v>
      </c>
      <c r="AT193" s="152" t="s">
        <v>164</v>
      </c>
      <c r="AU193" s="152" t="s">
        <v>86</v>
      </c>
      <c r="AY193" s="15" t="s">
        <v>163</v>
      </c>
      <c r="BE193" s="153">
        <f>IF(N193="základní",J193,0)</f>
        <v>0</v>
      </c>
      <c r="BF193" s="153">
        <f>IF(N193="snížená",J193,0)</f>
        <v>0</v>
      </c>
      <c r="BG193" s="153">
        <f>IF(N193="zákl. přenesená",J193,0)</f>
        <v>0</v>
      </c>
      <c r="BH193" s="153">
        <f>IF(N193="sníž. přenesená",J193,0)</f>
        <v>0</v>
      </c>
      <c r="BI193" s="153">
        <f>IF(N193="nulová",J193,0)</f>
        <v>0</v>
      </c>
      <c r="BJ193" s="15" t="s">
        <v>84</v>
      </c>
      <c r="BK193" s="153">
        <f>ROUND(I193*H193,2)</f>
        <v>0</v>
      </c>
      <c r="BL193" s="15" t="s">
        <v>162</v>
      </c>
      <c r="BM193" s="152" t="s">
        <v>3416</v>
      </c>
    </row>
    <row r="194" spans="1:65" s="13" customFormat="1" ht="11.25">
      <c r="B194" s="165"/>
      <c r="D194" s="166" t="s">
        <v>229</v>
      </c>
      <c r="E194" s="167" t="s">
        <v>1</v>
      </c>
      <c r="F194" s="168" t="s">
        <v>3417</v>
      </c>
      <c r="H194" s="169">
        <v>7.8520000000000003</v>
      </c>
      <c r="I194" s="170"/>
      <c r="L194" s="165"/>
      <c r="M194" s="171"/>
      <c r="N194" s="172"/>
      <c r="O194" s="172"/>
      <c r="P194" s="172"/>
      <c r="Q194" s="172"/>
      <c r="R194" s="172"/>
      <c r="S194" s="172"/>
      <c r="T194" s="173"/>
      <c r="AT194" s="167" t="s">
        <v>229</v>
      </c>
      <c r="AU194" s="167" t="s">
        <v>86</v>
      </c>
      <c r="AV194" s="13" t="s">
        <v>86</v>
      </c>
      <c r="AW194" s="13" t="s">
        <v>32</v>
      </c>
      <c r="AX194" s="13" t="s">
        <v>84</v>
      </c>
      <c r="AY194" s="167" t="s">
        <v>163</v>
      </c>
    </row>
    <row r="195" spans="1:65" s="2" customFormat="1" ht="24.2" customHeight="1">
      <c r="A195" s="30"/>
      <c r="B195" s="140"/>
      <c r="C195" s="141" t="s">
        <v>367</v>
      </c>
      <c r="D195" s="141" t="s">
        <v>164</v>
      </c>
      <c r="E195" s="142" t="s">
        <v>3418</v>
      </c>
      <c r="F195" s="143" t="s">
        <v>3419</v>
      </c>
      <c r="G195" s="144" t="s">
        <v>226</v>
      </c>
      <c r="H195" s="145">
        <v>1.728</v>
      </c>
      <c r="I195" s="146"/>
      <c r="J195" s="147">
        <f>ROUND(I195*H195,2)</f>
        <v>0</v>
      </c>
      <c r="K195" s="143" t="s">
        <v>227</v>
      </c>
      <c r="L195" s="31"/>
      <c r="M195" s="148" t="s">
        <v>1</v>
      </c>
      <c r="N195" s="149" t="s">
        <v>41</v>
      </c>
      <c r="O195" s="56"/>
      <c r="P195" s="150">
        <f>O195*H195</f>
        <v>0</v>
      </c>
      <c r="Q195" s="150">
        <v>1.6627000000000001</v>
      </c>
      <c r="R195" s="150">
        <f>Q195*H195</f>
        <v>2.8731456</v>
      </c>
      <c r="S195" s="150">
        <v>0</v>
      </c>
      <c r="T195" s="151">
        <f>S195*H195</f>
        <v>0</v>
      </c>
      <c r="U195" s="30"/>
      <c r="V195" s="30"/>
      <c r="W195" s="30"/>
      <c r="X195" s="30"/>
      <c r="Y195" s="30"/>
      <c r="Z195" s="30"/>
      <c r="AA195" s="30"/>
      <c r="AB195" s="30"/>
      <c r="AC195" s="30"/>
      <c r="AD195" s="30"/>
      <c r="AE195" s="30"/>
      <c r="AR195" s="152" t="s">
        <v>162</v>
      </c>
      <c r="AT195" s="152" t="s">
        <v>164</v>
      </c>
      <c r="AU195" s="152" t="s">
        <v>86</v>
      </c>
      <c r="AY195" s="15" t="s">
        <v>163</v>
      </c>
      <c r="BE195" s="153">
        <f>IF(N195="základní",J195,0)</f>
        <v>0</v>
      </c>
      <c r="BF195" s="153">
        <f>IF(N195="snížená",J195,0)</f>
        <v>0</v>
      </c>
      <c r="BG195" s="153">
        <f>IF(N195="zákl. přenesená",J195,0)</f>
        <v>0</v>
      </c>
      <c r="BH195" s="153">
        <f>IF(N195="sníž. přenesená",J195,0)</f>
        <v>0</v>
      </c>
      <c r="BI195" s="153">
        <f>IF(N195="nulová",J195,0)</f>
        <v>0</v>
      </c>
      <c r="BJ195" s="15" t="s">
        <v>84</v>
      </c>
      <c r="BK195" s="153">
        <f>ROUND(I195*H195,2)</f>
        <v>0</v>
      </c>
      <c r="BL195" s="15" t="s">
        <v>162</v>
      </c>
      <c r="BM195" s="152" t="s">
        <v>3420</v>
      </c>
    </row>
    <row r="196" spans="1:65" s="13" customFormat="1" ht="11.25">
      <c r="B196" s="165"/>
      <c r="D196" s="166" t="s">
        <v>229</v>
      </c>
      <c r="E196" s="167" t="s">
        <v>1</v>
      </c>
      <c r="F196" s="168" t="s">
        <v>3421</v>
      </c>
      <c r="H196" s="169">
        <v>1.1519999999999999</v>
      </c>
      <c r="I196" s="170"/>
      <c r="L196" s="165"/>
      <c r="M196" s="171"/>
      <c r="N196" s="172"/>
      <c r="O196" s="172"/>
      <c r="P196" s="172"/>
      <c r="Q196" s="172"/>
      <c r="R196" s="172"/>
      <c r="S196" s="172"/>
      <c r="T196" s="173"/>
      <c r="AT196" s="167" t="s">
        <v>229</v>
      </c>
      <c r="AU196" s="167" t="s">
        <v>86</v>
      </c>
      <c r="AV196" s="13" t="s">
        <v>86</v>
      </c>
      <c r="AW196" s="13" t="s">
        <v>32</v>
      </c>
      <c r="AX196" s="13" t="s">
        <v>76</v>
      </c>
      <c r="AY196" s="167" t="s">
        <v>163</v>
      </c>
    </row>
    <row r="197" spans="1:65" s="13" customFormat="1" ht="11.25">
      <c r="B197" s="165"/>
      <c r="D197" s="166" t="s">
        <v>229</v>
      </c>
      <c r="E197" s="167" t="s">
        <v>1</v>
      </c>
      <c r="F197" s="168" t="s">
        <v>3422</v>
      </c>
      <c r="H197" s="169">
        <v>0.57599999999999996</v>
      </c>
      <c r="I197" s="170"/>
      <c r="L197" s="165"/>
      <c r="M197" s="171"/>
      <c r="N197" s="172"/>
      <c r="O197" s="172"/>
      <c r="P197" s="172"/>
      <c r="Q197" s="172"/>
      <c r="R197" s="172"/>
      <c r="S197" s="172"/>
      <c r="T197" s="173"/>
      <c r="AT197" s="167" t="s">
        <v>229</v>
      </c>
      <c r="AU197" s="167" t="s">
        <v>86</v>
      </c>
      <c r="AV197" s="13" t="s">
        <v>86</v>
      </c>
      <c r="AW197" s="13" t="s">
        <v>32</v>
      </c>
      <c r="AX197" s="13" t="s">
        <v>76</v>
      </c>
      <c r="AY197" s="167" t="s">
        <v>163</v>
      </c>
    </row>
    <row r="198" spans="1:65" s="2" customFormat="1" ht="24.2" customHeight="1">
      <c r="A198" s="30"/>
      <c r="B198" s="140"/>
      <c r="C198" s="141" t="s">
        <v>384</v>
      </c>
      <c r="D198" s="141" t="s">
        <v>164</v>
      </c>
      <c r="E198" s="142" t="s">
        <v>3423</v>
      </c>
      <c r="F198" s="143" t="s">
        <v>3424</v>
      </c>
      <c r="G198" s="144" t="s">
        <v>193</v>
      </c>
      <c r="H198" s="145">
        <v>18</v>
      </c>
      <c r="I198" s="146"/>
      <c r="J198" s="147">
        <f>ROUND(I198*H198,2)</f>
        <v>0</v>
      </c>
      <c r="K198" s="143" t="s">
        <v>227</v>
      </c>
      <c r="L198" s="31"/>
      <c r="M198" s="148" t="s">
        <v>1</v>
      </c>
      <c r="N198" s="149" t="s">
        <v>41</v>
      </c>
      <c r="O198" s="56"/>
      <c r="P198" s="150">
        <f>O198*H198</f>
        <v>0</v>
      </c>
      <c r="Q198" s="150">
        <v>0.17488999999999999</v>
      </c>
      <c r="R198" s="150">
        <f>Q198*H198</f>
        <v>3.1480199999999998</v>
      </c>
      <c r="S198" s="150">
        <v>0</v>
      </c>
      <c r="T198" s="151">
        <f>S198*H198</f>
        <v>0</v>
      </c>
      <c r="U198" s="30"/>
      <c r="V198" s="30"/>
      <c r="W198" s="30"/>
      <c r="X198" s="30"/>
      <c r="Y198" s="30"/>
      <c r="Z198" s="30"/>
      <c r="AA198" s="30"/>
      <c r="AB198" s="30"/>
      <c r="AC198" s="30"/>
      <c r="AD198" s="30"/>
      <c r="AE198" s="30"/>
      <c r="AR198" s="152" t="s">
        <v>162</v>
      </c>
      <c r="AT198" s="152" t="s">
        <v>164</v>
      </c>
      <c r="AU198" s="152" t="s">
        <v>86</v>
      </c>
      <c r="AY198" s="15" t="s">
        <v>163</v>
      </c>
      <c r="BE198" s="153">
        <f>IF(N198="základní",J198,0)</f>
        <v>0</v>
      </c>
      <c r="BF198" s="153">
        <f>IF(N198="snížená",J198,0)</f>
        <v>0</v>
      </c>
      <c r="BG198" s="153">
        <f>IF(N198="zákl. přenesená",J198,0)</f>
        <v>0</v>
      </c>
      <c r="BH198" s="153">
        <f>IF(N198="sníž. přenesená",J198,0)</f>
        <v>0</v>
      </c>
      <c r="BI198" s="153">
        <f>IF(N198="nulová",J198,0)</f>
        <v>0</v>
      </c>
      <c r="BJ198" s="15" t="s">
        <v>84</v>
      </c>
      <c r="BK198" s="153">
        <f>ROUND(I198*H198,2)</f>
        <v>0</v>
      </c>
      <c r="BL198" s="15" t="s">
        <v>162</v>
      </c>
      <c r="BM198" s="152" t="s">
        <v>3425</v>
      </c>
    </row>
    <row r="199" spans="1:65" s="2" customFormat="1" ht="33" customHeight="1">
      <c r="A199" s="30"/>
      <c r="B199" s="140"/>
      <c r="C199" s="174" t="s">
        <v>390</v>
      </c>
      <c r="D199" s="174" t="s">
        <v>618</v>
      </c>
      <c r="E199" s="175" t="s">
        <v>3426</v>
      </c>
      <c r="F199" s="176" t="s">
        <v>3427</v>
      </c>
      <c r="G199" s="177" t="s">
        <v>193</v>
      </c>
      <c r="H199" s="178">
        <v>13</v>
      </c>
      <c r="I199" s="179"/>
      <c r="J199" s="180">
        <f>ROUND(I199*H199,2)</f>
        <v>0</v>
      </c>
      <c r="K199" s="176" t="s">
        <v>227</v>
      </c>
      <c r="L199" s="181"/>
      <c r="M199" s="182" t="s">
        <v>1</v>
      </c>
      <c r="N199" s="183" t="s">
        <v>41</v>
      </c>
      <c r="O199" s="56"/>
      <c r="P199" s="150">
        <f>O199*H199</f>
        <v>0</v>
      </c>
      <c r="Q199" s="150">
        <v>7.1000000000000004E-3</v>
      </c>
      <c r="R199" s="150">
        <f>Q199*H199</f>
        <v>9.2300000000000007E-2</v>
      </c>
      <c r="S199" s="150">
        <v>0</v>
      </c>
      <c r="T199" s="151">
        <f>S199*H199</f>
        <v>0</v>
      </c>
      <c r="U199" s="30"/>
      <c r="V199" s="30"/>
      <c r="W199" s="30"/>
      <c r="X199" s="30"/>
      <c r="Y199" s="30"/>
      <c r="Z199" s="30"/>
      <c r="AA199" s="30"/>
      <c r="AB199" s="30"/>
      <c r="AC199" s="30"/>
      <c r="AD199" s="30"/>
      <c r="AE199" s="30"/>
      <c r="AR199" s="152" t="s">
        <v>190</v>
      </c>
      <c r="AT199" s="152" t="s">
        <v>618</v>
      </c>
      <c r="AU199" s="152" t="s">
        <v>86</v>
      </c>
      <c r="AY199" s="15" t="s">
        <v>163</v>
      </c>
      <c r="BE199" s="153">
        <f>IF(N199="základní",J199,0)</f>
        <v>0</v>
      </c>
      <c r="BF199" s="153">
        <f>IF(N199="snížená",J199,0)</f>
        <v>0</v>
      </c>
      <c r="BG199" s="153">
        <f>IF(N199="zákl. přenesená",J199,0)</f>
        <v>0</v>
      </c>
      <c r="BH199" s="153">
        <f>IF(N199="sníž. přenesená",J199,0)</f>
        <v>0</v>
      </c>
      <c r="BI199" s="153">
        <f>IF(N199="nulová",J199,0)</f>
        <v>0</v>
      </c>
      <c r="BJ199" s="15" t="s">
        <v>84</v>
      </c>
      <c r="BK199" s="153">
        <f>ROUND(I199*H199,2)</f>
        <v>0</v>
      </c>
      <c r="BL199" s="15" t="s">
        <v>162</v>
      </c>
      <c r="BM199" s="152" t="s">
        <v>3428</v>
      </c>
    </row>
    <row r="200" spans="1:65" s="2" customFormat="1" ht="24.2" customHeight="1">
      <c r="A200" s="30"/>
      <c r="B200" s="140"/>
      <c r="C200" s="174" t="s">
        <v>395</v>
      </c>
      <c r="D200" s="174" t="s">
        <v>618</v>
      </c>
      <c r="E200" s="175" t="s">
        <v>3429</v>
      </c>
      <c r="F200" s="176" t="s">
        <v>3430</v>
      </c>
      <c r="G200" s="177" t="s">
        <v>193</v>
      </c>
      <c r="H200" s="178">
        <v>5.5</v>
      </c>
      <c r="I200" s="179"/>
      <c r="J200" s="180">
        <f>ROUND(I200*H200,2)</f>
        <v>0</v>
      </c>
      <c r="K200" s="176" t="s">
        <v>227</v>
      </c>
      <c r="L200" s="181"/>
      <c r="M200" s="182" t="s">
        <v>1</v>
      </c>
      <c r="N200" s="183" t="s">
        <v>41</v>
      </c>
      <c r="O200" s="56"/>
      <c r="P200" s="150">
        <f>O200*H200</f>
        <v>0</v>
      </c>
      <c r="Q200" s="150">
        <v>2.7000000000000001E-3</v>
      </c>
      <c r="R200" s="150">
        <f>Q200*H200</f>
        <v>1.485E-2</v>
      </c>
      <c r="S200" s="150">
        <v>0</v>
      </c>
      <c r="T200" s="151">
        <f>S200*H200</f>
        <v>0</v>
      </c>
      <c r="U200" s="30"/>
      <c r="V200" s="30"/>
      <c r="W200" s="30"/>
      <c r="X200" s="30"/>
      <c r="Y200" s="30"/>
      <c r="Z200" s="30"/>
      <c r="AA200" s="30"/>
      <c r="AB200" s="30"/>
      <c r="AC200" s="30"/>
      <c r="AD200" s="30"/>
      <c r="AE200" s="30"/>
      <c r="AR200" s="152" t="s">
        <v>190</v>
      </c>
      <c r="AT200" s="152" t="s">
        <v>618</v>
      </c>
      <c r="AU200" s="152" t="s">
        <v>86</v>
      </c>
      <c r="AY200" s="15" t="s">
        <v>163</v>
      </c>
      <c r="BE200" s="153">
        <f>IF(N200="základní",J200,0)</f>
        <v>0</v>
      </c>
      <c r="BF200" s="153">
        <f>IF(N200="snížená",J200,0)</f>
        <v>0</v>
      </c>
      <c r="BG200" s="153">
        <f>IF(N200="zákl. přenesená",J200,0)</f>
        <v>0</v>
      </c>
      <c r="BH200" s="153">
        <f>IF(N200="sníž. přenesená",J200,0)</f>
        <v>0</v>
      </c>
      <c r="BI200" s="153">
        <f>IF(N200="nulová",J200,0)</f>
        <v>0</v>
      </c>
      <c r="BJ200" s="15" t="s">
        <v>84</v>
      </c>
      <c r="BK200" s="153">
        <f>ROUND(I200*H200,2)</f>
        <v>0</v>
      </c>
      <c r="BL200" s="15" t="s">
        <v>162</v>
      </c>
      <c r="BM200" s="152" t="s">
        <v>3431</v>
      </c>
    </row>
    <row r="201" spans="1:65" s="13" customFormat="1" ht="11.25">
      <c r="B201" s="165"/>
      <c r="D201" s="166" t="s">
        <v>229</v>
      </c>
      <c r="F201" s="168" t="s">
        <v>3432</v>
      </c>
      <c r="H201" s="169">
        <v>5.5</v>
      </c>
      <c r="I201" s="170"/>
      <c r="L201" s="165"/>
      <c r="M201" s="171"/>
      <c r="N201" s="172"/>
      <c r="O201" s="172"/>
      <c r="P201" s="172"/>
      <c r="Q201" s="172"/>
      <c r="R201" s="172"/>
      <c r="S201" s="172"/>
      <c r="T201" s="173"/>
      <c r="AT201" s="167" t="s">
        <v>229</v>
      </c>
      <c r="AU201" s="167" t="s">
        <v>86</v>
      </c>
      <c r="AV201" s="13" t="s">
        <v>86</v>
      </c>
      <c r="AW201" s="13" t="s">
        <v>3</v>
      </c>
      <c r="AX201" s="13" t="s">
        <v>84</v>
      </c>
      <c r="AY201" s="167" t="s">
        <v>163</v>
      </c>
    </row>
    <row r="202" spans="1:65" s="2" customFormat="1" ht="24.2" customHeight="1">
      <c r="A202" s="30"/>
      <c r="B202" s="140"/>
      <c r="C202" s="141" t="s">
        <v>399</v>
      </c>
      <c r="D202" s="141" t="s">
        <v>164</v>
      </c>
      <c r="E202" s="142" t="s">
        <v>3433</v>
      </c>
      <c r="F202" s="143" t="s">
        <v>3434</v>
      </c>
      <c r="G202" s="144" t="s">
        <v>253</v>
      </c>
      <c r="H202" s="145">
        <v>25.056000000000001</v>
      </c>
      <c r="I202" s="146"/>
      <c r="J202" s="147">
        <f>ROUND(I202*H202,2)</f>
        <v>0</v>
      </c>
      <c r="K202" s="143" t="s">
        <v>227</v>
      </c>
      <c r="L202" s="31"/>
      <c r="M202" s="148" t="s">
        <v>1</v>
      </c>
      <c r="N202" s="149" t="s">
        <v>41</v>
      </c>
      <c r="O202" s="56"/>
      <c r="P202" s="150">
        <f>O202*H202</f>
        <v>0</v>
      </c>
      <c r="Q202" s="150">
        <v>0.23458000000000001</v>
      </c>
      <c r="R202" s="150">
        <f>Q202*H202</f>
        <v>5.8776364800000005</v>
      </c>
      <c r="S202" s="150">
        <v>0</v>
      </c>
      <c r="T202" s="151">
        <f>S202*H202</f>
        <v>0</v>
      </c>
      <c r="U202" s="30"/>
      <c r="V202" s="30"/>
      <c r="W202" s="30"/>
      <c r="X202" s="30"/>
      <c r="Y202" s="30"/>
      <c r="Z202" s="30"/>
      <c r="AA202" s="30"/>
      <c r="AB202" s="30"/>
      <c r="AC202" s="30"/>
      <c r="AD202" s="30"/>
      <c r="AE202" s="30"/>
      <c r="AR202" s="152" t="s">
        <v>162</v>
      </c>
      <c r="AT202" s="152" t="s">
        <v>164</v>
      </c>
      <c r="AU202" s="152" t="s">
        <v>86</v>
      </c>
      <c r="AY202" s="15" t="s">
        <v>163</v>
      </c>
      <c r="BE202" s="153">
        <f>IF(N202="základní",J202,0)</f>
        <v>0</v>
      </c>
      <c r="BF202" s="153">
        <f>IF(N202="snížená",J202,0)</f>
        <v>0</v>
      </c>
      <c r="BG202" s="153">
        <f>IF(N202="zákl. přenesená",J202,0)</f>
        <v>0</v>
      </c>
      <c r="BH202" s="153">
        <f>IF(N202="sníž. přenesená",J202,0)</f>
        <v>0</v>
      </c>
      <c r="BI202" s="153">
        <f>IF(N202="nulová",J202,0)</f>
        <v>0</v>
      </c>
      <c r="BJ202" s="15" t="s">
        <v>84</v>
      </c>
      <c r="BK202" s="153">
        <f>ROUND(I202*H202,2)</f>
        <v>0</v>
      </c>
      <c r="BL202" s="15" t="s">
        <v>162</v>
      </c>
      <c r="BM202" s="152" t="s">
        <v>3435</v>
      </c>
    </row>
    <row r="203" spans="1:65" s="13" customFormat="1" ht="11.25">
      <c r="B203" s="165"/>
      <c r="D203" s="166" t="s">
        <v>229</v>
      </c>
      <c r="E203" s="167" t="s">
        <v>1</v>
      </c>
      <c r="F203" s="168" t="s">
        <v>3436</v>
      </c>
      <c r="H203" s="169">
        <v>5.5359999999999996</v>
      </c>
      <c r="I203" s="170"/>
      <c r="L203" s="165"/>
      <c r="M203" s="171"/>
      <c r="N203" s="172"/>
      <c r="O203" s="172"/>
      <c r="P203" s="172"/>
      <c r="Q203" s="172"/>
      <c r="R203" s="172"/>
      <c r="S203" s="172"/>
      <c r="T203" s="173"/>
      <c r="AT203" s="167" t="s">
        <v>229</v>
      </c>
      <c r="AU203" s="167" t="s">
        <v>86</v>
      </c>
      <c r="AV203" s="13" t="s">
        <v>86</v>
      </c>
      <c r="AW203" s="13" t="s">
        <v>32</v>
      </c>
      <c r="AX203" s="13" t="s">
        <v>76</v>
      </c>
      <c r="AY203" s="167" t="s">
        <v>163</v>
      </c>
    </row>
    <row r="204" spans="1:65" s="13" customFormat="1" ht="11.25">
      <c r="B204" s="165"/>
      <c r="D204" s="166" t="s">
        <v>229</v>
      </c>
      <c r="E204" s="167" t="s">
        <v>1</v>
      </c>
      <c r="F204" s="168" t="s">
        <v>3437</v>
      </c>
      <c r="H204" s="169">
        <v>12.608000000000001</v>
      </c>
      <c r="I204" s="170"/>
      <c r="L204" s="165"/>
      <c r="M204" s="171"/>
      <c r="N204" s="172"/>
      <c r="O204" s="172"/>
      <c r="P204" s="172"/>
      <c r="Q204" s="172"/>
      <c r="R204" s="172"/>
      <c r="S204" s="172"/>
      <c r="T204" s="173"/>
      <c r="AT204" s="167" t="s">
        <v>229</v>
      </c>
      <c r="AU204" s="167" t="s">
        <v>86</v>
      </c>
      <c r="AV204" s="13" t="s">
        <v>86</v>
      </c>
      <c r="AW204" s="13" t="s">
        <v>32</v>
      </c>
      <c r="AX204" s="13" t="s">
        <v>76</v>
      </c>
      <c r="AY204" s="167" t="s">
        <v>163</v>
      </c>
    </row>
    <row r="205" spans="1:65" s="13" customFormat="1" ht="11.25">
      <c r="B205" s="165"/>
      <c r="D205" s="166" t="s">
        <v>229</v>
      </c>
      <c r="E205" s="167" t="s">
        <v>1</v>
      </c>
      <c r="F205" s="168" t="s">
        <v>3438</v>
      </c>
      <c r="H205" s="169">
        <v>6.9119999999999999</v>
      </c>
      <c r="I205" s="170"/>
      <c r="L205" s="165"/>
      <c r="M205" s="171"/>
      <c r="N205" s="172"/>
      <c r="O205" s="172"/>
      <c r="P205" s="172"/>
      <c r="Q205" s="172"/>
      <c r="R205" s="172"/>
      <c r="S205" s="172"/>
      <c r="T205" s="173"/>
      <c r="AT205" s="167" t="s">
        <v>229</v>
      </c>
      <c r="AU205" s="167" t="s">
        <v>86</v>
      </c>
      <c r="AV205" s="13" t="s">
        <v>86</v>
      </c>
      <c r="AW205" s="13" t="s">
        <v>32</v>
      </c>
      <c r="AX205" s="13" t="s">
        <v>76</v>
      </c>
      <c r="AY205" s="167" t="s">
        <v>163</v>
      </c>
    </row>
    <row r="206" spans="1:65" s="2" customFormat="1" ht="24.2" customHeight="1">
      <c r="A206" s="30"/>
      <c r="B206" s="140"/>
      <c r="C206" s="141" t="s">
        <v>405</v>
      </c>
      <c r="D206" s="141" t="s">
        <v>164</v>
      </c>
      <c r="E206" s="142" t="s">
        <v>3439</v>
      </c>
      <c r="F206" s="143" t="s">
        <v>3440</v>
      </c>
      <c r="G206" s="144" t="s">
        <v>329</v>
      </c>
      <c r="H206" s="145">
        <v>32.5</v>
      </c>
      <c r="I206" s="146"/>
      <c r="J206" s="147">
        <f>ROUND(I206*H206,2)</f>
        <v>0</v>
      </c>
      <c r="K206" s="143" t="s">
        <v>227</v>
      </c>
      <c r="L206" s="31"/>
      <c r="M206" s="148" t="s">
        <v>1</v>
      </c>
      <c r="N206" s="149" t="s">
        <v>41</v>
      </c>
      <c r="O206" s="56"/>
      <c r="P206" s="150">
        <f>O206*H206</f>
        <v>0</v>
      </c>
      <c r="Q206" s="150">
        <v>0</v>
      </c>
      <c r="R206" s="150">
        <f>Q206*H206</f>
        <v>0</v>
      </c>
      <c r="S206" s="150">
        <v>0</v>
      </c>
      <c r="T206" s="151">
        <f>S206*H206</f>
        <v>0</v>
      </c>
      <c r="U206" s="30"/>
      <c r="V206" s="30"/>
      <c r="W206" s="30"/>
      <c r="X206" s="30"/>
      <c r="Y206" s="30"/>
      <c r="Z206" s="30"/>
      <c r="AA206" s="30"/>
      <c r="AB206" s="30"/>
      <c r="AC206" s="30"/>
      <c r="AD206" s="30"/>
      <c r="AE206" s="30"/>
      <c r="AR206" s="152" t="s">
        <v>162</v>
      </c>
      <c r="AT206" s="152" t="s">
        <v>164</v>
      </c>
      <c r="AU206" s="152" t="s">
        <v>86</v>
      </c>
      <c r="AY206" s="15" t="s">
        <v>163</v>
      </c>
      <c r="BE206" s="153">
        <f>IF(N206="základní",J206,0)</f>
        <v>0</v>
      </c>
      <c r="BF206" s="153">
        <f>IF(N206="snížená",J206,0)</f>
        <v>0</v>
      </c>
      <c r="BG206" s="153">
        <f>IF(N206="zákl. přenesená",J206,0)</f>
        <v>0</v>
      </c>
      <c r="BH206" s="153">
        <f>IF(N206="sníž. přenesená",J206,0)</f>
        <v>0</v>
      </c>
      <c r="BI206" s="153">
        <f>IF(N206="nulová",J206,0)</f>
        <v>0</v>
      </c>
      <c r="BJ206" s="15" t="s">
        <v>84</v>
      </c>
      <c r="BK206" s="153">
        <f>ROUND(I206*H206,2)</f>
        <v>0</v>
      </c>
      <c r="BL206" s="15" t="s">
        <v>162</v>
      </c>
      <c r="BM206" s="152" t="s">
        <v>3441</v>
      </c>
    </row>
    <row r="207" spans="1:65" s="2" customFormat="1" ht="24.2" customHeight="1">
      <c r="A207" s="30"/>
      <c r="B207" s="140"/>
      <c r="C207" s="174" t="s">
        <v>410</v>
      </c>
      <c r="D207" s="174" t="s">
        <v>618</v>
      </c>
      <c r="E207" s="175" t="s">
        <v>3442</v>
      </c>
      <c r="F207" s="176" t="s">
        <v>3443</v>
      </c>
      <c r="G207" s="177" t="s">
        <v>329</v>
      </c>
      <c r="H207" s="178">
        <v>35.75</v>
      </c>
      <c r="I207" s="179"/>
      <c r="J207" s="180">
        <f>ROUND(I207*H207,2)</f>
        <v>0</v>
      </c>
      <c r="K207" s="176" t="s">
        <v>227</v>
      </c>
      <c r="L207" s="181"/>
      <c r="M207" s="182" t="s">
        <v>1</v>
      </c>
      <c r="N207" s="183" t="s">
        <v>41</v>
      </c>
      <c r="O207" s="56"/>
      <c r="P207" s="150">
        <f>O207*H207</f>
        <v>0</v>
      </c>
      <c r="Q207" s="150">
        <v>1.5E-3</v>
      </c>
      <c r="R207" s="150">
        <f>Q207*H207</f>
        <v>5.3624999999999999E-2</v>
      </c>
      <c r="S207" s="150">
        <v>0</v>
      </c>
      <c r="T207" s="151">
        <f>S207*H207</f>
        <v>0</v>
      </c>
      <c r="U207" s="30"/>
      <c r="V207" s="30"/>
      <c r="W207" s="30"/>
      <c r="X207" s="30"/>
      <c r="Y207" s="30"/>
      <c r="Z207" s="30"/>
      <c r="AA207" s="30"/>
      <c r="AB207" s="30"/>
      <c r="AC207" s="30"/>
      <c r="AD207" s="30"/>
      <c r="AE207" s="30"/>
      <c r="AR207" s="152" t="s">
        <v>190</v>
      </c>
      <c r="AT207" s="152" t="s">
        <v>618</v>
      </c>
      <c r="AU207" s="152" t="s">
        <v>86</v>
      </c>
      <c r="AY207" s="15" t="s">
        <v>163</v>
      </c>
      <c r="BE207" s="153">
        <f>IF(N207="základní",J207,0)</f>
        <v>0</v>
      </c>
      <c r="BF207" s="153">
        <f>IF(N207="snížená",J207,0)</f>
        <v>0</v>
      </c>
      <c r="BG207" s="153">
        <f>IF(N207="zákl. přenesená",J207,0)</f>
        <v>0</v>
      </c>
      <c r="BH207" s="153">
        <f>IF(N207="sníž. přenesená",J207,0)</f>
        <v>0</v>
      </c>
      <c r="BI207" s="153">
        <f>IF(N207="nulová",J207,0)</f>
        <v>0</v>
      </c>
      <c r="BJ207" s="15" t="s">
        <v>84</v>
      </c>
      <c r="BK207" s="153">
        <f>ROUND(I207*H207,2)</f>
        <v>0</v>
      </c>
      <c r="BL207" s="15" t="s">
        <v>162</v>
      </c>
      <c r="BM207" s="152" t="s">
        <v>3444</v>
      </c>
    </row>
    <row r="208" spans="1:65" s="13" customFormat="1" ht="11.25">
      <c r="B208" s="165"/>
      <c r="D208" s="166" t="s">
        <v>229</v>
      </c>
      <c r="F208" s="168" t="s">
        <v>3445</v>
      </c>
      <c r="H208" s="169">
        <v>35.75</v>
      </c>
      <c r="I208" s="170"/>
      <c r="L208" s="165"/>
      <c r="M208" s="171"/>
      <c r="N208" s="172"/>
      <c r="O208" s="172"/>
      <c r="P208" s="172"/>
      <c r="Q208" s="172"/>
      <c r="R208" s="172"/>
      <c r="S208" s="172"/>
      <c r="T208" s="173"/>
      <c r="AT208" s="167" t="s">
        <v>229</v>
      </c>
      <c r="AU208" s="167" t="s">
        <v>86</v>
      </c>
      <c r="AV208" s="13" t="s">
        <v>86</v>
      </c>
      <c r="AW208" s="13" t="s">
        <v>3</v>
      </c>
      <c r="AX208" s="13" t="s">
        <v>84</v>
      </c>
      <c r="AY208" s="167" t="s">
        <v>163</v>
      </c>
    </row>
    <row r="209" spans="1:65" s="11" customFormat="1" ht="22.9" customHeight="1">
      <c r="B209" s="129"/>
      <c r="D209" s="130" t="s">
        <v>75</v>
      </c>
      <c r="E209" s="163" t="s">
        <v>162</v>
      </c>
      <c r="F209" s="163" t="s">
        <v>357</v>
      </c>
      <c r="I209" s="132"/>
      <c r="J209" s="164">
        <f>BK209</f>
        <v>0</v>
      </c>
      <c r="L209" s="129"/>
      <c r="M209" s="134"/>
      <c r="N209" s="135"/>
      <c r="O209" s="135"/>
      <c r="P209" s="136">
        <f>SUM(P210:P225)</f>
        <v>0</v>
      </c>
      <c r="Q209" s="135"/>
      <c r="R209" s="136">
        <f>SUM(R210:R225)</f>
        <v>5.7694641300000002</v>
      </c>
      <c r="S209" s="135"/>
      <c r="T209" s="137">
        <f>SUM(T210:T225)</f>
        <v>0</v>
      </c>
      <c r="AR209" s="130" t="s">
        <v>84</v>
      </c>
      <c r="AT209" s="138" t="s">
        <v>75</v>
      </c>
      <c r="AU209" s="138" t="s">
        <v>84</v>
      </c>
      <c r="AY209" s="130" t="s">
        <v>163</v>
      </c>
      <c r="BK209" s="139">
        <f>SUM(BK210:BK225)</f>
        <v>0</v>
      </c>
    </row>
    <row r="210" spans="1:65" s="2" customFormat="1" ht="21.75" customHeight="1">
      <c r="A210" s="30"/>
      <c r="B210" s="140"/>
      <c r="C210" s="141" t="s">
        <v>99</v>
      </c>
      <c r="D210" s="141" t="s">
        <v>164</v>
      </c>
      <c r="E210" s="142" t="s">
        <v>3446</v>
      </c>
      <c r="F210" s="143" t="s">
        <v>3447</v>
      </c>
      <c r="G210" s="144" t="s">
        <v>226</v>
      </c>
      <c r="H210" s="145">
        <v>0.53</v>
      </c>
      <c r="I210" s="146"/>
      <c r="J210" s="147">
        <f>ROUND(I210*H210,2)</f>
        <v>0</v>
      </c>
      <c r="K210" s="143" t="s">
        <v>227</v>
      </c>
      <c r="L210" s="31"/>
      <c r="M210" s="148" t="s">
        <v>1</v>
      </c>
      <c r="N210" s="149" t="s">
        <v>41</v>
      </c>
      <c r="O210" s="56"/>
      <c r="P210" s="150">
        <f>O210*H210</f>
        <v>0</v>
      </c>
      <c r="Q210" s="150">
        <v>2.5019499999999999</v>
      </c>
      <c r="R210" s="150">
        <f>Q210*H210</f>
        <v>1.3260335000000001</v>
      </c>
      <c r="S210" s="150">
        <v>0</v>
      </c>
      <c r="T210" s="151">
        <f>S210*H210</f>
        <v>0</v>
      </c>
      <c r="U210" s="30"/>
      <c r="V210" s="30"/>
      <c r="W210" s="30"/>
      <c r="X210" s="30"/>
      <c r="Y210" s="30"/>
      <c r="Z210" s="30"/>
      <c r="AA210" s="30"/>
      <c r="AB210" s="30"/>
      <c r="AC210" s="30"/>
      <c r="AD210" s="30"/>
      <c r="AE210" s="30"/>
      <c r="AR210" s="152" t="s">
        <v>162</v>
      </c>
      <c r="AT210" s="152" t="s">
        <v>164</v>
      </c>
      <c r="AU210" s="152" t="s">
        <v>86</v>
      </c>
      <c r="AY210" s="15" t="s">
        <v>163</v>
      </c>
      <c r="BE210" s="153">
        <f>IF(N210="základní",J210,0)</f>
        <v>0</v>
      </c>
      <c r="BF210" s="153">
        <f>IF(N210="snížená",J210,0)</f>
        <v>0</v>
      </c>
      <c r="BG210" s="153">
        <f>IF(N210="zákl. přenesená",J210,0)</f>
        <v>0</v>
      </c>
      <c r="BH210" s="153">
        <f>IF(N210="sníž. přenesená",J210,0)</f>
        <v>0</v>
      </c>
      <c r="BI210" s="153">
        <f>IF(N210="nulová",J210,0)</f>
        <v>0</v>
      </c>
      <c r="BJ210" s="15" t="s">
        <v>84</v>
      </c>
      <c r="BK210" s="153">
        <f>ROUND(I210*H210,2)</f>
        <v>0</v>
      </c>
      <c r="BL210" s="15" t="s">
        <v>162</v>
      </c>
      <c r="BM210" s="152" t="s">
        <v>3448</v>
      </c>
    </row>
    <row r="211" spans="1:65" s="13" customFormat="1" ht="11.25">
      <c r="B211" s="165"/>
      <c r="D211" s="166" t="s">
        <v>229</v>
      </c>
      <c r="E211" s="167" t="s">
        <v>1</v>
      </c>
      <c r="F211" s="168" t="s">
        <v>3449</v>
      </c>
      <c r="H211" s="169">
        <v>0.48</v>
      </c>
      <c r="I211" s="170"/>
      <c r="L211" s="165"/>
      <c r="M211" s="171"/>
      <c r="N211" s="172"/>
      <c r="O211" s="172"/>
      <c r="P211" s="172"/>
      <c r="Q211" s="172"/>
      <c r="R211" s="172"/>
      <c r="S211" s="172"/>
      <c r="T211" s="173"/>
      <c r="AT211" s="167" t="s">
        <v>229</v>
      </c>
      <c r="AU211" s="167" t="s">
        <v>86</v>
      </c>
      <c r="AV211" s="13" t="s">
        <v>86</v>
      </c>
      <c r="AW211" s="13" t="s">
        <v>32</v>
      </c>
      <c r="AX211" s="13" t="s">
        <v>76</v>
      </c>
      <c r="AY211" s="167" t="s">
        <v>163</v>
      </c>
    </row>
    <row r="212" spans="1:65" s="13" customFormat="1" ht="11.25">
      <c r="B212" s="165"/>
      <c r="D212" s="166" t="s">
        <v>229</v>
      </c>
      <c r="E212" s="167" t="s">
        <v>1</v>
      </c>
      <c r="F212" s="168" t="s">
        <v>3450</v>
      </c>
      <c r="H212" s="169">
        <v>0.05</v>
      </c>
      <c r="I212" s="170"/>
      <c r="L212" s="165"/>
      <c r="M212" s="171"/>
      <c r="N212" s="172"/>
      <c r="O212" s="172"/>
      <c r="P212" s="172"/>
      <c r="Q212" s="172"/>
      <c r="R212" s="172"/>
      <c r="S212" s="172"/>
      <c r="T212" s="173"/>
      <c r="AT212" s="167" t="s">
        <v>229</v>
      </c>
      <c r="AU212" s="167" t="s">
        <v>86</v>
      </c>
      <c r="AV212" s="13" t="s">
        <v>86</v>
      </c>
      <c r="AW212" s="13" t="s">
        <v>32</v>
      </c>
      <c r="AX212" s="13" t="s">
        <v>76</v>
      </c>
      <c r="AY212" s="167" t="s">
        <v>163</v>
      </c>
    </row>
    <row r="213" spans="1:65" s="2" customFormat="1" ht="24.2" customHeight="1">
      <c r="A213" s="30"/>
      <c r="B213" s="140"/>
      <c r="C213" s="141" t="s">
        <v>428</v>
      </c>
      <c r="D213" s="141" t="s">
        <v>164</v>
      </c>
      <c r="E213" s="142" t="s">
        <v>3451</v>
      </c>
      <c r="F213" s="143" t="s">
        <v>3452</v>
      </c>
      <c r="G213" s="144" t="s">
        <v>245</v>
      </c>
      <c r="H213" s="145">
        <v>4.2999999999999997E-2</v>
      </c>
      <c r="I213" s="146"/>
      <c r="J213" s="147">
        <f>ROUND(I213*H213,2)</f>
        <v>0</v>
      </c>
      <c r="K213" s="143" t="s">
        <v>227</v>
      </c>
      <c r="L213" s="31"/>
      <c r="M213" s="148" t="s">
        <v>1</v>
      </c>
      <c r="N213" s="149" t="s">
        <v>41</v>
      </c>
      <c r="O213" s="56"/>
      <c r="P213" s="150">
        <f>O213*H213</f>
        <v>0</v>
      </c>
      <c r="Q213" s="150">
        <v>1.06277</v>
      </c>
      <c r="R213" s="150">
        <f>Q213*H213</f>
        <v>4.5699109999999994E-2</v>
      </c>
      <c r="S213" s="150">
        <v>0</v>
      </c>
      <c r="T213" s="151">
        <f>S213*H213</f>
        <v>0</v>
      </c>
      <c r="U213" s="30"/>
      <c r="V213" s="30"/>
      <c r="W213" s="30"/>
      <c r="X213" s="30"/>
      <c r="Y213" s="30"/>
      <c r="Z213" s="30"/>
      <c r="AA213" s="30"/>
      <c r="AB213" s="30"/>
      <c r="AC213" s="30"/>
      <c r="AD213" s="30"/>
      <c r="AE213" s="30"/>
      <c r="AR213" s="152" t="s">
        <v>162</v>
      </c>
      <c r="AT213" s="152" t="s">
        <v>164</v>
      </c>
      <c r="AU213" s="152" t="s">
        <v>86</v>
      </c>
      <c r="AY213" s="15" t="s">
        <v>163</v>
      </c>
      <c r="BE213" s="153">
        <f>IF(N213="základní",J213,0)</f>
        <v>0</v>
      </c>
      <c r="BF213" s="153">
        <f>IF(N213="snížená",J213,0)</f>
        <v>0</v>
      </c>
      <c r="BG213" s="153">
        <f>IF(N213="zákl. přenesená",J213,0)</f>
        <v>0</v>
      </c>
      <c r="BH213" s="153">
        <f>IF(N213="sníž. přenesená",J213,0)</f>
        <v>0</v>
      </c>
      <c r="BI213" s="153">
        <f>IF(N213="nulová",J213,0)</f>
        <v>0</v>
      </c>
      <c r="BJ213" s="15" t="s">
        <v>84</v>
      </c>
      <c r="BK213" s="153">
        <f>ROUND(I213*H213,2)</f>
        <v>0</v>
      </c>
      <c r="BL213" s="15" t="s">
        <v>162</v>
      </c>
      <c r="BM213" s="152" t="s">
        <v>3453</v>
      </c>
    </row>
    <row r="214" spans="1:65" s="13" customFormat="1" ht="11.25">
      <c r="B214" s="165"/>
      <c r="D214" s="166" t="s">
        <v>229</v>
      </c>
      <c r="E214" s="167" t="s">
        <v>1</v>
      </c>
      <c r="F214" s="168" t="s">
        <v>3454</v>
      </c>
      <c r="H214" s="169">
        <v>3.4000000000000002E-2</v>
      </c>
      <c r="I214" s="170"/>
      <c r="L214" s="165"/>
      <c r="M214" s="171"/>
      <c r="N214" s="172"/>
      <c r="O214" s="172"/>
      <c r="P214" s="172"/>
      <c r="Q214" s="172"/>
      <c r="R214" s="172"/>
      <c r="S214" s="172"/>
      <c r="T214" s="173"/>
      <c r="AT214" s="167" t="s">
        <v>229</v>
      </c>
      <c r="AU214" s="167" t="s">
        <v>86</v>
      </c>
      <c r="AV214" s="13" t="s">
        <v>86</v>
      </c>
      <c r="AW214" s="13" t="s">
        <v>32</v>
      </c>
      <c r="AX214" s="13" t="s">
        <v>76</v>
      </c>
      <c r="AY214" s="167" t="s">
        <v>163</v>
      </c>
    </row>
    <row r="215" spans="1:65" s="13" customFormat="1" ht="11.25">
      <c r="B215" s="165"/>
      <c r="D215" s="166" t="s">
        <v>229</v>
      </c>
      <c r="E215" s="167" t="s">
        <v>1</v>
      </c>
      <c r="F215" s="168" t="s">
        <v>3455</v>
      </c>
      <c r="H215" s="169">
        <v>8.9999999999999993E-3</v>
      </c>
      <c r="I215" s="170"/>
      <c r="L215" s="165"/>
      <c r="M215" s="171"/>
      <c r="N215" s="172"/>
      <c r="O215" s="172"/>
      <c r="P215" s="172"/>
      <c r="Q215" s="172"/>
      <c r="R215" s="172"/>
      <c r="S215" s="172"/>
      <c r="T215" s="173"/>
      <c r="AT215" s="167" t="s">
        <v>229</v>
      </c>
      <c r="AU215" s="167" t="s">
        <v>86</v>
      </c>
      <c r="AV215" s="13" t="s">
        <v>86</v>
      </c>
      <c r="AW215" s="13" t="s">
        <v>32</v>
      </c>
      <c r="AX215" s="13" t="s">
        <v>76</v>
      </c>
      <c r="AY215" s="167" t="s">
        <v>163</v>
      </c>
    </row>
    <row r="216" spans="1:65" s="2" customFormat="1" ht="24.2" customHeight="1">
      <c r="A216" s="30"/>
      <c r="B216" s="140"/>
      <c r="C216" s="141" t="s">
        <v>438</v>
      </c>
      <c r="D216" s="141" t="s">
        <v>164</v>
      </c>
      <c r="E216" s="142" t="s">
        <v>3456</v>
      </c>
      <c r="F216" s="143" t="s">
        <v>3457</v>
      </c>
      <c r="G216" s="144" t="s">
        <v>329</v>
      </c>
      <c r="H216" s="145">
        <v>16.8</v>
      </c>
      <c r="I216" s="146"/>
      <c r="J216" s="147">
        <f>ROUND(I216*H216,2)</f>
        <v>0</v>
      </c>
      <c r="K216" s="143" t="s">
        <v>227</v>
      </c>
      <c r="L216" s="31"/>
      <c r="M216" s="148" t="s">
        <v>1</v>
      </c>
      <c r="N216" s="149" t="s">
        <v>41</v>
      </c>
      <c r="O216" s="56"/>
      <c r="P216" s="150">
        <f>O216*H216</f>
        <v>0</v>
      </c>
      <c r="Q216" s="150">
        <v>3.465E-2</v>
      </c>
      <c r="R216" s="150">
        <f>Q216*H216</f>
        <v>0.58212000000000008</v>
      </c>
      <c r="S216" s="150">
        <v>0</v>
      </c>
      <c r="T216" s="151">
        <f>S216*H216</f>
        <v>0</v>
      </c>
      <c r="U216" s="30"/>
      <c r="V216" s="30"/>
      <c r="W216" s="30"/>
      <c r="X216" s="30"/>
      <c r="Y216" s="30"/>
      <c r="Z216" s="30"/>
      <c r="AA216" s="30"/>
      <c r="AB216" s="30"/>
      <c r="AC216" s="30"/>
      <c r="AD216" s="30"/>
      <c r="AE216" s="30"/>
      <c r="AR216" s="152" t="s">
        <v>162</v>
      </c>
      <c r="AT216" s="152" t="s">
        <v>164</v>
      </c>
      <c r="AU216" s="152" t="s">
        <v>86</v>
      </c>
      <c r="AY216" s="15" t="s">
        <v>163</v>
      </c>
      <c r="BE216" s="153">
        <f>IF(N216="základní",J216,0)</f>
        <v>0</v>
      </c>
      <c r="BF216" s="153">
        <f>IF(N216="snížená",J216,0)</f>
        <v>0</v>
      </c>
      <c r="BG216" s="153">
        <f>IF(N216="zákl. přenesená",J216,0)</f>
        <v>0</v>
      </c>
      <c r="BH216" s="153">
        <f>IF(N216="sníž. přenesená",J216,0)</f>
        <v>0</v>
      </c>
      <c r="BI216" s="153">
        <f>IF(N216="nulová",J216,0)</f>
        <v>0</v>
      </c>
      <c r="BJ216" s="15" t="s">
        <v>84</v>
      </c>
      <c r="BK216" s="153">
        <f>ROUND(I216*H216,2)</f>
        <v>0</v>
      </c>
      <c r="BL216" s="15" t="s">
        <v>162</v>
      </c>
      <c r="BM216" s="152" t="s">
        <v>3458</v>
      </c>
    </row>
    <row r="217" spans="1:65" s="13" customFormat="1" ht="11.25">
      <c r="B217" s="165"/>
      <c r="D217" s="166" t="s">
        <v>229</v>
      </c>
      <c r="E217" s="167" t="s">
        <v>1</v>
      </c>
      <c r="F217" s="168" t="s">
        <v>3459</v>
      </c>
      <c r="H217" s="169">
        <v>16.8</v>
      </c>
      <c r="I217" s="170"/>
      <c r="L217" s="165"/>
      <c r="M217" s="171"/>
      <c r="N217" s="172"/>
      <c r="O217" s="172"/>
      <c r="P217" s="172"/>
      <c r="Q217" s="172"/>
      <c r="R217" s="172"/>
      <c r="S217" s="172"/>
      <c r="T217" s="173"/>
      <c r="AT217" s="167" t="s">
        <v>229</v>
      </c>
      <c r="AU217" s="167" t="s">
        <v>86</v>
      </c>
      <c r="AV217" s="13" t="s">
        <v>86</v>
      </c>
      <c r="AW217" s="13" t="s">
        <v>32</v>
      </c>
      <c r="AX217" s="13" t="s">
        <v>84</v>
      </c>
      <c r="AY217" s="167" t="s">
        <v>163</v>
      </c>
    </row>
    <row r="218" spans="1:65" s="2" customFormat="1" ht="21.75" customHeight="1">
      <c r="A218" s="30"/>
      <c r="B218" s="140"/>
      <c r="C218" s="174" t="s">
        <v>468</v>
      </c>
      <c r="D218" s="174" t="s">
        <v>618</v>
      </c>
      <c r="E218" s="175" t="s">
        <v>3460</v>
      </c>
      <c r="F218" s="176" t="s">
        <v>3461</v>
      </c>
      <c r="G218" s="177" t="s">
        <v>329</v>
      </c>
      <c r="H218" s="178">
        <v>17</v>
      </c>
      <c r="I218" s="179"/>
      <c r="J218" s="180">
        <f>ROUND(I218*H218,2)</f>
        <v>0</v>
      </c>
      <c r="K218" s="176" t="s">
        <v>1</v>
      </c>
      <c r="L218" s="181"/>
      <c r="M218" s="182" t="s">
        <v>1</v>
      </c>
      <c r="N218" s="183" t="s">
        <v>41</v>
      </c>
      <c r="O218" s="56"/>
      <c r="P218" s="150">
        <f>O218*H218</f>
        <v>0</v>
      </c>
      <c r="Q218" s="150">
        <v>0.112</v>
      </c>
      <c r="R218" s="150">
        <f>Q218*H218</f>
        <v>1.9040000000000001</v>
      </c>
      <c r="S218" s="150">
        <v>0</v>
      </c>
      <c r="T218" s="151">
        <f>S218*H218</f>
        <v>0</v>
      </c>
      <c r="U218" s="30"/>
      <c r="V218" s="30"/>
      <c r="W218" s="30"/>
      <c r="X218" s="30"/>
      <c r="Y218" s="30"/>
      <c r="Z218" s="30"/>
      <c r="AA218" s="30"/>
      <c r="AB218" s="30"/>
      <c r="AC218" s="30"/>
      <c r="AD218" s="30"/>
      <c r="AE218" s="30"/>
      <c r="AR218" s="152" t="s">
        <v>190</v>
      </c>
      <c r="AT218" s="152" t="s">
        <v>618</v>
      </c>
      <c r="AU218" s="152" t="s">
        <v>86</v>
      </c>
      <c r="AY218" s="15" t="s">
        <v>163</v>
      </c>
      <c r="BE218" s="153">
        <f>IF(N218="základní",J218,0)</f>
        <v>0</v>
      </c>
      <c r="BF218" s="153">
        <f>IF(N218="snížená",J218,0)</f>
        <v>0</v>
      </c>
      <c r="BG218" s="153">
        <f>IF(N218="zákl. přenesená",J218,0)</f>
        <v>0</v>
      </c>
      <c r="BH218" s="153">
        <f>IF(N218="sníž. přenesená",J218,0)</f>
        <v>0</v>
      </c>
      <c r="BI218" s="153">
        <f>IF(N218="nulová",J218,0)</f>
        <v>0</v>
      </c>
      <c r="BJ218" s="15" t="s">
        <v>84</v>
      </c>
      <c r="BK218" s="153">
        <f>ROUND(I218*H218,2)</f>
        <v>0</v>
      </c>
      <c r="BL218" s="15" t="s">
        <v>162</v>
      </c>
      <c r="BM218" s="152" t="s">
        <v>3462</v>
      </c>
    </row>
    <row r="219" spans="1:65" s="2" customFormat="1" ht="24.2" customHeight="1">
      <c r="A219" s="30"/>
      <c r="B219" s="140"/>
      <c r="C219" s="141" t="s">
        <v>473</v>
      </c>
      <c r="D219" s="141" t="s">
        <v>164</v>
      </c>
      <c r="E219" s="142" t="s">
        <v>3463</v>
      </c>
      <c r="F219" s="143" t="s">
        <v>3464</v>
      </c>
      <c r="G219" s="144" t="s">
        <v>329</v>
      </c>
      <c r="H219" s="145">
        <v>16.8</v>
      </c>
      <c r="I219" s="146"/>
      <c r="J219" s="147">
        <f>ROUND(I219*H219,2)</f>
        <v>0</v>
      </c>
      <c r="K219" s="143" t="s">
        <v>227</v>
      </c>
      <c r="L219" s="31"/>
      <c r="M219" s="148" t="s">
        <v>1</v>
      </c>
      <c r="N219" s="149" t="s">
        <v>41</v>
      </c>
      <c r="O219" s="56"/>
      <c r="P219" s="150">
        <f>O219*H219</f>
        <v>0</v>
      </c>
      <c r="Q219" s="150">
        <v>0.11046</v>
      </c>
      <c r="R219" s="150">
        <f>Q219*H219</f>
        <v>1.855728</v>
      </c>
      <c r="S219" s="150">
        <v>0</v>
      </c>
      <c r="T219" s="151">
        <f>S219*H219</f>
        <v>0</v>
      </c>
      <c r="U219" s="30"/>
      <c r="V219" s="30"/>
      <c r="W219" s="30"/>
      <c r="X219" s="30"/>
      <c r="Y219" s="30"/>
      <c r="Z219" s="30"/>
      <c r="AA219" s="30"/>
      <c r="AB219" s="30"/>
      <c r="AC219" s="30"/>
      <c r="AD219" s="30"/>
      <c r="AE219" s="30"/>
      <c r="AR219" s="152" t="s">
        <v>162</v>
      </c>
      <c r="AT219" s="152" t="s">
        <v>164</v>
      </c>
      <c r="AU219" s="152" t="s">
        <v>86</v>
      </c>
      <c r="AY219" s="15" t="s">
        <v>163</v>
      </c>
      <c r="BE219" s="153">
        <f>IF(N219="základní",J219,0)</f>
        <v>0</v>
      </c>
      <c r="BF219" s="153">
        <f>IF(N219="snížená",J219,0)</f>
        <v>0</v>
      </c>
      <c r="BG219" s="153">
        <f>IF(N219="zákl. přenesená",J219,0)</f>
        <v>0</v>
      </c>
      <c r="BH219" s="153">
        <f>IF(N219="sníž. přenesená",J219,0)</f>
        <v>0</v>
      </c>
      <c r="BI219" s="153">
        <f>IF(N219="nulová",J219,0)</f>
        <v>0</v>
      </c>
      <c r="BJ219" s="15" t="s">
        <v>84</v>
      </c>
      <c r="BK219" s="153">
        <f>ROUND(I219*H219,2)</f>
        <v>0</v>
      </c>
      <c r="BL219" s="15" t="s">
        <v>162</v>
      </c>
      <c r="BM219" s="152" t="s">
        <v>3465</v>
      </c>
    </row>
    <row r="220" spans="1:65" s="13" customFormat="1" ht="11.25">
      <c r="B220" s="165"/>
      <c r="D220" s="166" t="s">
        <v>229</v>
      </c>
      <c r="E220" s="167" t="s">
        <v>1</v>
      </c>
      <c r="F220" s="168" t="s">
        <v>3459</v>
      </c>
      <c r="H220" s="169">
        <v>16.8</v>
      </c>
      <c r="I220" s="170"/>
      <c r="L220" s="165"/>
      <c r="M220" s="171"/>
      <c r="N220" s="172"/>
      <c r="O220" s="172"/>
      <c r="P220" s="172"/>
      <c r="Q220" s="172"/>
      <c r="R220" s="172"/>
      <c r="S220" s="172"/>
      <c r="T220" s="173"/>
      <c r="AT220" s="167" t="s">
        <v>229</v>
      </c>
      <c r="AU220" s="167" t="s">
        <v>86</v>
      </c>
      <c r="AV220" s="13" t="s">
        <v>86</v>
      </c>
      <c r="AW220" s="13" t="s">
        <v>32</v>
      </c>
      <c r="AX220" s="13" t="s">
        <v>84</v>
      </c>
      <c r="AY220" s="167" t="s">
        <v>163</v>
      </c>
    </row>
    <row r="221" spans="1:65" s="2" customFormat="1" ht="16.5" customHeight="1">
      <c r="A221" s="30"/>
      <c r="B221" s="140"/>
      <c r="C221" s="141" t="s">
        <v>491</v>
      </c>
      <c r="D221" s="141" t="s">
        <v>164</v>
      </c>
      <c r="E221" s="142" t="s">
        <v>3466</v>
      </c>
      <c r="F221" s="143" t="s">
        <v>3467</v>
      </c>
      <c r="G221" s="144" t="s">
        <v>253</v>
      </c>
      <c r="H221" s="145">
        <v>7.056</v>
      </c>
      <c r="I221" s="146"/>
      <c r="J221" s="147">
        <f>ROUND(I221*H221,2)</f>
        <v>0</v>
      </c>
      <c r="K221" s="143" t="s">
        <v>227</v>
      </c>
      <c r="L221" s="31"/>
      <c r="M221" s="148" t="s">
        <v>1</v>
      </c>
      <c r="N221" s="149" t="s">
        <v>41</v>
      </c>
      <c r="O221" s="56"/>
      <c r="P221" s="150">
        <f>O221*H221</f>
        <v>0</v>
      </c>
      <c r="Q221" s="150">
        <v>7.92E-3</v>
      </c>
      <c r="R221" s="150">
        <f>Q221*H221</f>
        <v>5.5883519999999999E-2</v>
      </c>
      <c r="S221" s="150">
        <v>0</v>
      </c>
      <c r="T221" s="151">
        <f>S221*H221</f>
        <v>0</v>
      </c>
      <c r="U221" s="30"/>
      <c r="V221" s="30"/>
      <c r="W221" s="30"/>
      <c r="X221" s="30"/>
      <c r="Y221" s="30"/>
      <c r="Z221" s="30"/>
      <c r="AA221" s="30"/>
      <c r="AB221" s="30"/>
      <c r="AC221" s="30"/>
      <c r="AD221" s="30"/>
      <c r="AE221" s="30"/>
      <c r="AR221" s="152" t="s">
        <v>162</v>
      </c>
      <c r="AT221" s="152" t="s">
        <v>164</v>
      </c>
      <c r="AU221" s="152" t="s">
        <v>86</v>
      </c>
      <c r="AY221" s="15" t="s">
        <v>163</v>
      </c>
      <c r="BE221" s="153">
        <f>IF(N221="základní",J221,0)</f>
        <v>0</v>
      </c>
      <c r="BF221" s="153">
        <f>IF(N221="snížená",J221,0)</f>
        <v>0</v>
      </c>
      <c r="BG221" s="153">
        <f>IF(N221="zákl. přenesená",J221,0)</f>
        <v>0</v>
      </c>
      <c r="BH221" s="153">
        <f>IF(N221="sníž. přenesená",J221,0)</f>
        <v>0</v>
      </c>
      <c r="BI221" s="153">
        <f>IF(N221="nulová",J221,0)</f>
        <v>0</v>
      </c>
      <c r="BJ221" s="15" t="s">
        <v>84</v>
      </c>
      <c r="BK221" s="153">
        <f>ROUND(I221*H221,2)</f>
        <v>0</v>
      </c>
      <c r="BL221" s="15" t="s">
        <v>162</v>
      </c>
      <c r="BM221" s="152" t="s">
        <v>3468</v>
      </c>
    </row>
    <row r="222" spans="1:65" s="13" customFormat="1" ht="11.25">
      <c r="B222" s="165"/>
      <c r="D222" s="166" t="s">
        <v>229</v>
      </c>
      <c r="E222" s="167" t="s">
        <v>1</v>
      </c>
      <c r="F222" s="168" t="s">
        <v>3469</v>
      </c>
      <c r="H222" s="169">
        <v>7.056</v>
      </c>
      <c r="I222" s="170"/>
      <c r="L222" s="165"/>
      <c r="M222" s="171"/>
      <c r="N222" s="172"/>
      <c r="O222" s="172"/>
      <c r="P222" s="172"/>
      <c r="Q222" s="172"/>
      <c r="R222" s="172"/>
      <c r="S222" s="172"/>
      <c r="T222" s="173"/>
      <c r="AT222" s="167" t="s">
        <v>229</v>
      </c>
      <c r="AU222" s="167" t="s">
        <v>86</v>
      </c>
      <c r="AV222" s="13" t="s">
        <v>86</v>
      </c>
      <c r="AW222" s="13" t="s">
        <v>32</v>
      </c>
      <c r="AX222" s="13" t="s">
        <v>84</v>
      </c>
      <c r="AY222" s="167" t="s">
        <v>163</v>
      </c>
    </row>
    <row r="223" spans="1:65" s="2" customFormat="1" ht="16.5" customHeight="1">
      <c r="A223" s="30"/>
      <c r="B223" s="140"/>
      <c r="C223" s="141" t="s">
        <v>495</v>
      </c>
      <c r="D223" s="141" t="s">
        <v>164</v>
      </c>
      <c r="E223" s="142" t="s">
        <v>3470</v>
      </c>
      <c r="F223" s="143" t="s">
        <v>3471</v>
      </c>
      <c r="G223" s="144" t="s">
        <v>253</v>
      </c>
      <c r="H223" s="145">
        <v>7.056</v>
      </c>
      <c r="I223" s="146"/>
      <c r="J223" s="147">
        <f>ROUND(I223*H223,2)</f>
        <v>0</v>
      </c>
      <c r="K223" s="143" t="s">
        <v>227</v>
      </c>
      <c r="L223" s="31"/>
      <c r="M223" s="148" t="s">
        <v>1</v>
      </c>
      <c r="N223" s="149" t="s">
        <v>41</v>
      </c>
      <c r="O223" s="56"/>
      <c r="P223" s="150">
        <f>O223*H223</f>
        <v>0</v>
      </c>
      <c r="Q223" s="150">
        <v>0</v>
      </c>
      <c r="R223" s="150">
        <f>Q223*H223</f>
        <v>0</v>
      </c>
      <c r="S223" s="150">
        <v>0</v>
      </c>
      <c r="T223" s="151">
        <f>S223*H223</f>
        <v>0</v>
      </c>
      <c r="U223" s="30"/>
      <c r="V223" s="30"/>
      <c r="W223" s="30"/>
      <c r="X223" s="30"/>
      <c r="Y223" s="30"/>
      <c r="Z223" s="30"/>
      <c r="AA223" s="30"/>
      <c r="AB223" s="30"/>
      <c r="AC223" s="30"/>
      <c r="AD223" s="30"/>
      <c r="AE223" s="30"/>
      <c r="AR223" s="152" t="s">
        <v>162</v>
      </c>
      <c r="AT223" s="152" t="s">
        <v>164</v>
      </c>
      <c r="AU223" s="152" t="s">
        <v>86</v>
      </c>
      <c r="AY223" s="15" t="s">
        <v>163</v>
      </c>
      <c r="BE223" s="153">
        <f>IF(N223="základní",J223,0)</f>
        <v>0</v>
      </c>
      <c r="BF223" s="153">
        <f>IF(N223="snížená",J223,0)</f>
        <v>0</v>
      </c>
      <c r="BG223" s="153">
        <f>IF(N223="zákl. přenesená",J223,0)</f>
        <v>0</v>
      </c>
      <c r="BH223" s="153">
        <f>IF(N223="sníž. přenesená",J223,0)</f>
        <v>0</v>
      </c>
      <c r="BI223" s="153">
        <f>IF(N223="nulová",J223,0)</f>
        <v>0</v>
      </c>
      <c r="BJ223" s="15" t="s">
        <v>84</v>
      </c>
      <c r="BK223" s="153">
        <f>ROUND(I223*H223,2)</f>
        <v>0</v>
      </c>
      <c r="BL223" s="15" t="s">
        <v>162</v>
      </c>
      <c r="BM223" s="152" t="s">
        <v>3472</v>
      </c>
    </row>
    <row r="224" spans="1:65" s="2" customFormat="1" ht="24.2" customHeight="1">
      <c r="A224" s="30"/>
      <c r="B224" s="140"/>
      <c r="C224" s="141" t="s">
        <v>499</v>
      </c>
      <c r="D224" s="141" t="s">
        <v>164</v>
      </c>
      <c r="E224" s="142" t="s">
        <v>3473</v>
      </c>
      <c r="F224" s="143" t="s">
        <v>3474</v>
      </c>
      <c r="G224" s="144" t="s">
        <v>226</v>
      </c>
      <c r="H224" s="145">
        <v>2.16</v>
      </c>
      <c r="I224" s="146"/>
      <c r="J224" s="147">
        <f>ROUND(I224*H224,2)</f>
        <v>0</v>
      </c>
      <c r="K224" s="143" t="s">
        <v>227</v>
      </c>
      <c r="L224" s="31"/>
      <c r="M224" s="148" t="s">
        <v>1</v>
      </c>
      <c r="N224" s="149" t="s">
        <v>41</v>
      </c>
      <c r="O224" s="56"/>
      <c r="P224" s="150">
        <f>O224*H224</f>
        <v>0</v>
      </c>
      <c r="Q224" s="150">
        <v>0</v>
      </c>
      <c r="R224" s="150">
        <f>Q224*H224</f>
        <v>0</v>
      </c>
      <c r="S224" s="150">
        <v>0</v>
      </c>
      <c r="T224" s="151">
        <f>S224*H224</f>
        <v>0</v>
      </c>
      <c r="U224" s="30"/>
      <c r="V224" s="30"/>
      <c r="W224" s="30"/>
      <c r="X224" s="30"/>
      <c r="Y224" s="30"/>
      <c r="Z224" s="30"/>
      <c r="AA224" s="30"/>
      <c r="AB224" s="30"/>
      <c r="AC224" s="30"/>
      <c r="AD224" s="30"/>
      <c r="AE224" s="30"/>
      <c r="AR224" s="152" t="s">
        <v>162</v>
      </c>
      <c r="AT224" s="152" t="s">
        <v>164</v>
      </c>
      <c r="AU224" s="152" t="s">
        <v>86</v>
      </c>
      <c r="AY224" s="15" t="s">
        <v>163</v>
      </c>
      <c r="BE224" s="153">
        <f>IF(N224="základní",J224,0)</f>
        <v>0</v>
      </c>
      <c r="BF224" s="153">
        <f>IF(N224="snížená",J224,0)</f>
        <v>0</v>
      </c>
      <c r="BG224" s="153">
        <f>IF(N224="zákl. přenesená",J224,0)</f>
        <v>0</v>
      </c>
      <c r="BH224" s="153">
        <f>IF(N224="sníž. přenesená",J224,0)</f>
        <v>0</v>
      </c>
      <c r="BI224" s="153">
        <f>IF(N224="nulová",J224,0)</f>
        <v>0</v>
      </c>
      <c r="BJ224" s="15" t="s">
        <v>84</v>
      </c>
      <c r="BK224" s="153">
        <f>ROUND(I224*H224,2)</f>
        <v>0</v>
      </c>
      <c r="BL224" s="15" t="s">
        <v>162</v>
      </c>
      <c r="BM224" s="152" t="s">
        <v>3475</v>
      </c>
    </row>
    <row r="225" spans="1:65" s="13" customFormat="1" ht="11.25">
      <c r="B225" s="165"/>
      <c r="D225" s="166" t="s">
        <v>229</v>
      </c>
      <c r="E225" s="167" t="s">
        <v>1</v>
      </c>
      <c r="F225" s="168" t="s">
        <v>3476</v>
      </c>
      <c r="H225" s="169">
        <v>2.16</v>
      </c>
      <c r="I225" s="170"/>
      <c r="L225" s="165"/>
      <c r="M225" s="171"/>
      <c r="N225" s="172"/>
      <c r="O225" s="172"/>
      <c r="P225" s="172"/>
      <c r="Q225" s="172"/>
      <c r="R225" s="172"/>
      <c r="S225" s="172"/>
      <c r="T225" s="173"/>
      <c r="AT225" s="167" t="s">
        <v>229</v>
      </c>
      <c r="AU225" s="167" t="s">
        <v>86</v>
      </c>
      <c r="AV225" s="13" t="s">
        <v>86</v>
      </c>
      <c r="AW225" s="13" t="s">
        <v>32</v>
      </c>
      <c r="AX225" s="13" t="s">
        <v>76</v>
      </c>
      <c r="AY225" s="167" t="s">
        <v>163</v>
      </c>
    </row>
    <row r="226" spans="1:65" s="11" customFormat="1" ht="22.9" customHeight="1">
      <c r="B226" s="129"/>
      <c r="D226" s="130" t="s">
        <v>75</v>
      </c>
      <c r="E226" s="163" t="s">
        <v>178</v>
      </c>
      <c r="F226" s="163" t="s">
        <v>366</v>
      </c>
      <c r="I226" s="132"/>
      <c r="J226" s="164">
        <f>BK226</f>
        <v>0</v>
      </c>
      <c r="L226" s="129"/>
      <c r="M226" s="134"/>
      <c r="N226" s="135"/>
      <c r="O226" s="135"/>
      <c r="P226" s="136">
        <f>SUM(P227:P232)</f>
        <v>0</v>
      </c>
      <c r="Q226" s="135"/>
      <c r="R226" s="136">
        <f>SUM(R227:R232)</f>
        <v>44.745599999999996</v>
      </c>
      <c r="S226" s="135"/>
      <c r="T226" s="137">
        <f>SUM(T227:T232)</f>
        <v>0</v>
      </c>
      <c r="AR226" s="130" t="s">
        <v>84</v>
      </c>
      <c r="AT226" s="138" t="s">
        <v>75</v>
      </c>
      <c r="AU226" s="138" t="s">
        <v>84</v>
      </c>
      <c r="AY226" s="130" t="s">
        <v>163</v>
      </c>
      <c r="BK226" s="139">
        <f>SUM(BK227:BK232)</f>
        <v>0</v>
      </c>
    </row>
    <row r="227" spans="1:65" s="2" customFormat="1" ht="24.2" customHeight="1">
      <c r="A227" s="30"/>
      <c r="B227" s="140"/>
      <c r="C227" s="141" t="s">
        <v>505</v>
      </c>
      <c r="D227" s="141" t="s">
        <v>164</v>
      </c>
      <c r="E227" s="142" t="s">
        <v>3477</v>
      </c>
      <c r="F227" s="143" t="s">
        <v>3478</v>
      </c>
      <c r="G227" s="144" t="s">
        <v>253</v>
      </c>
      <c r="H227" s="145">
        <v>59</v>
      </c>
      <c r="I227" s="146"/>
      <c r="J227" s="147">
        <f>ROUND(I227*H227,2)</f>
        <v>0</v>
      </c>
      <c r="K227" s="143" t="s">
        <v>227</v>
      </c>
      <c r="L227" s="31"/>
      <c r="M227" s="148" t="s">
        <v>1</v>
      </c>
      <c r="N227" s="149" t="s">
        <v>41</v>
      </c>
      <c r="O227" s="56"/>
      <c r="P227" s="150">
        <f>O227*H227</f>
        <v>0</v>
      </c>
      <c r="Q227" s="150">
        <v>0.46</v>
      </c>
      <c r="R227" s="150">
        <f>Q227*H227</f>
        <v>27.14</v>
      </c>
      <c r="S227" s="150">
        <v>0</v>
      </c>
      <c r="T227" s="151">
        <f>S227*H227</f>
        <v>0</v>
      </c>
      <c r="U227" s="30"/>
      <c r="V227" s="30"/>
      <c r="W227" s="30"/>
      <c r="X227" s="30"/>
      <c r="Y227" s="30"/>
      <c r="Z227" s="30"/>
      <c r="AA227" s="30"/>
      <c r="AB227" s="30"/>
      <c r="AC227" s="30"/>
      <c r="AD227" s="30"/>
      <c r="AE227" s="30"/>
      <c r="AR227" s="152" t="s">
        <v>162</v>
      </c>
      <c r="AT227" s="152" t="s">
        <v>164</v>
      </c>
      <c r="AU227" s="152" t="s">
        <v>86</v>
      </c>
      <c r="AY227" s="15" t="s">
        <v>163</v>
      </c>
      <c r="BE227" s="153">
        <f>IF(N227="základní",J227,0)</f>
        <v>0</v>
      </c>
      <c r="BF227" s="153">
        <f>IF(N227="snížená",J227,0)</f>
        <v>0</v>
      </c>
      <c r="BG227" s="153">
        <f>IF(N227="zákl. přenesená",J227,0)</f>
        <v>0</v>
      </c>
      <c r="BH227" s="153">
        <f>IF(N227="sníž. přenesená",J227,0)</f>
        <v>0</v>
      </c>
      <c r="BI227" s="153">
        <f>IF(N227="nulová",J227,0)</f>
        <v>0</v>
      </c>
      <c r="BJ227" s="15" t="s">
        <v>84</v>
      </c>
      <c r="BK227" s="153">
        <f>ROUND(I227*H227,2)</f>
        <v>0</v>
      </c>
      <c r="BL227" s="15" t="s">
        <v>162</v>
      </c>
      <c r="BM227" s="152" t="s">
        <v>3479</v>
      </c>
    </row>
    <row r="228" spans="1:65" s="13" customFormat="1" ht="11.25">
      <c r="B228" s="165"/>
      <c r="D228" s="166" t="s">
        <v>229</v>
      </c>
      <c r="E228" s="167" t="s">
        <v>1</v>
      </c>
      <c r="F228" s="168" t="s">
        <v>3367</v>
      </c>
      <c r="H228" s="169">
        <v>59</v>
      </c>
      <c r="I228" s="170"/>
      <c r="L228" s="165"/>
      <c r="M228" s="171"/>
      <c r="N228" s="172"/>
      <c r="O228" s="172"/>
      <c r="P228" s="172"/>
      <c r="Q228" s="172"/>
      <c r="R228" s="172"/>
      <c r="S228" s="172"/>
      <c r="T228" s="173"/>
      <c r="AT228" s="167" t="s">
        <v>229</v>
      </c>
      <c r="AU228" s="167" t="s">
        <v>86</v>
      </c>
      <c r="AV228" s="13" t="s">
        <v>86</v>
      </c>
      <c r="AW228" s="13" t="s">
        <v>32</v>
      </c>
      <c r="AX228" s="13" t="s">
        <v>76</v>
      </c>
      <c r="AY228" s="167" t="s">
        <v>163</v>
      </c>
    </row>
    <row r="229" spans="1:65" s="2" customFormat="1" ht="24.2" customHeight="1">
      <c r="A229" s="30"/>
      <c r="B229" s="140"/>
      <c r="C229" s="141" t="s">
        <v>509</v>
      </c>
      <c r="D229" s="141" t="s">
        <v>164</v>
      </c>
      <c r="E229" s="142" t="s">
        <v>2085</v>
      </c>
      <c r="F229" s="143" t="s">
        <v>2086</v>
      </c>
      <c r="G229" s="144" t="s">
        <v>253</v>
      </c>
      <c r="H229" s="145">
        <v>59</v>
      </c>
      <c r="I229" s="146"/>
      <c r="J229" s="147">
        <f>ROUND(I229*H229,2)</f>
        <v>0</v>
      </c>
      <c r="K229" s="143" t="s">
        <v>227</v>
      </c>
      <c r="L229" s="31"/>
      <c r="M229" s="148" t="s">
        <v>1</v>
      </c>
      <c r="N229" s="149" t="s">
        <v>41</v>
      </c>
      <c r="O229" s="56"/>
      <c r="P229" s="150">
        <f>O229*H229</f>
        <v>0</v>
      </c>
      <c r="Q229" s="150">
        <v>0.17449999999999999</v>
      </c>
      <c r="R229" s="150">
        <f>Q229*H229</f>
        <v>10.295499999999999</v>
      </c>
      <c r="S229" s="150">
        <v>0</v>
      </c>
      <c r="T229" s="151">
        <f>S229*H229</f>
        <v>0</v>
      </c>
      <c r="U229" s="30"/>
      <c r="V229" s="30"/>
      <c r="W229" s="30"/>
      <c r="X229" s="30"/>
      <c r="Y229" s="30"/>
      <c r="Z229" s="30"/>
      <c r="AA229" s="30"/>
      <c r="AB229" s="30"/>
      <c r="AC229" s="30"/>
      <c r="AD229" s="30"/>
      <c r="AE229" s="30"/>
      <c r="AR229" s="152" t="s">
        <v>162</v>
      </c>
      <c r="AT229" s="152" t="s">
        <v>164</v>
      </c>
      <c r="AU229" s="152" t="s">
        <v>86</v>
      </c>
      <c r="AY229" s="15" t="s">
        <v>163</v>
      </c>
      <c r="BE229" s="153">
        <f>IF(N229="základní",J229,0)</f>
        <v>0</v>
      </c>
      <c r="BF229" s="153">
        <f>IF(N229="snížená",J229,0)</f>
        <v>0</v>
      </c>
      <c r="BG229" s="153">
        <f>IF(N229="zákl. přenesená",J229,0)</f>
        <v>0</v>
      </c>
      <c r="BH229" s="153">
        <f>IF(N229="sníž. přenesená",J229,0)</f>
        <v>0</v>
      </c>
      <c r="BI229" s="153">
        <f>IF(N229="nulová",J229,0)</f>
        <v>0</v>
      </c>
      <c r="BJ229" s="15" t="s">
        <v>84</v>
      </c>
      <c r="BK229" s="153">
        <f>ROUND(I229*H229,2)</f>
        <v>0</v>
      </c>
      <c r="BL229" s="15" t="s">
        <v>162</v>
      </c>
      <c r="BM229" s="152" t="s">
        <v>3480</v>
      </c>
    </row>
    <row r="230" spans="1:65" s="13" customFormat="1" ht="11.25">
      <c r="B230" s="165"/>
      <c r="D230" s="166" t="s">
        <v>229</v>
      </c>
      <c r="E230" s="167" t="s">
        <v>1</v>
      </c>
      <c r="F230" s="168" t="s">
        <v>3367</v>
      </c>
      <c r="H230" s="169">
        <v>59</v>
      </c>
      <c r="I230" s="170"/>
      <c r="L230" s="165"/>
      <c r="M230" s="171"/>
      <c r="N230" s="172"/>
      <c r="O230" s="172"/>
      <c r="P230" s="172"/>
      <c r="Q230" s="172"/>
      <c r="R230" s="172"/>
      <c r="S230" s="172"/>
      <c r="T230" s="173"/>
      <c r="AT230" s="167" t="s">
        <v>229</v>
      </c>
      <c r="AU230" s="167" t="s">
        <v>86</v>
      </c>
      <c r="AV230" s="13" t="s">
        <v>86</v>
      </c>
      <c r="AW230" s="13" t="s">
        <v>32</v>
      </c>
      <c r="AX230" s="13" t="s">
        <v>84</v>
      </c>
      <c r="AY230" s="167" t="s">
        <v>163</v>
      </c>
    </row>
    <row r="231" spans="1:65" s="2" customFormat="1" ht="16.5" customHeight="1">
      <c r="A231" s="30"/>
      <c r="B231" s="140"/>
      <c r="C231" s="174" t="s">
        <v>102</v>
      </c>
      <c r="D231" s="174" t="s">
        <v>618</v>
      </c>
      <c r="E231" s="175" t="s">
        <v>3481</v>
      </c>
      <c r="F231" s="176" t="s">
        <v>3482</v>
      </c>
      <c r="G231" s="177" t="s">
        <v>253</v>
      </c>
      <c r="H231" s="178">
        <v>61.95</v>
      </c>
      <c r="I231" s="179"/>
      <c r="J231" s="180">
        <f>ROUND(I231*H231,2)</f>
        <v>0</v>
      </c>
      <c r="K231" s="176" t="s">
        <v>227</v>
      </c>
      <c r="L231" s="181"/>
      <c r="M231" s="182" t="s">
        <v>1</v>
      </c>
      <c r="N231" s="183" t="s">
        <v>41</v>
      </c>
      <c r="O231" s="56"/>
      <c r="P231" s="150">
        <f>O231*H231</f>
        <v>0</v>
      </c>
      <c r="Q231" s="150">
        <v>0.11799999999999999</v>
      </c>
      <c r="R231" s="150">
        <f>Q231*H231</f>
        <v>7.3101000000000003</v>
      </c>
      <c r="S231" s="150">
        <v>0</v>
      </c>
      <c r="T231" s="151">
        <f>S231*H231</f>
        <v>0</v>
      </c>
      <c r="U231" s="30"/>
      <c r="V231" s="30"/>
      <c r="W231" s="30"/>
      <c r="X231" s="30"/>
      <c r="Y231" s="30"/>
      <c r="Z231" s="30"/>
      <c r="AA231" s="30"/>
      <c r="AB231" s="30"/>
      <c r="AC231" s="30"/>
      <c r="AD231" s="30"/>
      <c r="AE231" s="30"/>
      <c r="AR231" s="152" t="s">
        <v>190</v>
      </c>
      <c r="AT231" s="152" t="s">
        <v>618</v>
      </c>
      <c r="AU231" s="152" t="s">
        <v>86</v>
      </c>
      <c r="AY231" s="15" t="s">
        <v>163</v>
      </c>
      <c r="BE231" s="153">
        <f>IF(N231="základní",J231,0)</f>
        <v>0</v>
      </c>
      <c r="BF231" s="153">
        <f>IF(N231="snížená",J231,0)</f>
        <v>0</v>
      </c>
      <c r="BG231" s="153">
        <f>IF(N231="zákl. přenesená",J231,0)</f>
        <v>0</v>
      </c>
      <c r="BH231" s="153">
        <f>IF(N231="sníž. přenesená",J231,0)</f>
        <v>0</v>
      </c>
      <c r="BI231" s="153">
        <f>IF(N231="nulová",J231,0)</f>
        <v>0</v>
      </c>
      <c r="BJ231" s="15" t="s">
        <v>84</v>
      </c>
      <c r="BK231" s="153">
        <f>ROUND(I231*H231,2)</f>
        <v>0</v>
      </c>
      <c r="BL231" s="15" t="s">
        <v>162</v>
      </c>
      <c r="BM231" s="152" t="s">
        <v>3483</v>
      </c>
    </row>
    <row r="232" spans="1:65" s="13" customFormat="1" ht="11.25">
      <c r="B232" s="165"/>
      <c r="D232" s="166" t="s">
        <v>229</v>
      </c>
      <c r="F232" s="168" t="s">
        <v>3484</v>
      </c>
      <c r="H232" s="169">
        <v>61.95</v>
      </c>
      <c r="I232" s="170"/>
      <c r="L232" s="165"/>
      <c r="M232" s="171"/>
      <c r="N232" s="172"/>
      <c r="O232" s="172"/>
      <c r="P232" s="172"/>
      <c r="Q232" s="172"/>
      <c r="R232" s="172"/>
      <c r="S232" s="172"/>
      <c r="T232" s="173"/>
      <c r="AT232" s="167" t="s">
        <v>229</v>
      </c>
      <c r="AU232" s="167" t="s">
        <v>86</v>
      </c>
      <c r="AV232" s="13" t="s">
        <v>86</v>
      </c>
      <c r="AW232" s="13" t="s">
        <v>3</v>
      </c>
      <c r="AX232" s="13" t="s">
        <v>84</v>
      </c>
      <c r="AY232" s="167" t="s">
        <v>163</v>
      </c>
    </row>
    <row r="233" spans="1:65" s="11" customFormat="1" ht="22.9" customHeight="1">
      <c r="B233" s="129"/>
      <c r="D233" s="130" t="s">
        <v>75</v>
      </c>
      <c r="E233" s="163" t="s">
        <v>182</v>
      </c>
      <c r="F233" s="163" t="s">
        <v>389</v>
      </c>
      <c r="I233" s="132"/>
      <c r="J233" s="164">
        <f>BK233</f>
        <v>0</v>
      </c>
      <c r="L233" s="129"/>
      <c r="M233" s="134"/>
      <c r="N233" s="135"/>
      <c r="O233" s="135"/>
      <c r="P233" s="136">
        <f>SUM(P234:P235)</f>
        <v>0</v>
      </c>
      <c r="Q233" s="135"/>
      <c r="R233" s="136">
        <f>SUM(R234:R235)</f>
        <v>1.6424000000000001</v>
      </c>
      <c r="S233" s="135"/>
      <c r="T233" s="137">
        <f>SUM(T234:T235)</f>
        <v>0</v>
      </c>
      <c r="AR233" s="130" t="s">
        <v>84</v>
      </c>
      <c r="AT233" s="138" t="s">
        <v>75</v>
      </c>
      <c r="AU233" s="138" t="s">
        <v>84</v>
      </c>
      <c r="AY233" s="130" t="s">
        <v>163</v>
      </c>
      <c r="BK233" s="139">
        <f>SUM(BK234:BK235)</f>
        <v>0</v>
      </c>
    </row>
    <row r="234" spans="1:65" s="2" customFormat="1" ht="24.2" customHeight="1">
      <c r="A234" s="30"/>
      <c r="B234" s="140"/>
      <c r="C234" s="141" t="s">
        <v>518</v>
      </c>
      <c r="D234" s="141" t="s">
        <v>164</v>
      </c>
      <c r="E234" s="142" t="s">
        <v>3485</v>
      </c>
      <c r="F234" s="143" t="s">
        <v>3486</v>
      </c>
      <c r="G234" s="144" t="s">
        <v>253</v>
      </c>
      <c r="H234" s="145">
        <v>65.695999999999998</v>
      </c>
      <c r="I234" s="146"/>
      <c r="J234" s="147">
        <f>ROUND(I234*H234,2)</f>
        <v>0</v>
      </c>
      <c r="K234" s="143" t="s">
        <v>227</v>
      </c>
      <c r="L234" s="31"/>
      <c r="M234" s="148" t="s">
        <v>1</v>
      </c>
      <c r="N234" s="149" t="s">
        <v>41</v>
      </c>
      <c r="O234" s="56"/>
      <c r="P234" s="150">
        <f>O234*H234</f>
        <v>0</v>
      </c>
      <c r="Q234" s="150">
        <v>2.5000000000000001E-2</v>
      </c>
      <c r="R234" s="150">
        <f>Q234*H234</f>
        <v>1.6424000000000001</v>
      </c>
      <c r="S234" s="150">
        <v>0</v>
      </c>
      <c r="T234" s="151">
        <f>S234*H234</f>
        <v>0</v>
      </c>
      <c r="U234" s="30"/>
      <c r="V234" s="30"/>
      <c r="W234" s="30"/>
      <c r="X234" s="30"/>
      <c r="Y234" s="30"/>
      <c r="Z234" s="30"/>
      <c r="AA234" s="30"/>
      <c r="AB234" s="30"/>
      <c r="AC234" s="30"/>
      <c r="AD234" s="30"/>
      <c r="AE234" s="30"/>
      <c r="AR234" s="152" t="s">
        <v>162</v>
      </c>
      <c r="AT234" s="152" t="s">
        <v>164</v>
      </c>
      <c r="AU234" s="152" t="s">
        <v>86</v>
      </c>
      <c r="AY234" s="15" t="s">
        <v>163</v>
      </c>
      <c r="BE234" s="153">
        <f>IF(N234="základní",J234,0)</f>
        <v>0</v>
      </c>
      <c r="BF234" s="153">
        <f>IF(N234="snížená",J234,0)</f>
        <v>0</v>
      </c>
      <c r="BG234" s="153">
        <f>IF(N234="zákl. přenesená",J234,0)</f>
        <v>0</v>
      </c>
      <c r="BH234" s="153">
        <f>IF(N234="sníž. přenesená",J234,0)</f>
        <v>0</v>
      </c>
      <c r="BI234" s="153">
        <f>IF(N234="nulová",J234,0)</f>
        <v>0</v>
      </c>
      <c r="BJ234" s="15" t="s">
        <v>84</v>
      </c>
      <c r="BK234" s="153">
        <f>ROUND(I234*H234,2)</f>
        <v>0</v>
      </c>
      <c r="BL234" s="15" t="s">
        <v>162</v>
      </c>
      <c r="BM234" s="152" t="s">
        <v>3487</v>
      </c>
    </row>
    <row r="235" spans="1:65" s="13" customFormat="1" ht="11.25">
      <c r="B235" s="165"/>
      <c r="D235" s="166" t="s">
        <v>229</v>
      </c>
      <c r="E235" s="167" t="s">
        <v>1</v>
      </c>
      <c r="F235" s="168" t="s">
        <v>3488</v>
      </c>
      <c r="H235" s="169">
        <v>65.695999999999998</v>
      </c>
      <c r="I235" s="170"/>
      <c r="L235" s="165"/>
      <c r="M235" s="171"/>
      <c r="N235" s="172"/>
      <c r="O235" s="172"/>
      <c r="P235" s="172"/>
      <c r="Q235" s="172"/>
      <c r="R235" s="172"/>
      <c r="S235" s="172"/>
      <c r="T235" s="173"/>
      <c r="AT235" s="167" t="s">
        <v>229</v>
      </c>
      <c r="AU235" s="167" t="s">
        <v>86</v>
      </c>
      <c r="AV235" s="13" t="s">
        <v>86</v>
      </c>
      <c r="AW235" s="13" t="s">
        <v>32</v>
      </c>
      <c r="AX235" s="13" t="s">
        <v>84</v>
      </c>
      <c r="AY235" s="167" t="s">
        <v>163</v>
      </c>
    </row>
    <row r="236" spans="1:65" s="11" customFormat="1" ht="22.9" customHeight="1">
      <c r="B236" s="129"/>
      <c r="D236" s="130" t="s">
        <v>75</v>
      </c>
      <c r="E236" s="163" t="s">
        <v>190</v>
      </c>
      <c r="F236" s="163" t="s">
        <v>2092</v>
      </c>
      <c r="I236" s="132"/>
      <c r="J236" s="164">
        <f>BK236</f>
        <v>0</v>
      </c>
      <c r="L236" s="129"/>
      <c r="M236" s="134"/>
      <c r="N236" s="135"/>
      <c r="O236" s="135"/>
      <c r="P236" s="136">
        <f>SUM(P237:P240)</f>
        <v>0</v>
      </c>
      <c r="Q236" s="135"/>
      <c r="R236" s="136">
        <f>SUM(R237:R240)</f>
        <v>7.8109999999999999E-2</v>
      </c>
      <c r="S236" s="135"/>
      <c r="T236" s="137">
        <f>SUM(T237:T240)</f>
        <v>0</v>
      </c>
      <c r="AR236" s="130" t="s">
        <v>84</v>
      </c>
      <c r="AT236" s="138" t="s">
        <v>75</v>
      </c>
      <c r="AU236" s="138" t="s">
        <v>84</v>
      </c>
      <c r="AY236" s="130" t="s">
        <v>163</v>
      </c>
      <c r="BK236" s="139">
        <f>SUM(BK237:BK240)</f>
        <v>0</v>
      </c>
    </row>
    <row r="237" spans="1:65" s="2" customFormat="1" ht="24.2" customHeight="1">
      <c r="A237" s="30"/>
      <c r="B237" s="140"/>
      <c r="C237" s="141" t="s">
        <v>523</v>
      </c>
      <c r="D237" s="141" t="s">
        <v>164</v>
      </c>
      <c r="E237" s="142" t="s">
        <v>3489</v>
      </c>
      <c r="F237" s="143" t="s">
        <v>3490</v>
      </c>
      <c r="G237" s="144" t="s">
        <v>193</v>
      </c>
      <c r="H237" s="145">
        <v>1</v>
      </c>
      <c r="I237" s="146"/>
      <c r="J237" s="147">
        <f>ROUND(I237*H237,2)</f>
        <v>0</v>
      </c>
      <c r="K237" s="143" t="s">
        <v>227</v>
      </c>
      <c r="L237" s="31"/>
      <c r="M237" s="148" t="s">
        <v>1</v>
      </c>
      <c r="N237" s="149" t="s">
        <v>41</v>
      </c>
      <c r="O237" s="56"/>
      <c r="P237" s="150">
        <f>O237*H237</f>
        <v>0</v>
      </c>
      <c r="Q237" s="150">
        <v>6.4049999999999996E-2</v>
      </c>
      <c r="R237" s="150">
        <f>Q237*H237</f>
        <v>6.4049999999999996E-2</v>
      </c>
      <c r="S237" s="150">
        <v>0</v>
      </c>
      <c r="T237" s="151">
        <f>S237*H237</f>
        <v>0</v>
      </c>
      <c r="U237" s="30"/>
      <c r="V237" s="30"/>
      <c r="W237" s="30"/>
      <c r="X237" s="30"/>
      <c r="Y237" s="30"/>
      <c r="Z237" s="30"/>
      <c r="AA237" s="30"/>
      <c r="AB237" s="30"/>
      <c r="AC237" s="30"/>
      <c r="AD237" s="30"/>
      <c r="AE237" s="30"/>
      <c r="AR237" s="152" t="s">
        <v>162</v>
      </c>
      <c r="AT237" s="152" t="s">
        <v>164</v>
      </c>
      <c r="AU237" s="152" t="s">
        <v>86</v>
      </c>
      <c r="AY237" s="15" t="s">
        <v>163</v>
      </c>
      <c r="BE237" s="153">
        <f>IF(N237="základní",J237,0)</f>
        <v>0</v>
      </c>
      <c r="BF237" s="153">
        <f>IF(N237="snížená",J237,0)</f>
        <v>0</v>
      </c>
      <c r="BG237" s="153">
        <f>IF(N237="zákl. přenesená",J237,0)</f>
        <v>0</v>
      </c>
      <c r="BH237" s="153">
        <f>IF(N237="sníž. přenesená",J237,0)</f>
        <v>0</v>
      </c>
      <c r="BI237" s="153">
        <f>IF(N237="nulová",J237,0)</f>
        <v>0</v>
      </c>
      <c r="BJ237" s="15" t="s">
        <v>84</v>
      </c>
      <c r="BK237" s="153">
        <f>ROUND(I237*H237,2)</f>
        <v>0</v>
      </c>
      <c r="BL237" s="15" t="s">
        <v>162</v>
      </c>
      <c r="BM237" s="152" t="s">
        <v>3491</v>
      </c>
    </row>
    <row r="238" spans="1:65" s="2" customFormat="1" ht="33" customHeight="1">
      <c r="A238" s="30"/>
      <c r="B238" s="140"/>
      <c r="C238" s="141" t="s">
        <v>532</v>
      </c>
      <c r="D238" s="141" t="s">
        <v>164</v>
      </c>
      <c r="E238" s="142" t="s">
        <v>3492</v>
      </c>
      <c r="F238" s="143" t="s">
        <v>3493</v>
      </c>
      <c r="G238" s="144" t="s">
        <v>193</v>
      </c>
      <c r="H238" s="145">
        <v>1</v>
      </c>
      <c r="I238" s="146"/>
      <c r="J238" s="147">
        <f>ROUND(I238*H238,2)</f>
        <v>0</v>
      </c>
      <c r="K238" s="143" t="s">
        <v>227</v>
      </c>
      <c r="L238" s="31"/>
      <c r="M238" s="148" t="s">
        <v>1</v>
      </c>
      <c r="N238" s="149" t="s">
        <v>41</v>
      </c>
      <c r="O238" s="56"/>
      <c r="P238" s="150">
        <f>O238*H238</f>
        <v>0</v>
      </c>
      <c r="Q238" s="150">
        <v>3.96E-3</v>
      </c>
      <c r="R238" s="150">
        <f>Q238*H238</f>
        <v>3.96E-3</v>
      </c>
      <c r="S238" s="150">
        <v>0</v>
      </c>
      <c r="T238" s="151">
        <f>S238*H238</f>
        <v>0</v>
      </c>
      <c r="U238" s="30"/>
      <c r="V238" s="30"/>
      <c r="W238" s="30"/>
      <c r="X238" s="30"/>
      <c r="Y238" s="30"/>
      <c r="Z238" s="30"/>
      <c r="AA238" s="30"/>
      <c r="AB238" s="30"/>
      <c r="AC238" s="30"/>
      <c r="AD238" s="30"/>
      <c r="AE238" s="30"/>
      <c r="AR238" s="152" t="s">
        <v>162</v>
      </c>
      <c r="AT238" s="152" t="s">
        <v>164</v>
      </c>
      <c r="AU238" s="152" t="s">
        <v>86</v>
      </c>
      <c r="AY238" s="15" t="s">
        <v>163</v>
      </c>
      <c r="BE238" s="153">
        <f>IF(N238="základní",J238,0)</f>
        <v>0</v>
      </c>
      <c r="BF238" s="153">
        <f>IF(N238="snížená",J238,0)</f>
        <v>0</v>
      </c>
      <c r="BG238" s="153">
        <f>IF(N238="zákl. přenesená",J238,0)</f>
        <v>0</v>
      </c>
      <c r="BH238" s="153">
        <f>IF(N238="sníž. přenesená",J238,0)</f>
        <v>0</v>
      </c>
      <c r="BI238" s="153">
        <f>IF(N238="nulová",J238,0)</f>
        <v>0</v>
      </c>
      <c r="BJ238" s="15" t="s">
        <v>84</v>
      </c>
      <c r="BK238" s="153">
        <f>ROUND(I238*H238,2)</f>
        <v>0</v>
      </c>
      <c r="BL238" s="15" t="s">
        <v>162</v>
      </c>
      <c r="BM238" s="152" t="s">
        <v>3494</v>
      </c>
    </row>
    <row r="239" spans="1:65" s="2" customFormat="1" ht="24.2" customHeight="1">
      <c r="A239" s="30"/>
      <c r="B239" s="140"/>
      <c r="C239" s="141" t="s">
        <v>536</v>
      </c>
      <c r="D239" s="141" t="s">
        <v>164</v>
      </c>
      <c r="E239" s="142" t="s">
        <v>3495</v>
      </c>
      <c r="F239" s="143" t="s">
        <v>3496</v>
      </c>
      <c r="G239" s="144" t="s">
        <v>193</v>
      </c>
      <c r="H239" s="145">
        <v>1</v>
      </c>
      <c r="I239" s="146"/>
      <c r="J239" s="147">
        <f>ROUND(I239*H239,2)</f>
        <v>0</v>
      </c>
      <c r="K239" s="143" t="s">
        <v>227</v>
      </c>
      <c r="L239" s="31"/>
      <c r="M239" s="148" t="s">
        <v>1</v>
      </c>
      <c r="N239" s="149" t="s">
        <v>41</v>
      </c>
      <c r="O239" s="56"/>
      <c r="P239" s="150">
        <f>O239*H239</f>
        <v>0</v>
      </c>
      <c r="Q239" s="150">
        <v>0</v>
      </c>
      <c r="R239" s="150">
        <f>Q239*H239</f>
        <v>0</v>
      </c>
      <c r="S239" s="150">
        <v>0</v>
      </c>
      <c r="T239" s="151">
        <f>S239*H239</f>
        <v>0</v>
      </c>
      <c r="U239" s="30"/>
      <c r="V239" s="30"/>
      <c r="W239" s="30"/>
      <c r="X239" s="30"/>
      <c r="Y239" s="30"/>
      <c r="Z239" s="30"/>
      <c r="AA239" s="30"/>
      <c r="AB239" s="30"/>
      <c r="AC239" s="30"/>
      <c r="AD239" s="30"/>
      <c r="AE239" s="30"/>
      <c r="AR239" s="152" t="s">
        <v>162</v>
      </c>
      <c r="AT239" s="152" t="s">
        <v>164</v>
      </c>
      <c r="AU239" s="152" t="s">
        <v>86</v>
      </c>
      <c r="AY239" s="15" t="s">
        <v>163</v>
      </c>
      <c r="BE239" s="153">
        <f>IF(N239="základní",J239,0)</f>
        <v>0</v>
      </c>
      <c r="BF239" s="153">
        <f>IF(N239="snížená",J239,0)</f>
        <v>0</v>
      </c>
      <c r="BG239" s="153">
        <f>IF(N239="zákl. přenesená",J239,0)</f>
        <v>0</v>
      </c>
      <c r="BH239" s="153">
        <f>IF(N239="sníž. přenesená",J239,0)</f>
        <v>0</v>
      </c>
      <c r="BI239" s="153">
        <f>IF(N239="nulová",J239,0)</f>
        <v>0</v>
      </c>
      <c r="BJ239" s="15" t="s">
        <v>84</v>
      </c>
      <c r="BK239" s="153">
        <f>ROUND(I239*H239,2)</f>
        <v>0</v>
      </c>
      <c r="BL239" s="15" t="s">
        <v>162</v>
      </c>
      <c r="BM239" s="152" t="s">
        <v>3497</v>
      </c>
    </row>
    <row r="240" spans="1:65" s="2" customFormat="1" ht="24.2" customHeight="1">
      <c r="A240" s="30"/>
      <c r="B240" s="140"/>
      <c r="C240" s="141" t="s">
        <v>541</v>
      </c>
      <c r="D240" s="141" t="s">
        <v>164</v>
      </c>
      <c r="E240" s="142" t="s">
        <v>3498</v>
      </c>
      <c r="F240" s="143" t="s">
        <v>3499</v>
      </c>
      <c r="G240" s="144" t="s">
        <v>193</v>
      </c>
      <c r="H240" s="145">
        <v>1</v>
      </c>
      <c r="I240" s="146"/>
      <c r="J240" s="147">
        <f>ROUND(I240*H240,2)</f>
        <v>0</v>
      </c>
      <c r="K240" s="143" t="s">
        <v>227</v>
      </c>
      <c r="L240" s="31"/>
      <c r="M240" s="148" t="s">
        <v>1</v>
      </c>
      <c r="N240" s="149" t="s">
        <v>41</v>
      </c>
      <c r="O240" s="56"/>
      <c r="P240" s="150">
        <f>O240*H240</f>
        <v>0</v>
      </c>
      <c r="Q240" s="150">
        <v>1.01E-2</v>
      </c>
      <c r="R240" s="150">
        <f>Q240*H240</f>
        <v>1.01E-2</v>
      </c>
      <c r="S240" s="150">
        <v>0</v>
      </c>
      <c r="T240" s="151">
        <f>S240*H240</f>
        <v>0</v>
      </c>
      <c r="U240" s="30"/>
      <c r="V240" s="30"/>
      <c r="W240" s="30"/>
      <c r="X240" s="30"/>
      <c r="Y240" s="30"/>
      <c r="Z240" s="30"/>
      <c r="AA240" s="30"/>
      <c r="AB240" s="30"/>
      <c r="AC240" s="30"/>
      <c r="AD240" s="30"/>
      <c r="AE240" s="30"/>
      <c r="AR240" s="152" t="s">
        <v>162</v>
      </c>
      <c r="AT240" s="152" t="s">
        <v>164</v>
      </c>
      <c r="AU240" s="152" t="s">
        <v>86</v>
      </c>
      <c r="AY240" s="15" t="s">
        <v>163</v>
      </c>
      <c r="BE240" s="153">
        <f>IF(N240="základní",J240,0)</f>
        <v>0</v>
      </c>
      <c r="BF240" s="153">
        <f>IF(N240="snížená",J240,0)</f>
        <v>0</v>
      </c>
      <c r="BG240" s="153">
        <f>IF(N240="zákl. přenesená",J240,0)</f>
        <v>0</v>
      </c>
      <c r="BH240" s="153">
        <f>IF(N240="sníž. přenesená",J240,0)</f>
        <v>0</v>
      </c>
      <c r="BI240" s="153">
        <f>IF(N240="nulová",J240,0)</f>
        <v>0</v>
      </c>
      <c r="BJ240" s="15" t="s">
        <v>84</v>
      </c>
      <c r="BK240" s="153">
        <f>ROUND(I240*H240,2)</f>
        <v>0</v>
      </c>
      <c r="BL240" s="15" t="s">
        <v>162</v>
      </c>
      <c r="BM240" s="152" t="s">
        <v>3500</v>
      </c>
    </row>
    <row r="241" spans="1:65" s="11" customFormat="1" ht="22.9" customHeight="1">
      <c r="B241" s="129"/>
      <c r="D241" s="130" t="s">
        <v>75</v>
      </c>
      <c r="E241" s="163" t="s">
        <v>257</v>
      </c>
      <c r="F241" s="163" t="s">
        <v>490</v>
      </c>
      <c r="I241" s="132"/>
      <c r="J241" s="164">
        <f>BK241</f>
        <v>0</v>
      </c>
      <c r="L241" s="129"/>
      <c r="M241" s="134"/>
      <c r="N241" s="135"/>
      <c r="O241" s="135"/>
      <c r="P241" s="136">
        <f>SUM(P242:P246)</f>
        <v>0</v>
      </c>
      <c r="Q241" s="135"/>
      <c r="R241" s="136">
        <f>SUM(R242:R246)</f>
        <v>6.4991000000000003</v>
      </c>
      <c r="S241" s="135"/>
      <c r="T241" s="137">
        <f>SUM(T242:T246)</f>
        <v>0</v>
      </c>
      <c r="AR241" s="130" t="s">
        <v>84</v>
      </c>
      <c r="AT241" s="138" t="s">
        <v>75</v>
      </c>
      <c r="AU241" s="138" t="s">
        <v>84</v>
      </c>
      <c r="AY241" s="130" t="s">
        <v>163</v>
      </c>
      <c r="BK241" s="139">
        <f>SUM(BK242:BK246)</f>
        <v>0</v>
      </c>
    </row>
    <row r="242" spans="1:65" s="2" customFormat="1" ht="24.2" customHeight="1">
      <c r="A242" s="30"/>
      <c r="B242" s="140"/>
      <c r="C242" s="141" t="s">
        <v>546</v>
      </c>
      <c r="D242" s="141" t="s">
        <v>164</v>
      </c>
      <c r="E242" s="142" t="s">
        <v>3501</v>
      </c>
      <c r="F242" s="143" t="s">
        <v>3502</v>
      </c>
      <c r="G242" s="144" t="s">
        <v>329</v>
      </c>
      <c r="H242" s="145">
        <v>34</v>
      </c>
      <c r="I242" s="146"/>
      <c r="J242" s="147">
        <f>ROUND(I242*H242,2)</f>
        <v>0</v>
      </c>
      <c r="K242" s="143" t="s">
        <v>1</v>
      </c>
      <c r="L242" s="31"/>
      <c r="M242" s="148" t="s">
        <v>1</v>
      </c>
      <c r="N242" s="149" t="s">
        <v>41</v>
      </c>
      <c r="O242" s="56"/>
      <c r="P242" s="150">
        <f>O242*H242</f>
        <v>0</v>
      </c>
      <c r="Q242" s="150">
        <v>0.10095</v>
      </c>
      <c r="R242" s="150">
        <f>Q242*H242</f>
        <v>3.4323000000000001</v>
      </c>
      <c r="S242" s="150">
        <v>0</v>
      </c>
      <c r="T242" s="151">
        <f>S242*H242</f>
        <v>0</v>
      </c>
      <c r="U242" s="30"/>
      <c r="V242" s="30"/>
      <c r="W242" s="30"/>
      <c r="X242" s="30"/>
      <c r="Y242" s="30"/>
      <c r="Z242" s="30"/>
      <c r="AA242" s="30"/>
      <c r="AB242" s="30"/>
      <c r="AC242" s="30"/>
      <c r="AD242" s="30"/>
      <c r="AE242" s="30"/>
      <c r="AR242" s="152" t="s">
        <v>162</v>
      </c>
      <c r="AT242" s="152" t="s">
        <v>164</v>
      </c>
      <c r="AU242" s="152" t="s">
        <v>86</v>
      </c>
      <c r="AY242" s="15" t="s">
        <v>163</v>
      </c>
      <c r="BE242" s="153">
        <f>IF(N242="základní",J242,0)</f>
        <v>0</v>
      </c>
      <c r="BF242" s="153">
        <f>IF(N242="snížená",J242,0)</f>
        <v>0</v>
      </c>
      <c r="BG242" s="153">
        <f>IF(N242="zákl. přenesená",J242,0)</f>
        <v>0</v>
      </c>
      <c r="BH242" s="153">
        <f>IF(N242="sníž. přenesená",J242,0)</f>
        <v>0</v>
      </c>
      <c r="BI242" s="153">
        <f>IF(N242="nulová",J242,0)</f>
        <v>0</v>
      </c>
      <c r="BJ242" s="15" t="s">
        <v>84</v>
      </c>
      <c r="BK242" s="153">
        <f>ROUND(I242*H242,2)</f>
        <v>0</v>
      </c>
      <c r="BL242" s="15" t="s">
        <v>162</v>
      </c>
      <c r="BM242" s="152" t="s">
        <v>3503</v>
      </c>
    </row>
    <row r="243" spans="1:65" s="2" customFormat="1" ht="16.5" customHeight="1">
      <c r="A243" s="30"/>
      <c r="B243" s="140"/>
      <c r="C243" s="174" t="s">
        <v>551</v>
      </c>
      <c r="D243" s="174" t="s">
        <v>618</v>
      </c>
      <c r="E243" s="175" t="s">
        <v>3504</v>
      </c>
      <c r="F243" s="176" t="s">
        <v>3505</v>
      </c>
      <c r="G243" s="177" t="s">
        <v>329</v>
      </c>
      <c r="H243" s="178">
        <v>37.4</v>
      </c>
      <c r="I243" s="179"/>
      <c r="J243" s="180">
        <f>ROUND(I243*H243,2)</f>
        <v>0</v>
      </c>
      <c r="K243" s="176" t="s">
        <v>1</v>
      </c>
      <c r="L243" s="181"/>
      <c r="M243" s="182" t="s">
        <v>1</v>
      </c>
      <c r="N243" s="183" t="s">
        <v>41</v>
      </c>
      <c r="O243" s="56"/>
      <c r="P243" s="150">
        <f>O243*H243</f>
        <v>0</v>
      </c>
      <c r="Q243" s="150">
        <v>8.2000000000000003E-2</v>
      </c>
      <c r="R243" s="150">
        <f>Q243*H243</f>
        <v>3.0668000000000002</v>
      </c>
      <c r="S243" s="150">
        <v>0</v>
      </c>
      <c r="T243" s="151">
        <f>S243*H243</f>
        <v>0</v>
      </c>
      <c r="U243" s="30"/>
      <c r="V243" s="30"/>
      <c r="W243" s="30"/>
      <c r="X243" s="30"/>
      <c r="Y243" s="30"/>
      <c r="Z243" s="30"/>
      <c r="AA243" s="30"/>
      <c r="AB243" s="30"/>
      <c r="AC243" s="30"/>
      <c r="AD243" s="30"/>
      <c r="AE243" s="30"/>
      <c r="AR243" s="152" t="s">
        <v>190</v>
      </c>
      <c r="AT243" s="152" t="s">
        <v>618</v>
      </c>
      <c r="AU243" s="152" t="s">
        <v>86</v>
      </c>
      <c r="AY243" s="15" t="s">
        <v>163</v>
      </c>
      <c r="BE243" s="153">
        <f>IF(N243="základní",J243,0)</f>
        <v>0</v>
      </c>
      <c r="BF243" s="153">
        <f>IF(N243="snížená",J243,0)</f>
        <v>0</v>
      </c>
      <c r="BG243" s="153">
        <f>IF(N243="zákl. přenesená",J243,0)</f>
        <v>0</v>
      </c>
      <c r="BH243" s="153">
        <f>IF(N243="sníž. přenesená",J243,0)</f>
        <v>0</v>
      </c>
      <c r="BI243" s="153">
        <f>IF(N243="nulová",J243,0)</f>
        <v>0</v>
      </c>
      <c r="BJ243" s="15" t="s">
        <v>84</v>
      </c>
      <c r="BK243" s="153">
        <f>ROUND(I243*H243,2)</f>
        <v>0</v>
      </c>
      <c r="BL243" s="15" t="s">
        <v>162</v>
      </c>
      <c r="BM243" s="152" t="s">
        <v>3506</v>
      </c>
    </row>
    <row r="244" spans="1:65" s="13" customFormat="1" ht="11.25">
      <c r="B244" s="165"/>
      <c r="D244" s="166" t="s">
        <v>229</v>
      </c>
      <c r="F244" s="168" t="s">
        <v>3507</v>
      </c>
      <c r="H244" s="169">
        <v>37.4</v>
      </c>
      <c r="I244" s="170"/>
      <c r="L244" s="165"/>
      <c r="M244" s="171"/>
      <c r="N244" s="172"/>
      <c r="O244" s="172"/>
      <c r="P244" s="172"/>
      <c r="Q244" s="172"/>
      <c r="R244" s="172"/>
      <c r="S244" s="172"/>
      <c r="T244" s="173"/>
      <c r="AT244" s="167" t="s">
        <v>229</v>
      </c>
      <c r="AU244" s="167" t="s">
        <v>86</v>
      </c>
      <c r="AV244" s="13" t="s">
        <v>86</v>
      </c>
      <c r="AW244" s="13" t="s">
        <v>3</v>
      </c>
      <c r="AX244" s="13" t="s">
        <v>84</v>
      </c>
      <c r="AY244" s="167" t="s">
        <v>163</v>
      </c>
    </row>
    <row r="245" spans="1:65" s="2" customFormat="1" ht="33" customHeight="1">
      <c r="A245" s="30"/>
      <c r="B245" s="140"/>
      <c r="C245" s="141" t="s">
        <v>555</v>
      </c>
      <c r="D245" s="141" t="s">
        <v>164</v>
      </c>
      <c r="E245" s="142" t="s">
        <v>492</v>
      </c>
      <c r="F245" s="143" t="s">
        <v>493</v>
      </c>
      <c r="G245" s="144" t="s">
        <v>253</v>
      </c>
      <c r="H245" s="145">
        <v>39.26</v>
      </c>
      <c r="I245" s="146"/>
      <c r="J245" s="147">
        <f>ROUND(I245*H245,2)</f>
        <v>0</v>
      </c>
      <c r="K245" s="143" t="s">
        <v>227</v>
      </c>
      <c r="L245" s="31"/>
      <c r="M245" s="148" t="s">
        <v>1</v>
      </c>
      <c r="N245" s="149" t="s">
        <v>41</v>
      </c>
      <c r="O245" s="56"/>
      <c r="P245" s="150">
        <f>O245*H245</f>
        <v>0</v>
      </c>
      <c r="Q245" s="150">
        <v>0</v>
      </c>
      <c r="R245" s="150">
        <f>Q245*H245</f>
        <v>0</v>
      </c>
      <c r="S245" s="150">
        <v>0</v>
      </c>
      <c r="T245" s="151">
        <f>S245*H245</f>
        <v>0</v>
      </c>
      <c r="U245" s="30"/>
      <c r="V245" s="30"/>
      <c r="W245" s="30"/>
      <c r="X245" s="30"/>
      <c r="Y245" s="30"/>
      <c r="Z245" s="30"/>
      <c r="AA245" s="30"/>
      <c r="AB245" s="30"/>
      <c r="AC245" s="30"/>
      <c r="AD245" s="30"/>
      <c r="AE245" s="30"/>
      <c r="AR245" s="152" t="s">
        <v>162</v>
      </c>
      <c r="AT245" s="152" t="s">
        <v>164</v>
      </c>
      <c r="AU245" s="152" t="s">
        <v>86</v>
      </c>
      <c r="AY245" s="15" t="s">
        <v>163</v>
      </c>
      <c r="BE245" s="153">
        <f>IF(N245="základní",J245,0)</f>
        <v>0</v>
      </c>
      <c r="BF245" s="153">
        <f>IF(N245="snížená",J245,0)</f>
        <v>0</v>
      </c>
      <c r="BG245" s="153">
        <f>IF(N245="zákl. přenesená",J245,0)</f>
        <v>0</v>
      </c>
      <c r="BH245" s="153">
        <f>IF(N245="sníž. přenesená",J245,0)</f>
        <v>0</v>
      </c>
      <c r="BI245" s="153">
        <f>IF(N245="nulová",J245,0)</f>
        <v>0</v>
      </c>
      <c r="BJ245" s="15" t="s">
        <v>84</v>
      </c>
      <c r="BK245" s="153">
        <f>ROUND(I245*H245,2)</f>
        <v>0</v>
      </c>
      <c r="BL245" s="15" t="s">
        <v>162</v>
      </c>
      <c r="BM245" s="152" t="s">
        <v>3508</v>
      </c>
    </row>
    <row r="246" spans="1:65" s="13" customFormat="1" ht="11.25">
      <c r="B246" s="165"/>
      <c r="D246" s="166" t="s">
        <v>229</v>
      </c>
      <c r="E246" s="167" t="s">
        <v>1</v>
      </c>
      <c r="F246" s="168" t="s">
        <v>3509</v>
      </c>
      <c r="H246" s="169">
        <v>39.26</v>
      </c>
      <c r="I246" s="170"/>
      <c r="L246" s="165"/>
      <c r="M246" s="171"/>
      <c r="N246" s="172"/>
      <c r="O246" s="172"/>
      <c r="P246" s="172"/>
      <c r="Q246" s="172"/>
      <c r="R246" s="172"/>
      <c r="S246" s="172"/>
      <c r="T246" s="173"/>
      <c r="AT246" s="167" t="s">
        <v>229</v>
      </c>
      <c r="AU246" s="167" t="s">
        <v>86</v>
      </c>
      <c r="AV246" s="13" t="s">
        <v>86</v>
      </c>
      <c r="AW246" s="13" t="s">
        <v>32</v>
      </c>
      <c r="AX246" s="13" t="s">
        <v>84</v>
      </c>
      <c r="AY246" s="167" t="s">
        <v>163</v>
      </c>
    </row>
    <row r="247" spans="1:65" s="11" customFormat="1" ht="22.9" customHeight="1">
      <c r="B247" s="129"/>
      <c r="D247" s="130" t="s">
        <v>75</v>
      </c>
      <c r="E247" s="163" t="s">
        <v>604</v>
      </c>
      <c r="F247" s="163" t="s">
        <v>605</v>
      </c>
      <c r="I247" s="132"/>
      <c r="J247" s="164">
        <f>BK247</f>
        <v>0</v>
      </c>
      <c r="L247" s="129"/>
      <c r="M247" s="134"/>
      <c r="N247" s="135"/>
      <c r="O247" s="135"/>
      <c r="P247" s="136">
        <f>P248</f>
        <v>0</v>
      </c>
      <c r="Q247" s="135"/>
      <c r="R247" s="136">
        <f>R248</f>
        <v>0</v>
      </c>
      <c r="S247" s="135"/>
      <c r="T247" s="137">
        <f>T248</f>
        <v>0</v>
      </c>
      <c r="AR247" s="130" t="s">
        <v>84</v>
      </c>
      <c r="AT247" s="138" t="s">
        <v>75</v>
      </c>
      <c r="AU247" s="138" t="s">
        <v>84</v>
      </c>
      <c r="AY247" s="130" t="s">
        <v>163</v>
      </c>
      <c r="BK247" s="139">
        <f>BK248</f>
        <v>0</v>
      </c>
    </row>
    <row r="248" spans="1:65" s="2" customFormat="1" ht="24.2" customHeight="1">
      <c r="A248" s="30"/>
      <c r="B248" s="140"/>
      <c r="C248" s="141" t="s">
        <v>559</v>
      </c>
      <c r="D248" s="141" t="s">
        <v>164</v>
      </c>
      <c r="E248" s="142" t="s">
        <v>3510</v>
      </c>
      <c r="F248" s="143" t="s">
        <v>3511</v>
      </c>
      <c r="G248" s="144" t="s">
        <v>245</v>
      </c>
      <c r="H248" s="145">
        <v>102.749</v>
      </c>
      <c r="I248" s="146"/>
      <c r="J248" s="147">
        <f>ROUND(I248*H248,2)</f>
        <v>0</v>
      </c>
      <c r="K248" s="143" t="s">
        <v>227</v>
      </c>
      <c r="L248" s="31"/>
      <c r="M248" s="148" t="s">
        <v>1</v>
      </c>
      <c r="N248" s="149" t="s">
        <v>41</v>
      </c>
      <c r="O248" s="56"/>
      <c r="P248" s="150">
        <f>O248*H248</f>
        <v>0</v>
      </c>
      <c r="Q248" s="150">
        <v>0</v>
      </c>
      <c r="R248" s="150">
        <f>Q248*H248</f>
        <v>0</v>
      </c>
      <c r="S248" s="150">
        <v>0</v>
      </c>
      <c r="T248" s="151">
        <f>S248*H248</f>
        <v>0</v>
      </c>
      <c r="U248" s="30"/>
      <c r="V248" s="30"/>
      <c r="W248" s="30"/>
      <c r="X248" s="30"/>
      <c r="Y248" s="30"/>
      <c r="Z248" s="30"/>
      <c r="AA248" s="30"/>
      <c r="AB248" s="30"/>
      <c r="AC248" s="30"/>
      <c r="AD248" s="30"/>
      <c r="AE248" s="30"/>
      <c r="AR248" s="152" t="s">
        <v>162</v>
      </c>
      <c r="AT248" s="152" t="s">
        <v>164</v>
      </c>
      <c r="AU248" s="152" t="s">
        <v>86</v>
      </c>
      <c r="AY248" s="15" t="s">
        <v>163</v>
      </c>
      <c r="BE248" s="153">
        <f>IF(N248="základní",J248,0)</f>
        <v>0</v>
      </c>
      <c r="BF248" s="153">
        <f>IF(N248="snížená",J248,0)</f>
        <v>0</v>
      </c>
      <c r="BG248" s="153">
        <f>IF(N248="zákl. přenesená",J248,0)</f>
        <v>0</v>
      </c>
      <c r="BH248" s="153">
        <f>IF(N248="sníž. přenesená",J248,0)</f>
        <v>0</v>
      </c>
      <c r="BI248" s="153">
        <f>IF(N248="nulová",J248,0)</f>
        <v>0</v>
      </c>
      <c r="BJ248" s="15" t="s">
        <v>84</v>
      </c>
      <c r="BK248" s="153">
        <f>ROUND(I248*H248,2)</f>
        <v>0</v>
      </c>
      <c r="BL248" s="15" t="s">
        <v>162</v>
      </c>
      <c r="BM248" s="152" t="s">
        <v>3512</v>
      </c>
    </row>
    <row r="249" spans="1:65" s="11" customFormat="1" ht="25.9" customHeight="1">
      <c r="B249" s="129"/>
      <c r="D249" s="130" t="s">
        <v>75</v>
      </c>
      <c r="E249" s="131" t="s">
        <v>610</v>
      </c>
      <c r="F249" s="131" t="s">
        <v>611</v>
      </c>
      <c r="I249" s="132"/>
      <c r="J249" s="133">
        <f>BK249</f>
        <v>0</v>
      </c>
      <c r="L249" s="129"/>
      <c r="M249" s="134"/>
      <c r="N249" s="135"/>
      <c r="O249" s="135"/>
      <c r="P249" s="136">
        <f>P250+P255+P275+P283</f>
        <v>0</v>
      </c>
      <c r="Q249" s="135"/>
      <c r="R249" s="136">
        <f>R250+R255+R275+R283</f>
        <v>0.83593933000000009</v>
      </c>
      <c r="S249" s="135"/>
      <c r="T249" s="137">
        <f>T250+T255+T275+T283</f>
        <v>0</v>
      </c>
      <c r="AR249" s="130" t="s">
        <v>86</v>
      </c>
      <c r="AT249" s="138" t="s">
        <v>75</v>
      </c>
      <c r="AU249" s="138" t="s">
        <v>76</v>
      </c>
      <c r="AY249" s="130" t="s">
        <v>163</v>
      </c>
      <c r="BK249" s="139">
        <f>BK250+BK255+BK275+BK283</f>
        <v>0</v>
      </c>
    </row>
    <row r="250" spans="1:65" s="11" customFormat="1" ht="22.9" customHeight="1">
      <c r="B250" s="129"/>
      <c r="D250" s="130" t="s">
        <v>75</v>
      </c>
      <c r="E250" s="163" t="s">
        <v>2145</v>
      </c>
      <c r="F250" s="163" t="s">
        <v>2146</v>
      </c>
      <c r="I250" s="132"/>
      <c r="J250" s="164">
        <f>BK250</f>
        <v>0</v>
      </c>
      <c r="L250" s="129"/>
      <c r="M250" s="134"/>
      <c r="N250" s="135"/>
      <c r="O250" s="135"/>
      <c r="P250" s="136">
        <f>SUM(P251:P254)</f>
        <v>0</v>
      </c>
      <c r="Q250" s="135"/>
      <c r="R250" s="136">
        <f>SUM(R251:R254)</f>
        <v>9.1260000000000008E-2</v>
      </c>
      <c r="S250" s="135"/>
      <c r="T250" s="137">
        <f>SUM(T251:T254)</f>
        <v>0</v>
      </c>
      <c r="AR250" s="130" t="s">
        <v>86</v>
      </c>
      <c r="AT250" s="138" t="s">
        <v>75</v>
      </c>
      <c r="AU250" s="138" t="s">
        <v>84</v>
      </c>
      <c r="AY250" s="130" t="s">
        <v>163</v>
      </c>
      <c r="BK250" s="139">
        <f>SUM(BK251:BK254)</f>
        <v>0</v>
      </c>
    </row>
    <row r="251" spans="1:65" s="2" customFormat="1" ht="21.75" customHeight="1">
      <c r="A251" s="30"/>
      <c r="B251" s="140"/>
      <c r="C251" s="141" t="s">
        <v>105</v>
      </c>
      <c r="D251" s="141" t="s">
        <v>164</v>
      </c>
      <c r="E251" s="142" t="s">
        <v>3513</v>
      </c>
      <c r="F251" s="143" t="s">
        <v>3514</v>
      </c>
      <c r="G251" s="144" t="s">
        <v>329</v>
      </c>
      <c r="H251" s="145">
        <v>21</v>
      </c>
      <c r="I251" s="146"/>
      <c r="J251" s="147">
        <f>ROUND(I251*H251,2)</f>
        <v>0</v>
      </c>
      <c r="K251" s="143" t="s">
        <v>227</v>
      </c>
      <c r="L251" s="31"/>
      <c r="M251" s="148" t="s">
        <v>1</v>
      </c>
      <c r="N251" s="149" t="s">
        <v>41</v>
      </c>
      <c r="O251" s="56"/>
      <c r="P251" s="150">
        <f>O251*H251</f>
        <v>0</v>
      </c>
      <c r="Q251" s="150">
        <v>1.8600000000000001E-3</v>
      </c>
      <c r="R251" s="150">
        <f>Q251*H251</f>
        <v>3.9060000000000004E-2</v>
      </c>
      <c r="S251" s="150">
        <v>0</v>
      </c>
      <c r="T251" s="151">
        <f>S251*H251</f>
        <v>0</v>
      </c>
      <c r="U251" s="30"/>
      <c r="V251" s="30"/>
      <c r="W251" s="30"/>
      <c r="X251" s="30"/>
      <c r="Y251" s="30"/>
      <c r="Z251" s="30"/>
      <c r="AA251" s="30"/>
      <c r="AB251" s="30"/>
      <c r="AC251" s="30"/>
      <c r="AD251" s="30"/>
      <c r="AE251" s="30"/>
      <c r="AR251" s="152" t="s">
        <v>289</v>
      </c>
      <c r="AT251" s="152" t="s">
        <v>164</v>
      </c>
      <c r="AU251" s="152" t="s">
        <v>86</v>
      </c>
      <c r="AY251" s="15" t="s">
        <v>163</v>
      </c>
      <c r="BE251" s="153">
        <f>IF(N251="základní",J251,0)</f>
        <v>0</v>
      </c>
      <c r="BF251" s="153">
        <f>IF(N251="snížená",J251,0)</f>
        <v>0</v>
      </c>
      <c r="BG251" s="153">
        <f>IF(N251="zákl. přenesená",J251,0)</f>
        <v>0</v>
      </c>
      <c r="BH251" s="153">
        <f>IF(N251="sníž. přenesená",J251,0)</f>
        <v>0</v>
      </c>
      <c r="BI251" s="153">
        <f>IF(N251="nulová",J251,0)</f>
        <v>0</v>
      </c>
      <c r="BJ251" s="15" t="s">
        <v>84</v>
      </c>
      <c r="BK251" s="153">
        <f>ROUND(I251*H251,2)</f>
        <v>0</v>
      </c>
      <c r="BL251" s="15" t="s">
        <v>289</v>
      </c>
      <c r="BM251" s="152" t="s">
        <v>3515</v>
      </c>
    </row>
    <row r="252" spans="1:65" s="2" customFormat="1" ht="21.75" customHeight="1">
      <c r="A252" s="30"/>
      <c r="B252" s="140"/>
      <c r="C252" s="141" t="s">
        <v>570</v>
      </c>
      <c r="D252" s="141" t="s">
        <v>164</v>
      </c>
      <c r="E252" s="142" t="s">
        <v>3516</v>
      </c>
      <c r="F252" s="143" t="s">
        <v>3517</v>
      </c>
      <c r="G252" s="144" t="s">
        <v>329</v>
      </c>
      <c r="H252" s="145">
        <v>15</v>
      </c>
      <c r="I252" s="146"/>
      <c r="J252" s="147">
        <f>ROUND(I252*H252,2)</f>
        <v>0</v>
      </c>
      <c r="K252" s="143" t="s">
        <v>227</v>
      </c>
      <c r="L252" s="31"/>
      <c r="M252" s="148" t="s">
        <v>1</v>
      </c>
      <c r="N252" s="149" t="s">
        <v>41</v>
      </c>
      <c r="O252" s="56"/>
      <c r="P252" s="150">
        <f>O252*H252</f>
        <v>0</v>
      </c>
      <c r="Q252" s="150">
        <v>3.0799999999999998E-3</v>
      </c>
      <c r="R252" s="150">
        <f>Q252*H252</f>
        <v>4.6199999999999998E-2</v>
      </c>
      <c r="S252" s="150">
        <v>0</v>
      </c>
      <c r="T252" s="151">
        <f>S252*H252</f>
        <v>0</v>
      </c>
      <c r="U252" s="30"/>
      <c r="V252" s="30"/>
      <c r="W252" s="30"/>
      <c r="X252" s="30"/>
      <c r="Y252" s="30"/>
      <c r="Z252" s="30"/>
      <c r="AA252" s="30"/>
      <c r="AB252" s="30"/>
      <c r="AC252" s="30"/>
      <c r="AD252" s="30"/>
      <c r="AE252" s="30"/>
      <c r="AR252" s="152" t="s">
        <v>289</v>
      </c>
      <c r="AT252" s="152" t="s">
        <v>164</v>
      </c>
      <c r="AU252" s="152" t="s">
        <v>86</v>
      </c>
      <c r="AY252" s="15" t="s">
        <v>163</v>
      </c>
      <c r="BE252" s="153">
        <f>IF(N252="základní",J252,0)</f>
        <v>0</v>
      </c>
      <c r="BF252" s="153">
        <f>IF(N252="snížená",J252,0)</f>
        <v>0</v>
      </c>
      <c r="BG252" s="153">
        <f>IF(N252="zákl. přenesená",J252,0)</f>
        <v>0</v>
      </c>
      <c r="BH252" s="153">
        <f>IF(N252="sníž. přenesená",J252,0)</f>
        <v>0</v>
      </c>
      <c r="BI252" s="153">
        <f>IF(N252="nulová",J252,0)</f>
        <v>0</v>
      </c>
      <c r="BJ252" s="15" t="s">
        <v>84</v>
      </c>
      <c r="BK252" s="153">
        <f>ROUND(I252*H252,2)</f>
        <v>0</v>
      </c>
      <c r="BL252" s="15" t="s">
        <v>289</v>
      </c>
      <c r="BM252" s="152" t="s">
        <v>3518</v>
      </c>
    </row>
    <row r="253" spans="1:65" s="2" customFormat="1" ht="24.2" customHeight="1">
      <c r="A253" s="30"/>
      <c r="B253" s="140"/>
      <c r="C253" s="141" t="s">
        <v>578</v>
      </c>
      <c r="D253" s="141" t="s">
        <v>164</v>
      </c>
      <c r="E253" s="142" t="s">
        <v>3519</v>
      </c>
      <c r="F253" s="143" t="s">
        <v>3520</v>
      </c>
      <c r="G253" s="144" t="s">
        <v>193</v>
      </c>
      <c r="H253" s="145">
        <v>4</v>
      </c>
      <c r="I253" s="146"/>
      <c r="J253" s="147">
        <f>ROUND(I253*H253,2)</f>
        <v>0</v>
      </c>
      <c r="K253" s="143" t="s">
        <v>227</v>
      </c>
      <c r="L253" s="31"/>
      <c r="M253" s="148" t="s">
        <v>1</v>
      </c>
      <c r="N253" s="149" t="s">
        <v>41</v>
      </c>
      <c r="O253" s="56"/>
      <c r="P253" s="150">
        <f>O253*H253</f>
        <v>0</v>
      </c>
      <c r="Q253" s="150">
        <v>1.5E-3</v>
      </c>
      <c r="R253" s="150">
        <f>Q253*H253</f>
        <v>6.0000000000000001E-3</v>
      </c>
      <c r="S253" s="150">
        <v>0</v>
      </c>
      <c r="T253" s="151">
        <f>S253*H253</f>
        <v>0</v>
      </c>
      <c r="U253" s="30"/>
      <c r="V253" s="30"/>
      <c r="W253" s="30"/>
      <c r="X253" s="30"/>
      <c r="Y253" s="30"/>
      <c r="Z253" s="30"/>
      <c r="AA253" s="30"/>
      <c r="AB253" s="30"/>
      <c r="AC253" s="30"/>
      <c r="AD253" s="30"/>
      <c r="AE253" s="30"/>
      <c r="AR253" s="152" t="s">
        <v>289</v>
      </c>
      <c r="AT253" s="152" t="s">
        <v>164</v>
      </c>
      <c r="AU253" s="152" t="s">
        <v>86</v>
      </c>
      <c r="AY253" s="15" t="s">
        <v>163</v>
      </c>
      <c r="BE253" s="153">
        <f>IF(N253="základní",J253,0)</f>
        <v>0</v>
      </c>
      <c r="BF253" s="153">
        <f>IF(N253="snížená",J253,0)</f>
        <v>0</v>
      </c>
      <c r="BG253" s="153">
        <f>IF(N253="zákl. přenesená",J253,0)</f>
        <v>0</v>
      </c>
      <c r="BH253" s="153">
        <f>IF(N253="sníž. přenesená",J253,0)</f>
        <v>0</v>
      </c>
      <c r="BI253" s="153">
        <f>IF(N253="nulová",J253,0)</f>
        <v>0</v>
      </c>
      <c r="BJ253" s="15" t="s">
        <v>84</v>
      </c>
      <c r="BK253" s="153">
        <f>ROUND(I253*H253,2)</f>
        <v>0</v>
      </c>
      <c r="BL253" s="15" t="s">
        <v>289</v>
      </c>
      <c r="BM253" s="152" t="s">
        <v>3521</v>
      </c>
    </row>
    <row r="254" spans="1:65" s="2" customFormat="1" ht="24.2" customHeight="1">
      <c r="A254" s="30"/>
      <c r="B254" s="140"/>
      <c r="C254" s="141" t="s">
        <v>582</v>
      </c>
      <c r="D254" s="141" t="s">
        <v>164</v>
      </c>
      <c r="E254" s="142" t="s">
        <v>3522</v>
      </c>
      <c r="F254" s="143" t="s">
        <v>3523</v>
      </c>
      <c r="G254" s="144" t="s">
        <v>649</v>
      </c>
      <c r="H254" s="184"/>
      <c r="I254" s="146"/>
      <c r="J254" s="147">
        <f>ROUND(I254*H254,2)</f>
        <v>0</v>
      </c>
      <c r="K254" s="143" t="s">
        <v>227</v>
      </c>
      <c r="L254" s="31"/>
      <c r="M254" s="148" t="s">
        <v>1</v>
      </c>
      <c r="N254" s="149" t="s">
        <v>41</v>
      </c>
      <c r="O254" s="56"/>
      <c r="P254" s="150">
        <f>O254*H254</f>
        <v>0</v>
      </c>
      <c r="Q254" s="150">
        <v>0</v>
      </c>
      <c r="R254" s="150">
        <f>Q254*H254</f>
        <v>0</v>
      </c>
      <c r="S254" s="150">
        <v>0</v>
      </c>
      <c r="T254" s="151">
        <f>S254*H254</f>
        <v>0</v>
      </c>
      <c r="U254" s="30"/>
      <c r="V254" s="30"/>
      <c r="W254" s="30"/>
      <c r="X254" s="30"/>
      <c r="Y254" s="30"/>
      <c r="Z254" s="30"/>
      <c r="AA254" s="30"/>
      <c r="AB254" s="30"/>
      <c r="AC254" s="30"/>
      <c r="AD254" s="30"/>
      <c r="AE254" s="30"/>
      <c r="AR254" s="152" t="s">
        <v>289</v>
      </c>
      <c r="AT254" s="152" t="s">
        <v>164</v>
      </c>
      <c r="AU254" s="152" t="s">
        <v>86</v>
      </c>
      <c r="AY254" s="15" t="s">
        <v>163</v>
      </c>
      <c r="BE254" s="153">
        <f>IF(N254="základní",J254,0)</f>
        <v>0</v>
      </c>
      <c r="BF254" s="153">
        <f>IF(N254="snížená",J254,0)</f>
        <v>0</v>
      </c>
      <c r="BG254" s="153">
        <f>IF(N254="zákl. přenesená",J254,0)</f>
        <v>0</v>
      </c>
      <c r="BH254" s="153">
        <f>IF(N254="sníž. přenesená",J254,0)</f>
        <v>0</v>
      </c>
      <c r="BI254" s="153">
        <f>IF(N254="nulová",J254,0)</f>
        <v>0</v>
      </c>
      <c r="BJ254" s="15" t="s">
        <v>84</v>
      </c>
      <c r="BK254" s="153">
        <f>ROUND(I254*H254,2)</f>
        <v>0</v>
      </c>
      <c r="BL254" s="15" t="s">
        <v>289</v>
      </c>
      <c r="BM254" s="152" t="s">
        <v>3524</v>
      </c>
    </row>
    <row r="255" spans="1:65" s="11" customFormat="1" ht="22.9" customHeight="1">
      <c r="B255" s="129"/>
      <c r="D255" s="130" t="s">
        <v>75</v>
      </c>
      <c r="E255" s="163" t="s">
        <v>699</v>
      </c>
      <c r="F255" s="163" t="s">
        <v>700</v>
      </c>
      <c r="I255" s="132"/>
      <c r="J255" s="164">
        <f>BK255</f>
        <v>0</v>
      </c>
      <c r="L255" s="129"/>
      <c r="M255" s="134"/>
      <c r="N255" s="135"/>
      <c r="O255" s="135"/>
      <c r="P255" s="136">
        <f>SUM(P256:P274)</f>
        <v>0</v>
      </c>
      <c r="Q255" s="135"/>
      <c r="R255" s="136">
        <f>SUM(R256:R274)</f>
        <v>0.59874368000000011</v>
      </c>
      <c r="S255" s="135"/>
      <c r="T255" s="137">
        <f>SUM(T256:T274)</f>
        <v>0</v>
      </c>
      <c r="AR255" s="130" t="s">
        <v>86</v>
      </c>
      <c r="AT255" s="138" t="s">
        <v>75</v>
      </c>
      <c r="AU255" s="138" t="s">
        <v>84</v>
      </c>
      <c r="AY255" s="130" t="s">
        <v>163</v>
      </c>
      <c r="BK255" s="139">
        <f>SUM(BK256:BK274)</f>
        <v>0</v>
      </c>
    </row>
    <row r="256" spans="1:65" s="2" customFormat="1" ht="24.2" customHeight="1">
      <c r="A256" s="30"/>
      <c r="B256" s="140"/>
      <c r="C256" s="141" t="s">
        <v>586</v>
      </c>
      <c r="D256" s="141" t="s">
        <v>164</v>
      </c>
      <c r="E256" s="142" t="s">
        <v>3525</v>
      </c>
      <c r="F256" s="143" t="s">
        <v>3526</v>
      </c>
      <c r="G256" s="144" t="s">
        <v>253</v>
      </c>
      <c r="H256" s="145">
        <v>19.63</v>
      </c>
      <c r="I256" s="146"/>
      <c r="J256" s="147">
        <f>ROUND(I256*H256,2)</f>
        <v>0</v>
      </c>
      <c r="K256" s="143" t="s">
        <v>227</v>
      </c>
      <c r="L256" s="31"/>
      <c r="M256" s="148" t="s">
        <v>1</v>
      </c>
      <c r="N256" s="149" t="s">
        <v>41</v>
      </c>
      <c r="O256" s="56"/>
      <c r="P256" s="150">
        <f>O256*H256</f>
        <v>0</v>
      </c>
      <c r="Q256" s="150">
        <v>0</v>
      </c>
      <c r="R256" s="150">
        <f>Q256*H256</f>
        <v>0</v>
      </c>
      <c r="S256" s="150">
        <v>0</v>
      </c>
      <c r="T256" s="151">
        <f>S256*H256</f>
        <v>0</v>
      </c>
      <c r="U256" s="30"/>
      <c r="V256" s="30"/>
      <c r="W256" s="30"/>
      <c r="X256" s="30"/>
      <c r="Y256" s="30"/>
      <c r="Z256" s="30"/>
      <c r="AA256" s="30"/>
      <c r="AB256" s="30"/>
      <c r="AC256" s="30"/>
      <c r="AD256" s="30"/>
      <c r="AE256" s="30"/>
      <c r="AR256" s="152" t="s">
        <v>289</v>
      </c>
      <c r="AT256" s="152" t="s">
        <v>164</v>
      </c>
      <c r="AU256" s="152" t="s">
        <v>86</v>
      </c>
      <c r="AY256" s="15" t="s">
        <v>163</v>
      </c>
      <c r="BE256" s="153">
        <f>IF(N256="základní",J256,0)</f>
        <v>0</v>
      </c>
      <c r="BF256" s="153">
        <f>IF(N256="snížená",J256,0)</f>
        <v>0</v>
      </c>
      <c r="BG256" s="153">
        <f>IF(N256="zákl. přenesená",J256,0)</f>
        <v>0</v>
      </c>
      <c r="BH256" s="153">
        <f>IF(N256="sníž. přenesená",J256,0)</f>
        <v>0</v>
      </c>
      <c r="BI256" s="153">
        <f>IF(N256="nulová",J256,0)</f>
        <v>0</v>
      </c>
      <c r="BJ256" s="15" t="s">
        <v>84</v>
      </c>
      <c r="BK256" s="153">
        <f>ROUND(I256*H256,2)</f>
        <v>0</v>
      </c>
      <c r="BL256" s="15" t="s">
        <v>289</v>
      </c>
      <c r="BM256" s="152" t="s">
        <v>3527</v>
      </c>
    </row>
    <row r="257" spans="1:65" s="13" customFormat="1" ht="11.25">
      <c r="B257" s="165"/>
      <c r="D257" s="166" t="s">
        <v>229</v>
      </c>
      <c r="E257" s="167" t="s">
        <v>1</v>
      </c>
      <c r="F257" s="168" t="s">
        <v>3528</v>
      </c>
      <c r="H257" s="169">
        <v>8.6370000000000005</v>
      </c>
      <c r="I257" s="170"/>
      <c r="L257" s="165"/>
      <c r="M257" s="171"/>
      <c r="N257" s="172"/>
      <c r="O257" s="172"/>
      <c r="P257" s="172"/>
      <c r="Q257" s="172"/>
      <c r="R257" s="172"/>
      <c r="S257" s="172"/>
      <c r="T257" s="173"/>
      <c r="AT257" s="167" t="s">
        <v>229</v>
      </c>
      <c r="AU257" s="167" t="s">
        <v>86</v>
      </c>
      <c r="AV257" s="13" t="s">
        <v>86</v>
      </c>
      <c r="AW257" s="13" t="s">
        <v>32</v>
      </c>
      <c r="AX257" s="13" t="s">
        <v>76</v>
      </c>
      <c r="AY257" s="167" t="s">
        <v>163</v>
      </c>
    </row>
    <row r="258" spans="1:65" s="13" customFormat="1" ht="11.25">
      <c r="B258" s="165"/>
      <c r="D258" s="166" t="s">
        <v>229</v>
      </c>
      <c r="E258" s="167" t="s">
        <v>1</v>
      </c>
      <c r="F258" s="168" t="s">
        <v>3529</v>
      </c>
      <c r="H258" s="169">
        <v>10.993</v>
      </c>
      <c r="I258" s="170"/>
      <c r="L258" s="165"/>
      <c r="M258" s="171"/>
      <c r="N258" s="172"/>
      <c r="O258" s="172"/>
      <c r="P258" s="172"/>
      <c r="Q258" s="172"/>
      <c r="R258" s="172"/>
      <c r="S258" s="172"/>
      <c r="T258" s="173"/>
      <c r="AT258" s="167" t="s">
        <v>229</v>
      </c>
      <c r="AU258" s="167" t="s">
        <v>86</v>
      </c>
      <c r="AV258" s="13" t="s">
        <v>86</v>
      </c>
      <c r="AW258" s="13" t="s">
        <v>32</v>
      </c>
      <c r="AX258" s="13" t="s">
        <v>76</v>
      </c>
      <c r="AY258" s="167" t="s">
        <v>163</v>
      </c>
    </row>
    <row r="259" spans="1:65" s="2" customFormat="1" ht="21.75" customHeight="1">
      <c r="A259" s="30"/>
      <c r="B259" s="140"/>
      <c r="C259" s="141" t="s">
        <v>591</v>
      </c>
      <c r="D259" s="141" t="s">
        <v>164</v>
      </c>
      <c r="E259" s="142" t="s">
        <v>3109</v>
      </c>
      <c r="F259" s="143" t="s">
        <v>3110</v>
      </c>
      <c r="G259" s="144" t="s">
        <v>193</v>
      </c>
      <c r="H259" s="145">
        <v>20</v>
      </c>
      <c r="I259" s="146"/>
      <c r="J259" s="147">
        <f>ROUND(I259*H259,2)</f>
        <v>0</v>
      </c>
      <c r="K259" s="143" t="s">
        <v>227</v>
      </c>
      <c r="L259" s="31"/>
      <c r="M259" s="148" t="s">
        <v>1</v>
      </c>
      <c r="N259" s="149" t="s">
        <v>41</v>
      </c>
      <c r="O259" s="56"/>
      <c r="P259" s="150">
        <f>O259*H259</f>
        <v>0</v>
      </c>
      <c r="Q259" s="150">
        <v>2.6700000000000001E-3</v>
      </c>
      <c r="R259" s="150">
        <f>Q259*H259</f>
        <v>5.3400000000000003E-2</v>
      </c>
      <c r="S259" s="150">
        <v>0</v>
      </c>
      <c r="T259" s="151">
        <f>S259*H259</f>
        <v>0</v>
      </c>
      <c r="U259" s="30"/>
      <c r="V259" s="30"/>
      <c r="W259" s="30"/>
      <c r="X259" s="30"/>
      <c r="Y259" s="30"/>
      <c r="Z259" s="30"/>
      <c r="AA259" s="30"/>
      <c r="AB259" s="30"/>
      <c r="AC259" s="30"/>
      <c r="AD259" s="30"/>
      <c r="AE259" s="30"/>
      <c r="AR259" s="152" t="s">
        <v>289</v>
      </c>
      <c r="AT259" s="152" t="s">
        <v>164</v>
      </c>
      <c r="AU259" s="152" t="s">
        <v>86</v>
      </c>
      <c r="AY259" s="15" t="s">
        <v>163</v>
      </c>
      <c r="BE259" s="153">
        <f>IF(N259="základní",J259,0)</f>
        <v>0</v>
      </c>
      <c r="BF259" s="153">
        <f>IF(N259="snížená",J259,0)</f>
        <v>0</v>
      </c>
      <c r="BG259" s="153">
        <f>IF(N259="zákl. přenesená",J259,0)</f>
        <v>0</v>
      </c>
      <c r="BH259" s="153">
        <f>IF(N259="sníž. přenesená",J259,0)</f>
        <v>0</v>
      </c>
      <c r="BI259" s="153">
        <f>IF(N259="nulová",J259,0)</f>
        <v>0</v>
      </c>
      <c r="BJ259" s="15" t="s">
        <v>84</v>
      </c>
      <c r="BK259" s="153">
        <f>ROUND(I259*H259,2)</f>
        <v>0</v>
      </c>
      <c r="BL259" s="15" t="s">
        <v>289</v>
      </c>
      <c r="BM259" s="152" t="s">
        <v>3530</v>
      </c>
    </row>
    <row r="260" spans="1:65" s="2" customFormat="1" ht="16.5" customHeight="1">
      <c r="A260" s="30"/>
      <c r="B260" s="140"/>
      <c r="C260" s="174" t="s">
        <v>596</v>
      </c>
      <c r="D260" s="174" t="s">
        <v>618</v>
      </c>
      <c r="E260" s="175" t="s">
        <v>3112</v>
      </c>
      <c r="F260" s="176" t="s">
        <v>3113</v>
      </c>
      <c r="G260" s="177" t="s">
        <v>193</v>
      </c>
      <c r="H260" s="178">
        <v>20</v>
      </c>
      <c r="I260" s="179"/>
      <c r="J260" s="180">
        <f>ROUND(I260*H260,2)</f>
        <v>0</v>
      </c>
      <c r="K260" s="176" t="s">
        <v>1</v>
      </c>
      <c r="L260" s="181"/>
      <c r="M260" s="182" t="s">
        <v>1</v>
      </c>
      <c r="N260" s="183" t="s">
        <v>41</v>
      </c>
      <c r="O260" s="56"/>
      <c r="P260" s="150">
        <f>O260*H260</f>
        <v>0</v>
      </c>
      <c r="Q260" s="150">
        <v>0</v>
      </c>
      <c r="R260" s="150">
        <f>Q260*H260</f>
        <v>0</v>
      </c>
      <c r="S260" s="150">
        <v>0</v>
      </c>
      <c r="T260" s="151">
        <f>S260*H260</f>
        <v>0</v>
      </c>
      <c r="U260" s="30"/>
      <c r="V260" s="30"/>
      <c r="W260" s="30"/>
      <c r="X260" s="30"/>
      <c r="Y260" s="30"/>
      <c r="Z260" s="30"/>
      <c r="AA260" s="30"/>
      <c r="AB260" s="30"/>
      <c r="AC260" s="30"/>
      <c r="AD260" s="30"/>
      <c r="AE260" s="30"/>
      <c r="AR260" s="152" t="s">
        <v>362</v>
      </c>
      <c r="AT260" s="152" t="s">
        <v>618</v>
      </c>
      <c r="AU260" s="152" t="s">
        <v>86</v>
      </c>
      <c r="AY260" s="15" t="s">
        <v>163</v>
      </c>
      <c r="BE260" s="153">
        <f>IF(N260="základní",J260,0)</f>
        <v>0</v>
      </c>
      <c r="BF260" s="153">
        <f>IF(N260="snížená",J260,0)</f>
        <v>0</v>
      </c>
      <c r="BG260" s="153">
        <f>IF(N260="zákl. přenesená",J260,0)</f>
        <v>0</v>
      </c>
      <c r="BH260" s="153">
        <f>IF(N260="sníž. přenesená",J260,0)</f>
        <v>0</v>
      </c>
      <c r="BI260" s="153">
        <f>IF(N260="nulová",J260,0)</f>
        <v>0</v>
      </c>
      <c r="BJ260" s="15" t="s">
        <v>84</v>
      </c>
      <c r="BK260" s="153">
        <f>ROUND(I260*H260,2)</f>
        <v>0</v>
      </c>
      <c r="BL260" s="15" t="s">
        <v>289</v>
      </c>
      <c r="BM260" s="152" t="s">
        <v>3531</v>
      </c>
    </row>
    <row r="261" spans="1:65" s="2" customFormat="1" ht="37.9" customHeight="1">
      <c r="A261" s="30"/>
      <c r="B261" s="140"/>
      <c r="C261" s="141" t="s">
        <v>600</v>
      </c>
      <c r="D261" s="141" t="s">
        <v>164</v>
      </c>
      <c r="E261" s="142" t="s">
        <v>3532</v>
      </c>
      <c r="F261" s="143" t="s">
        <v>3533</v>
      </c>
      <c r="G261" s="144" t="s">
        <v>329</v>
      </c>
      <c r="H261" s="145">
        <v>39.26</v>
      </c>
      <c r="I261" s="146"/>
      <c r="J261" s="147">
        <f>ROUND(I261*H261,2)</f>
        <v>0</v>
      </c>
      <c r="K261" s="143" t="s">
        <v>227</v>
      </c>
      <c r="L261" s="31"/>
      <c r="M261" s="148" t="s">
        <v>1</v>
      </c>
      <c r="N261" s="149" t="s">
        <v>41</v>
      </c>
      <c r="O261" s="56"/>
      <c r="P261" s="150">
        <f>O261*H261</f>
        <v>0</v>
      </c>
      <c r="Q261" s="150">
        <v>0</v>
      </c>
      <c r="R261" s="150">
        <f>Q261*H261</f>
        <v>0</v>
      </c>
      <c r="S261" s="150">
        <v>0</v>
      </c>
      <c r="T261" s="151">
        <f>S261*H261</f>
        <v>0</v>
      </c>
      <c r="U261" s="30"/>
      <c r="V261" s="30"/>
      <c r="W261" s="30"/>
      <c r="X261" s="30"/>
      <c r="Y261" s="30"/>
      <c r="Z261" s="30"/>
      <c r="AA261" s="30"/>
      <c r="AB261" s="30"/>
      <c r="AC261" s="30"/>
      <c r="AD261" s="30"/>
      <c r="AE261" s="30"/>
      <c r="AR261" s="152" t="s">
        <v>289</v>
      </c>
      <c r="AT261" s="152" t="s">
        <v>164</v>
      </c>
      <c r="AU261" s="152" t="s">
        <v>86</v>
      </c>
      <c r="AY261" s="15" t="s">
        <v>163</v>
      </c>
      <c r="BE261" s="153">
        <f>IF(N261="základní",J261,0)</f>
        <v>0</v>
      </c>
      <c r="BF261" s="153">
        <f>IF(N261="snížená",J261,0)</f>
        <v>0</v>
      </c>
      <c r="BG261" s="153">
        <f>IF(N261="zákl. přenesená",J261,0)</f>
        <v>0</v>
      </c>
      <c r="BH261" s="153">
        <f>IF(N261="sníž. přenesená",J261,0)</f>
        <v>0</v>
      </c>
      <c r="BI261" s="153">
        <f>IF(N261="nulová",J261,0)</f>
        <v>0</v>
      </c>
      <c r="BJ261" s="15" t="s">
        <v>84</v>
      </c>
      <c r="BK261" s="153">
        <f>ROUND(I261*H261,2)</f>
        <v>0</v>
      </c>
      <c r="BL261" s="15" t="s">
        <v>289</v>
      </c>
      <c r="BM261" s="152" t="s">
        <v>3534</v>
      </c>
    </row>
    <row r="262" spans="1:65" s="13" customFormat="1" ht="11.25">
      <c r="B262" s="165"/>
      <c r="D262" s="166" t="s">
        <v>229</v>
      </c>
      <c r="E262" s="167" t="s">
        <v>1</v>
      </c>
      <c r="F262" s="168" t="s">
        <v>3535</v>
      </c>
      <c r="H262" s="169">
        <v>39.26</v>
      </c>
      <c r="I262" s="170"/>
      <c r="L262" s="165"/>
      <c r="M262" s="171"/>
      <c r="N262" s="172"/>
      <c r="O262" s="172"/>
      <c r="P262" s="172"/>
      <c r="Q262" s="172"/>
      <c r="R262" s="172"/>
      <c r="S262" s="172"/>
      <c r="T262" s="173"/>
      <c r="AT262" s="167" t="s">
        <v>229</v>
      </c>
      <c r="AU262" s="167" t="s">
        <v>86</v>
      </c>
      <c r="AV262" s="13" t="s">
        <v>86</v>
      </c>
      <c r="AW262" s="13" t="s">
        <v>32</v>
      </c>
      <c r="AX262" s="13" t="s">
        <v>84</v>
      </c>
      <c r="AY262" s="167" t="s">
        <v>163</v>
      </c>
    </row>
    <row r="263" spans="1:65" s="2" customFormat="1" ht="21.75" customHeight="1">
      <c r="A263" s="30"/>
      <c r="B263" s="140"/>
      <c r="C263" s="174" t="s">
        <v>606</v>
      </c>
      <c r="D263" s="174" t="s">
        <v>618</v>
      </c>
      <c r="E263" s="175" t="s">
        <v>3536</v>
      </c>
      <c r="F263" s="176" t="s">
        <v>3537</v>
      </c>
      <c r="G263" s="177" t="s">
        <v>226</v>
      </c>
      <c r="H263" s="178">
        <v>0.64800000000000002</v>
      </c>
      <c r="I263" s="179"/>
      <c r="J263" s="180">
        <f>ROUND(I263*H263,2)</f>
        <v>0</v>
      </c>
      <c r="K263" s="176" t="s">
        <v>227</v>
      </c>
      <c r="L263" s="181"/>
      <c r="M263" s="182" t="s">
        <v>1</v>
      </c>
      <c r="N263" s="183" t="s">
        <v>41</v>
      </c>
      <c r="O263" s="56"/>
      <c r="P263" s="150">
        <f>O263*H263</f>
        <v>0</v>
      </c>
      <c r="Q263" s="150">
        <v>0.55000000000000004</v>
      </c>
      <c r="R263" s="150">
        <f>Q263*H263</f>
        <v>0.35640000000000005</v>
      </c>
      <c r="S263" s="150">
        <v>0</v>
      </c>
      <c r="T263" s="151">
        <f>S263*H263</f>
        <v>0</v>
      </c>
      <c r="U263" s="30"/>
      <c r="V263" s="30"/>
      <c r="W263" s="30"/>
      <c r="X263" s="30"/>
      <c r="Y263" s="30"/>
      <c r="Z263" s="30"/>
      <c r="AA263" s="30"/>
      <c r="AB263" s="30"/>
      <c r="AC263" s="30"/>
      <c r="AD263" s="30"/>
      <c r="AE263" s="30"/>
      <c r="AR263" s="152" t="s">
        <v>362</v>
      </c>
      <c r="AT263" s="152" t="s">
        <v>618</v>
      </c>
      <c r="AU263" s="152" t="s">
        <v>86</v>
      </c>
      <c r="AY263" s="15" t="s">
        <v>163</v>
      </c>
      <c r="BE263" s="153">
        <f>IF(N263="základní",J263,0)</f>
        <v>0</v>
      </c>
      <c r="BF263" s="153">
        <f>IF(N263="snížená",J263,0)</f>
        <v>0</v>
      </c>
      <c r="BG263" s="153">
        <f>IF(N263="zákl. přenesená",J263,0)</f>
        <v>0</v>
      </c>
      <c r="BH263" s="153">
        <f>IF(N263="sníž. přenesená",J263,0)</f>
        <v>0</v>
      </c>
      <c r="BI263" s="153">
        <f>IF(N263="nulová",J263,0)</f>
        <v>0</v>
      </c>
      <c r="BJ263" s="15" t="s">
        <v>84</v>
      </c>
      <c r="BK263" s="153">
        <f>ROUND(I263*H263,2)</f>
        <v>0</v>
      </c>
      <c r="BL263" s="15" t="s">
        <v>289</v>
      </c>
      <c r="BM263" s="152" t="s">
        <v>3538</v>
      </c>
    </row>
    <row r="264" spans="1:65" s="13" customFormat="1" ht="11.25">
      <c r="B264" s="165"/>
      <c r="D264" s="166" t="s">
        <v>229</v>
      </c>
      <c r="E264" s="167" t="s">
        <v>1</v>
      </c>
      <c r="F264" s="168" t="s">
        <v>3539</v>
      </c>
      <c r="H264" s="169">
        <v>0.23599999999999999</v>
      </c>
      <c r="I264" s="170"/>
      <c r="L264" s="165"/>
      <c r="M264" s="171"/>
      <c r="N264" s="172"/>
      <c r="O264" s="172"/>
      <c r="P264" s="172"/>
      <c r="Q264" s="172"/>
      <c r="R264" s="172"/>
      <c r="S264" s="172"/>
      <c r="T264" s="173"/>
      <c r="AT264" s="167" t="s">
        <v>229</v>
      </c>
      <c r="AU264" s="167" t="s">
        <v>86</v>
      </c>
      <c r="AV264" s="13" t="s">
        <v>86</v>
      </c>
      <c r="AW264" s="13" t="s">
        <v>32</v>
      </c>
      <c r="AX264" s="13" t="s">
        <v>76</v>
      </c>
      <c r="AY264" s="167" t="s">
        <v>163</v>
      </c>
    </row>
    <row r="265" spans="1:65" s="13" customFormat="1" ht="11.25">
      <c r="B265" s="165"/>
      <c r="D265" s="166" t="s">
        <v>229</v>
      </c>
      <c r="E265" s="167" t="s">
        <v>1</v>
      </c>
      <c r="F265" s="168" t="s">
        <v>3540</v>
      </c>
      <c r="H265" s="169">
        <v>0.35299999999999998</v>
      </c>
      <c r="I265" s="170"/>
      <c r="L265" s="165"/>
      <c r="M265" s="171"/>
      <c r="N265" s="172"/>
      <c r="O265" s="172"/>
      <c r="P265" s="172"/>
      <c r="Q265" s="172"/>
      <c r="R265" s="172"/>
      <c r="S265" s="172"/>
      <c r="T265" s="173"/>
      <c r="AT265" s="167" t="s">
        <v>229</v>
      </c>
      <c r="AU265" s="167" t="s">
        <v>86</v>
      </c>
      <c r="AV265" s="13" t="s">
        <v>86</v>
      </c>
      <c r="AW265" s="13" t="s">
        <v>32</v>
      </c>
      <c r="AX265" s="13" t="s">
        <v>76</v>
      </c>
      <c r="AY265" s="167" t="s">
        <v>163</v>
      </c>
    </row>
    <row r="266" spans="1:65" s="13" customFormat="1" ht="11.25">
      <c r="B266" s="165"/>
      <c r="D266" s="166" t="s">
        <v>229</v>
      </c>
      <c r="F266" s="168" t="s">
        <v>3541</v>
      </c>
      <c r="H266" s="169">
        <v>0.64800000000000002</v>
      </c>
      <c r="I266" s="170"/>
      <c r="L266" s="165"/>
      <c r="M266" s="171"/>
      <c r="N266" s="172"/>
      <c r="O266" s="172"/>
      <c r="P266" s="172"/>
      <c r="Q266" s="172"/>
      <c r="R266" s="172"/>
      <c r="S266" s="172"/>
      <c r="T266" s="173"/>
      <c r="AT266" s="167" t="s">
        <v>229</v>
      </c>
      <c r="AU266" s="167" t="s">
        <v>86</v>
      </c>
      <c r="AV266" s="13" t="s">
        <v>86</v>
      </c>
      <c r="AW266" s="13" t="s">
        <v>3</v>
      </c>
      <c r="AX266" s="13" t="s">
        <v>84</v>
      </c>
      <c r="AY266" s="167" t="s">
        <v>163</v>
      </c>
    </row>
    <row r="267" spans="1:65" s="2" customFormat="1" ht="33" customHeight="1">
      <c r="A267" s="30"/>
      <c r="B267" s="140"/>
      <c r="C267" s="141" t="s">
        <v>614</v>
      </c>
      <c r="D267" s="141" t="s">
        <v>164</v>
      </c>
      <c r="E267" s="142" t="s">
        <v>1630</v>
      </c>
      <c r="F267" s="143" t="s">
        <v>1631</v>
      </c>
      <c r="G267" s="144" t="s">
        <v>253</v>
      </c>
      <c r="H267" s="145">
        <v>8.6370000000000005</v>
      </c>
      <c r="I267" s="146"/>
      <c r="J267" s="147">
        <f>ROUND(I267*H267,2)</f>
        <v>0</v>
      </c>
      <c r="K267" s="143" t="s">
        <v>227</v>
      </c>
      <c r="L267" s="31"/>
      <c r="M267" s="148" t="s">
        <v>1</v>
      </c>
      <c r="N267" s="149" t="s">
        <v>41</v>
      </c>
      <c r="O267" s="56"/>
      <c r="P267" s="150">
        <f>O267*H267</f>
        <v>0</v>
      </c>
      <c r="Q267" s="150">
        <v>0</v>
      </c>
      <c r="R267" s="150">
        <f>Q267*H267</f>
        <v>0</v>
      </c>
      <c r="S267" s="150">
        <v>0</v>
      </c>
      <c r="T267" s="151">
        <f>S267*H267</f>
        <v>0</v>
      </c>
      <c r="U267" s="30"/>
      <c r="V267" s="30"/>
      <c r="W267" s="30"/>
      <c r="X267" s="30"/>
      <c r="Y267" s="30"/>
      <c r="Z267" s="30"/>
      <c r="AA267" s="30"/>
      <c r="AB267" s="30"/>
      <c r="AC267" s="30"/>
      <c r="AD267" s="30"/>
      <c r="AE267" s="30"/>
      <c r="AR267" s="152" t="s">
        <v>289</v>
      </c>
      <c r="AT267" s="152" t="s">
        <v>164</v>
      </c>
      <c r="AU267" s="152" t="s">
        <v>86</v>
      </c>
      <c r="AY267" s="15" t="s">
        <v>163</v>
      </c>
      <c r="BE267" s="153">
        <f>IF(N267="základní",J267,0)</f>
        <v>0</v>
      </c>
      <c r="BF267" s="153">
        <f>IF(N267="snížená",J267,0)</f>
        <v>0</v>
      </c>
      <c r="BG267" s="153">
        <f>IF(N267="zákl. přenesená",J267,0)</f>
        <v>0</v>
      </c>
      <c r="BH267" s="153">
        <f>IF(N267="sníž. přenesená",J267,0)</f>
        <v>0</v>
      </c>
      <c r="BI267" s="153">
        <f>IF(N267="nulová",J267,0)</f>
        <v>0</v>
      </c>
      <c r="BJ267" s="15" t="s">
        <v>84</v>
      </c>
      <c r="BK267" s="153">
        <f>ROUND(I267*H267,2)</f>
        <v>0</v>
      </c>
      <c r="BL267" s="15" t="s">
        <v>289</v>
      </c>
      <c r="BM267" s="152" t="s">
        <v>3542</v>
      </c>
    </row>
    <row r="268" spans="1:65" s="13" customFormat="1" ht="11.25">
      <c r="B268" s="165"/>
      <c r="D268" s="166" t="s">
        <v>229</v>
      </c>
      <c r="E268" s="167" t="s">
        <v>1</v>
      </c>
      <c r="F268" s="168" t="s">
        <v>3528</v>
      </c>
      <c r="H268" s="169">
        <v>8.6370000000000005</v>
      </c>
      <c r="I268" s="170"/>
      <c r="L268" s="165"/>
      <c r="M268" s="171"/>
      <c r="N268" s="172"/>
      <c r="O268" s="172"/>
      <c r="P268" s="172"/>
      <c r="Q268" s="172"/>
      <c r="R268" s="172"/>
      <c r="S268" s="172"/>
      <c r="T268" s="173"/>
      <c r="AT268" s="167" t="s">
        <v>229</v>
      </c>
      <c r="AU268" s="167" t="s">
        <v>86</v>
      </c>
      <c r="AV268" s="13" t="s">
        <v>86</v>
      </c>
      <c r="AW268" s="13" t="s">
        <v>32</v>
      </c>
      <c r="AX268" s="13" t="s">
        <v>84</v>
      </c>
      <c r="AY268" s="167" t="s">
        <v>163</v>
      </c>
    </row>
    <row r="269" spans="1:65" s="2" customFormat="1" ht="16.5" customHeight="1">
      <c r="A269" s="30"/>
      <c r="B269" s="140"/>
      <c r="C269" s="174" t="s">
        <v>108</v>
      </c>
      <c r="D269" s="174" t="s">
        <v>618</v>
      </c>
      <c r="E269" s="175" t="s">
        <v>706</v>
      </c>
      <c r="F269" s="176" t="s">
        <v>707</v>
      </c>
      <c r="G269" s="177" t="s">
        <v>226</v>
      </c>
      <c r="H269" s="178">
        <v>0.30399999999999999</v>
      </c>
      <c r="I269" s="179"/>
      <c r="J269" s="180">
        <f>ROUND(I269*H269,2)</f>
        <v>0</v>
      </c>
      <c r="K269" s="176" t="s">
        <v>227</v>
      </c>
      <c r="L269" s="181"/>
      <c r="M269" s="182" t="s">
        <v>1</v>
      </c>
      <c r="N269" s="183" t="s">
        <v>41</v>
      </c>
      <c r="O269" s="56"/>
      <c r="P269" s="150">
        <f>O269*H269</f>
        <v>0</v>
      </c>
      <c r="Q269" s="150">
        <v>0.55000000000000004</v>
      </c>
      <c r="R269" s="150">
        <f>Q269*H269</f>
        <v>0.16720000000000002</v>
      </c>
      <c r="S269" s="150">
        <v>0</v>
      </c>
      <c r="T269" s="151">
        <f>S269*H269</f>
        <v>0</v>
      </c>
      <c r="U269" s="30"/>
      <c r="V269" s="30"/>
      <c r="W269" s="30"/>
      <c r="X269" s="30"/>
      <c r="Y269" s="30"/>
      <c r="Z269" s="30"/>
      <c r="AA269" s="30"/>
      <c r="AB269" s="30"/>
      <c r="AC269" s="30"/>
      <c r="AD269" s="30"/>
      <c r="AE269" s="30"/>
      <c r="AR269" s="152" t="s">
        <v>362</v>
      </c>
      <c r="AT269" s="152" t="s">
        <v>618</v>
      </c>
      <c r="AU269" s="152" t="s">
        <v>86</v>
      </c>
      <c r="AY269" s="15" t="s">
        <v>163</v>
      </c>
      <c r="BE269" s="153">
        <f>IF(N269="základní",J269,0)</f>
        <v>0</v>
      </c>
      <c r="BF269" s="153">
        <f>IF(N269="snížená",J269,0)</f>
        <v>0</v>
      </c>
      <c r="BG269" s="153">
        <f>IF(N269="zákl. přenesená",J269,0)</f>
        <v>0</v>
      </c>
      <c r="BH269" s="153">
        <f>IF(N269="sníž. přenesená",J269,0)</f>
        <v>0</v>
      </c>
      <c r="BI269" s="153">
        <f>IF(N269="nulová",J269,0)</f>
        <v>0</v>
      </c>
      <c r="BJ269" s="15" t="s">
        <v>84</v>
      </c>
      <c r="BK269" s="153">
        <f>ROUND(I269*H269,2)</f>
        <v>0</v>
      </c>
      <c r="BL269" s="15" t="s">
        <v>289</v>
      </c>
      <c r="BM269" s="152" t="s">
        <v>3543</v>
      </c>
    </row>
    <row r="270" spans="1:65" s="13" customFormat="1" ht="11.25">
      <c r="B270" s="165"/>
      <c r="D270" s="166" t="s">
        <v>229</v>
      </c>
      <c r="E270" s="167" t="s">
        <v>1</v>
      </c>
      <c r="F270" s="168" t="s">
        <v>3544</v>
      </c>
      <c r="H270" s="169">
        <v>0.27600000000000002</v>
      </c>
      <c r="I270" s="170"/>
      <c r="L270" s="165"/>
      <c r="M270" s="171"/>
      <c r="N270" s="172"/>
      <c r="O270" s="172"/>
      <c r="P270" s="172"/>
      <c r="Q270" s="172"/>
      <c r="R270" s="172"/>
      <c r="S270" s="172"/>
      <c r="T270" s="173"/>
      <c r="AT270" s="167" t="s">
        <v>229</v>
      </c>
      <c r="AU270" s="167" t="s">
        <v>86</v>
      </c>
      <c r="AV270" s="13" t="s">
        <v>86</v>
      </c>
      <c r="AW270" s="13" t="s">
        <v>32</v>
      </c>
      <c r="AX270" s="13" t="s">
        <v>84</v>
      </c>
      <c r="AY270" s="167" t="s">
        <v>163</v>
      </c>
    </row>
    <row r="271" spans="1:65" s="13" customFormat="1" ht="11.25">
      <c r="B271" s="165"/>
      <c r="D271" s="166" t="s">
        <v>229</v>
      </c>
      <c r="F271" s="168" t="s">
        <v>3545</v>
      </c>
      <c r="H271" s="169">
        <v>0.30399999999999999</v>
      </c>
      <c r="I271" s="170"/>
      <c r="L271" s="165"/>
      <c r="M271" s="171"/>
      <c r="N271" s="172"/>
      <c r="O271" s="172"/>
      <c r="P271" s="172"/>
      <c r="Q271" s="172"/>
      <c r="R271" s="172"/>
      <c r="S271" s="172"/>
      <c r="T271" s="173"/>
      <c r="AT271" s="167" t="s">
        <v>229</v>
      </c>
      <c r="AU271" s="167" t="s">
        <v>86</v>
      </c>
      <c r="AV271" s="13" t="s">
        <v>86</v>
      </c>
      <c r="AW271" s="13" t="s">
        <v>3</v>
      </c>
      <c r="AX271" s="13" t="s">
        <v>84</v>
      </c>
      <c r="AY271" s="167" t="s">
        <v>163</v>
      </c>
    </row>
    <row r="272" spans="1:65" s="2" customFormat="1" ht="24.2" customHeight="1">
      <c r="A272" s="30"/>
      <c r="B272" s="140"/>
      <c r="C272" s="141" t="s">
        <v>623</v>
      </c>
      <c r="D272" s="141" t="s">
        <v>164</v>
      </c>
      <c r="E272" s="142" t="s">
        <v>1666</v>
      </c>
      <c r="F272" s="143" t="s">
        <v>1667</v>
      </c>
      <c r="G272" s="144" t="s">
        <v>226</v>
      </c>
      <c r="H272" s="145">
        <v>0.95199999999999996</v>
      </c>
      <c r="I272" s="146"/>
      <c r="J272" s="147">
        <f>ROUND(I272*H272,2)</f>
        <v>0</v>
      </c>
      <c r="K272" s="143" t="s">
        <v>227</v>
      </c>
      <c r="L272" s="31"/>
      <c r="M272" s="148" t="s">
        <v>1</v>
      </c>
      <c r="N272" s="149" t="s">
        <v>41</v>
      </c>
      <c r="O272" s="56"/>
      <c r="P272" s="150">
        <f>O272*H272</f>
        <v>0</v>
      </c>
      <c r="Q272" s="150">
        <v>2.2839999999999999E-2</v>
      </c>
      <c r="R272" s="150">
        <f>Q272*H272</f>
        <v>2.1743679999999998E-2</v>
      </c>
      <c r="S272" s="150">
        <v>0</v>
      </c>
      <c r="T272" s="151">
        <f>S272*H272</f>
        <v>0</v>
      </c>
      <c r="U272" s="30"/>
      <c r="V272" s="30"/>
      <c r="W272" s="30"/>
      <c r="X272" s="30"/>
      <c r="Y272" s="30"/>
      <c r="Z272" s="30"/>
      <c r="AA272" s="30"/>
      <c r="AB272" s="30"/>
      <c r="AC272" s="30"/>
      <c r="AD272" s="30"/>
      <c r="AE272" s="30"/>
      <c r="AR272" s="152" t="s">
        <v>289</v>
      </c>
      <c r="AT272" s="152" t="s">
        <v>164</v>
      </c>
      <c r="AU272" s="152" t="s">
        <v>86</v>
      </c>
      <c r="AY272" s="15" t="s">
        <v>163</v>
      </c>
      <c r="BE272" s="153">
        <f>IF(N272="základní",J272,0)</f>
        <v>0</v>
      </c>
      <c r="BF272" s="153">
        <f>IF(N272="snížená",J272,0)</f>
        <v>0</v>
      </c>
      <c r="BG272" s="153">
        <f>IF(N272="zákl. přenesená",J272,0)</f>
        <v>0</v>
      </c>
      <c r="BH272" s="153">
        <f>IF(N272="sníž. přenesená",J272,0)</f>
        <v>0</v>
      </c>
      <c r="BI272" s="153">
        <f>IF(N272="nulová",J272,0)</f>
        <v>0</v>
      </c>
      <c r="BJ272" s="15" t="s">
        <v>84</v>
      </c>
      <c r="BK272" s="153">
        <f>ROUND(I272*H272,2)</f>
        <v>0</v>
      </c>
      <c r="BL272" s="15" t="s">
        <v>289</v>
      </c>
      <c r="BM272" s="152" t="s">
        <v>3546</v>
      </c>
    </row>
    <row r="273" spans="1:65" s="13" customFormat="1" ht="11.25">
      <c r="B273" s="165"/>
      <c r="D273" s="166" t="s">
        <v>229</v>
      </c>
      <c r="E273" s="167" t="s">
        <v>1</v>
      </c>
      <c r="F273" s="168" t="s">
        <v>3547</v>
      </c>
      <c r="H273" s="169">
        <v>0.95199999999999996</v>
      </c>
      <c r="I273" s="170"/>
      <c r="L273" s="165"/>
      <c r="M273" s="171"/>
      <c r="N273" s="172"/>
      <c r="O273" s="172"/>
      <c r="P273" s="172"/>
      <c r="Q273" s="172"/>
      <c r="R273" s="172"/>
      <c r="S273" s="172"/>
      <c r="T273" s="173"/>
      <c r="AT273" s="167" t="s">
        <v>229</v>
      </c>
      <c r="AU273" s="167" t="s">
        <v>86</v>
      </c>
      <c r="AV273" s="13" t="s">
        <v>86</v>
      </c>
      <c r="AW273" s="13" t="s">
        <v>32</v>
      </c>
      <c r="AX273" s="13" t="s">
        <v>84</v>
      </c>
      <c r="AY273" s="167" t="s">
        <v>163</v>
      </c>
    </row>
    <row r="274" spans="1:65" s="2" customFormat="1" ht="24.2" customHeight="1">
      <c r="A274" s="30"/>
      <c r="B274" s="140"/>
      <c r="C274" s="141" t="s">
        <v>627</v>
      </c>
      <c r="D274" s="141" t="s">
        <v>164</v>
      </c>
      <c r="E274" s="142" t="s">
        <v>3129</v>
      </c>
      <c r="F274" s="143" t="s">
        <v>3130</v>
      </c>
      <c r="G274" s="144" t="s">
        <v>649</v>
      </c>
      <c r="H274" s="184"/>
      <c r="I274" s="146"/>
      <c r="J274" s="147">
        <f>ROUND(I274*H274,2)</f>
        <v>0</v>
      </c>
      <c r="K274" s="143" t="s">
        <v>227</v>
      </c>
      <c r="L274" s="31"/>
      <c r="M274" s="148" t="s">
        <v>1</v>
      </c>
      <c r="N274" s="149" t="s">
        <v>41</v>
      </c>
      <c r="O274" s="56"/>
      <c r="P274" s="150">
        <f>O274*H274</f>
        <v>0</v>
      </c>
      <c r="Q274" s="150">
        <v>0</v>
      </c>
      <c r="R274" s="150">
        <f>Q274*H274</f>
        <v>0</v>
      </c>
      <c r="S274" s="150">
        <v>0</v>
      </c>
      <c r="T274" s="151">
        <f>S274*H274</f>
        <v>0</v>
      </c>
      <c r="U274" s="30"/>
      <c r="V274" s="30"/>
      <c r="W274" s="30"/>
      <c r="X274" s="30"/>
      <c r="Y274" s="30"/>
      <c r="Z274" s="30"/>
      <c r="AA274" s="30"/>
      <c r="AB274" s="30"/>
      <c r="AC274" s="30"/>
      <c r="AD274" s="30"/>
      <c r="AE274" s="30"/>
      <c r="AR274" s="152" t="s">
        <v>289</v>
      </c>
      <c r="AT274" s="152" t="s">
        <v>164</v>
      </c>
      <c r="AU274" s="152" t="s">
        <v>86</v>
      </c>
      <c r="AY274" s="15" t="s">
        <v>163</v>
      </c>
      <c r="BE274" s="153">
        <f>IF(N274="základní",J274,0)</f>
        <v>0</v>
      </c>
      <c r="BF274" s="153">
        <f>IF(N274="snížená",J274,0)</f>
        <v>0</v>
      </c>
      <c r="BG274" s="153">
        <f>IF(N274="zákl. přenesená",J274,0)</f>
        <v>0</v>
      </c>
      <c r="BH274" s="153">
        <f>IF(N274="sníž. přenesená",J274,0)</f>
        <v>0</v>
      </c>
      <c r="BI274" s="153">
        <f>IF(N274="nulová",J274,0)</f>
        <v>0</v>
      </c>
      <c r="BJ274" s="15" t="s">
        <v>84</v>
      </c>
      <c r="BK274" s="153">
        <f>ROUND(I274*H274,2)</f>
        <v>0</v>
      </c>
      <c r="BL274" s="15" t="s">
        <v>289</v>
      </c>
      <c r="BM274" s="152" t="s">
        <v>3548</v>
      </c>
    </row>
    <row r="275" spans="1:65" s="11" customFormat="1" ht="22.9" customHeight="1">
      <c r="B275" s="129"/>
      <c r="D275" s="130" t="s">
        <v>75</v>
      </c>
      <c r="E275" s="163" t="s">
        <v>1688</v>
      </c>
      <c r="F275" s="163" t="s">
        <v>1689</v>
      </c>
      <c r="I275" s="132"/>
      <c r="J275" s="164">
        <f>BK275</f>
        <v>0</v>
      </c>
      <c r="L275" s="129"/>
      <c r="M275" s="134"/>
      <c r="N275" s="135"/>
      <c r="O275" s="135"/>
      <c r="P275" s="136">
        <f>SUM(P276:P282)</f>
        <v>0</v>
      </c>
      <c r="Q275" s="135"/>
      <c r="R275" s="136">
        <f>SUM(R276:R282)</f>
        <v>8.5495330000000008E-2</v>
      </c>
      <c r="S275" s="135"/>
      <c r="T275" s="137">
        <f>SUM(T276:T282)</f>
        <v>0</v>
      </c>
      <c r="AR275" s="130" t="s">
        <v>86</v>
      </c>
      <c r="AT275" s="138" t="s">
        <v>75</v>
      </c>
      <c r="AU275" s="138" t="s">
        <v>84</v>
      </c>
      <c r="AY275" s="130" t="s">
        <v>163</v>
      </c>
      <c r="BK275" s="139">
        <f>SUM(BK276:BK282)</f>
        <v>0</v>
      </c>
    </row>
    <row r="276" spans="1:65" s="2" customFormat="1" ht="21.75" customHeight="1">
      <c r="A276" s="30"/>
      <c r="B276" s="140"/>
      <c r="C276" s="141" t="s">
        <v>637</v>
      </c>
      <c r="D276" s="141" t="s">
        <v>164</v>
      </c>
      <c r="E276" s="142" t="s">
        <v>1696</v>
      </c>
      <c r="F276" s="143" t="s">
        <v>1697</v>
      </c>
      <c r="G276" s="144" t="s">
        <v>253</v>
      </c>
      <c r="H276" s="145">
        <v>8.6370000000000005</v>
      </c>
      <c r="I276" s="146"/>
      <c r="J276" s="147">
        <f>ROUND(I276*H276,2)</f>
        <v>0</v>
      </c>
      <c r="K276" s="143" t="s">
        <v>227</v>
      </c>
      <c r="L276" s="31"/>
      <c r="M276" s="148" t="s">
        <v>1</v>
      </c>
      <c r="N276" s="149" t="s">
        <v>41</v>
      </c>
      <c r="O276" s="56"/>
      <c r="P276" s="150">
        <f>O276*H276</f>
        <v>0</v>
      </c>
      <c r="Q276" s="150">
        <v>0</v>
      </c>
      <c r="R276" s="150">
        <f>Q276*H276</f>
        <v>0</v>
      </c>
      <c r="S276" s="150">
        <v>0</v>
      </c>
      <c r="T276" s="151">
        <f>S276*H276</f>
        <v>0</v>
      </c>
      <c r="U276" s="30"/>
      <c r="V276" s="30"/>
      <c r="W276" s="30"/>
      <c r="X276" s="30"/>
      <c r="Y276" s="30"/>
      <c r="Z276" s="30"/>
      <c r="AA276" s="30"/>
      <c r="AB276" s="30"/>
      <c r="AC276" s="30"/>
      <c r="AD276" s="30"/>
      <c r="AE276" s="30"/>
      <c r="AR276" s="152" t="s">
        <v>289</v>
      </c>
      <c r="AT276" s="152" t="s">
        <v>164</v>
      </c>
      <c r="AU276" s="152" t="s">
        <v>86</v>
      </c>
      <c r="AY276" s="15" t="s">
        <v>163</v>
      </c>
      <c r="BE276" s="153">
        <f>IF(N276="základní",J276,0)</f>
        <v>0</v>
      </c>
      <c r="BF276" s="153">
        <f>IF(N276="snížená",J276,0)</f>
        <v>0</v>
      </c>
      <c r="BG276" s="153">
        <f>IF(N276="zákl. přenesená",J276,0)</f>
        <v>0</v>
      </c>
      <c r="BH276" s="153">
        <f>IF(N276="sníž. přenesená",J276,0)</f>
        <v>0</v>
      </c>
      <c r="BI276" s="153">
        <f>IF(N276="nulová",J276,0)</f>
        <v>0</v>
      </c>
      <c r="BJ276" s="15" t="s">
        <v>84</v>
      </c>
      <c r="BK276" s="153">
        <f>ROUND(I276*H276,2)</f>
        <v>0</v>
      </c>
      <c r="BL276" s="15" t="s">
        <v>289</v>
      </c>
      <c r="BM276" s="152" t="s">
        <v>3549</v>
      </c>
    </row>
    <row r="277" spans="1:65" s="13" customFormat="1" ht="11.25">
      <c r="B277" s="165"/>
      <c r="D277" s="166" t="s">
        <v>229</v>
      </c>
      <c r="E277" s="167" t="s">
        <v>1</v>
      </c>
      <c r="F277" s="168" t="s">
        <v>3528</v>
      </c>
      <c r="H277" s="169">
        <v>8.6370000000000005</v>
      </c>
      <c r="I277" s="170"/>
      <c r="L277" s="165"/>
      <c r="M277" s="171"/>
      <c r="N277" s="172"/>
      <c r="O277" s="172"/>
      <c r="P277" s="172"/>
      <c r="Q277" s="172"/>
      <c r="R277" s="172"/>
      <c r="S277" s="172"/>
      <c r="T277" s="173"/>
      <c r="AT277" s="167" t="s">
        <v>229</v>
      </c>
      <c r="AU277" s="167" t="s">
        <v>86</v>
      </c>
      <c r="AV277" s="13" t="s">
        <v>86</v>
      </c>
      <c r="AW277" s="13" t="s">
        <v>32</v>
      </c>
      <c r="AX277" s="13" t="s">
        <v>84</v>
      </c>
      <c r="AY277" s="167" t="s">
        <v>163</v>
      </c>
    </row>
    <row r="278" spans="1:65" s="2" customFormat="1" ht="33" customHeight="1">
      <c r="A278" s="30"/>
      <c r="B278" s="140"/>
      <c r="C278" s="174" t="s">
        <v>641</v>
      </c>
      <c r="D278" s="174" t="s">
        <v>618</v>
      </c>
      <c r="E278" s="175" t="s">
        <v>1700</v>
      </c>
      <c r="F278" s="176" t="s">
        <v>1701</v>
      </c>
      <c r="G278" s="177" t="s">
        <v>253</v>
      </c>
      <c r="H278" s="178">
        <v>9.9329999999999998</v>
      </c>
      <c r="I278" s="179"/>
      <c r="J278" s="180">
        <f>ROUND(I278*H278,2)</f>
        <v>0</v>
      </c>
      <c r="K278" s="176" t="s">
        <v>227</v>
      </c>
      <c r="L278" s="181"/>
      <c r="M278" s="182" t="s">
        <v>1</v>
      </c>
      <c r="N278" s="183" t="s">
        <v>41</v>
      </c>
      <c r="O278" s="56"/>
      <c r="P278" s="150">
        <f>O278*H278</f>
        <v>0</v>
      </c>
      <c r="Q278" s="150">
        <v>5.0000000000000001E-4</v>
      </c>
      <c r="R278" s="150">
        <f>Q278*H278</f>
        <v>4.9665000000000004E-3</v>
      </c>
      <c r="S278" s="150">
        <v>0</v>
      </c>
      <c r="T278" s="151">
        <f>S278*H278</f>
        <v>0</v>
      </c>
      <c r="U278" s="30"/>
      <c r="V278" s="30"/>
      <c r="W278" s="30"/>
      <c r="X278" s="30"/>
      <c r="Y278" s="30"/>
      <c r="Z278" s="30"/>
      <c r="AA278" s="30"/>
      <c r="AB278" s="30"/>
      <c r="AC278" s="30"/>
      <c r="AD278" s="30"/>
      <c r="AE278" s="30"/>
      <c r="AR278" s="152" t="s">
        <v>362</v>
      </c>
      <c r="AT278" s="152" t="s">
        <v>618</v>
      </c>
      <c r="AU278" s="152" t="s">
        <v>86</v>
      </c>
      <c r="AY278" s="15" t="s">
        <v>163</v>
      </c>
      <c r="BE278" s="153">
        <f>IF(N278="základní",J278,0)</f>
        <v>0</v>
      </c>
      <c r="BF278" s="153">
        <f>IF(N278="snížená",J278,0)</f>
        <v>0</v>
      </c>
      <c r="BG278" s="153">
        <f>IF(N278="zákl. přenesená",J278,0)</f>
        <v>0</v>
      </c>
      <c r="BH278" s="153">
        <f>IF(N278="sníž. přenesená",J278,0)</f>
        <v>0</v>
      </c>
      <c r="BI278" s="153">
        <f>IF(N278="nulová",J278,0)</f>
        <v>0</v>
      </c>
      <c r="BJ278" s="15" t="s">
        <v>84</v>
      </c>
      <c r="BK278" s="153">
        <f>ROUND(I278*H278,2)</f>
        <v>0</v>
      </c>
      <c r="BL278" s="15" t="s">
        <v>289</v>
      </c>
      <c r="BM278" s="152" t="s">
        <v>3550</v>
      </c>
    </row>
    <row r="279" spans="1:65" s="13" customFormat="1" ht="11.25">
      <c r="B279" s="165"/>
      <c r="D279" s="166" t="s">
        <v>229</v>
      </c>
      <c r="F279" s="168" t="s">
        <v>3551</v>
      </c>
      <c r="H279" s="169">
        <v>9.9329999999999998</v>
      </c>
      <c r="I279" s="170"/>
      <c r="L279" s="165"/>
      <c r="M279" s="171"/>
      <c r="N279" s="172"/>
      <c r="O279" s="172"/>
      <c r="P279" s="172"/>
      <c r="Q279" s="172"/>
      <c r="R279" s="172"/>
      <c r="S279" s="172"/>
      <c r="T279" s="173"/>
      <c r="AT279" s="167" t="s">
        <v>229</v>
      </c>
      <c r="AU279" s="167" t="s">
        <v>86</v>
      </c>
      <c r="AV279" s="13" t="s">
        <v>86</v>
      </c>
      <c r="AW279" s="13" t="s">
        <v>3</v>
      </c>
      <c r="AX279" s="13" t="s">
        <v>84</v>
      </c>
      <c r="AY279" s="167" t="s">
        <v>163</v>
      </c>
    </row>
    <row r="280" spans="1:65" s="2" customFormat="1" ht="24.2" customHeight="1">
      <c r="A280" s="30"/>
      <c r="B280" s="140"/>
      <c r="C280" s="141" t="s">
        <v>646</v>
      </c>
      <c r="D280" s="141" t="s">
        <v>164</v>
      </c>
      <c r="E280" s="142" t="s">
        <v>3135</v>
      </c>
      <c r="F280" s="143" t="s">
        <v>3136</v>
      </c>
      <c r="G280" s="144" t="s">
        <v>253</v>
      </c>
      <c r="H280" s="145">
        <v>12.563000000000001</v>
      </c>
      <c r="I280" s="146"/>
      <c r="J280" s="147">
        <f>ROUND(I280*H280,2)</f>
        <v>0</v>
      </c>
      <c r="K280" s="143" t="s">
        <v>227</v>
      </c>
      <c r="L280" s="31"/>
      <c r="M280" s="148" t="s">
        <v>1</v>
      </c>
      <c r="N280" s="149" t="s">
        <v>41</v>
      </c>
      <c r="O280" s="56"/>
      <c r="P280" s="150">
        <f>O280*H280</f>
        <v>0</v>
      </c>
      <c r="Q280" s="150">
        <v>6.4099999999999999E-3</v>
      </c>
      <c r="R280" s="150">
        <f>Q280*H280</f>
        <v>8.052883000000001E-2</v>
      </c>
      <c r="S280" s="150">
        <v>0</v>
      </c>
      <c r="T280" s="151">
        <f>S280*H280</f>
        <v>0</v>
      </c>
      <c r="U280" s="30"/>
      <c r="V280" s="30"/>
      <c r="W280" s="30"/>
      <c r="X280" s="30"/>
      <c r="Y280" s="30"/>
      <c r="Z280" s="30"/>
      <c r="AA280" s="30"/>
      <c r="AB280" s="30"/>
      <c r="AC280" s="30"/>
      <c r="AD280" s="30"/>
      <c r="AE280" s="30"/>
      <c r="AR280" s="152" t="s">
        <v>289</v>
      </c>
      <c r="AT280" s="152" t="s">
        <v>164</v>
      </c>
      <c r="AU280" s="152" t="s">
        <v>86</v>
      </c>
      <c r="AY280" s="15" t="s">
        <v>163</v>
      </c>
      <c r="BE280" s="153">
        <f>IF(N280="základní",J280,0)</f>
        <v>0</v>
      </c>
      <c r="BF280" s="153">
        <f>IF(N280="snížená",J280,0)</f>
        <v>0</v>
      </c>
      <c r="BG280" s="153">
        <f>IF(N280="zákl. přenesená",J280,0)</f>
        <v>0</v>
      </c>
      <c r="BH280" s="153">
        <f>IF(N280="sníž. přenesená",J280,0)</f>
        <v>0</v>
      </c>
      <c r="BI280" s="153">
        <f>IF(N280="nulová",J280,0)</f>
        <v>0</v>
      </c>
      <c r="BJ280" s="15" t="s">
        <v>84</v>
      </c>
      <c r="BK280" s="153">
        <f>ROUND(I280*H280,2)</f>
        <v>0</v>
      </c>
      <c r="BL280" s="15" t="s">
        <v>289</v>
      </c>
      <c r="BM280" s="152" t="s">
        <v>3552</v>
      </c>
    </row>
    <row r="281" spans="1:65" s="13" customFormat="1" ht="11.25">
      <c r="B281" s="165"/>
      <c r="D281" s="166" t="s">
        <v>229</v>
      </c>
      <c r="E281" s="167" t="s">
        <v>1</v>
      </c>
      <c r="F281" s="168" t="s">
        <v>3553</v>
      </c>
      <c r="H281" s="169">
        <v>12.563000000000001</v>
      </c>
      <c r="I281" s="170"/>
      <c r="L281" s="165"/>
      <c r="M281" s="171"/>
      <c r="N281" s="172"/>
      <c r="O281" s="172"/>
      <c r="P281" s="172"/>
      <c r="Q281" s="172"/>
      <c r="R281" s="172"/>
      <c r="S281" s="172"/>
      <c r="T281" s="173"/>
      <c r="AT281" s="167" t="s">
        <v>229</v>
      </c>
      <c r="AU281" s="167" t="s">
        <v>86</v>
      </c>
      <c r="AV281" s="13" t="s">
        <v>86</v>
      </c>
      <c r="AW281" s="13" t="s">
        <v>32</v>
      </c>
      <c r="AX281" s="13" t="s">
        <v>76</v>
      </c>
      <c r="AY281" s="167" t="s">
        <v>163</v>
      </c>
    </row>
    <row r="282" spans="1:65" s="2" customFormat="1" ht="24.2" customHeight="1">
      <c r="A282" s="30"/>
      <c r="B282" s="140"/>
      <c r="C282" s="141" t="s">
        <v>653</v>
      </c>
      <c r="D282" s="141" t="s">
        <v>164</v>
      </c>
      <c r="E282" s="142" t="s">
        <v>3150</v>
      </c>
      <c r="F282" s="143" t="s">
        <v>3151</v>
      </c>
      <c r="G282" s="144" t="s">
        <v>649</v>
      </c>
      <c r="H282" s="184"/>
      <c r="I282" s="146"/>
      <c r="J282" s="147">
        <f>ROUND(I282*H282,2)</f>
        <v>0</v>
      </c>
      <c r="K282" s="143" t="s">
        <v>227</v>
      </c>
      <c r="L282" s="31"/>
      <c r="M282" s="148" t="s">
        <v>1</v>
      </c>
      <c r="N282" s="149" t="s">
        <v>41</v>
      </c>
      <c r="O282" s="56"/>
      <c r="P282" s="150">
        <f>O282*H282</f>
        <v>0</v>
      </c>
      <c r="Q282" s="150">
        <v>0</v>
      </c>
      <c r="R282" s="150">
        <f>Q282*H282</f>
        <v>0</v>
      </c>
      <c r="S282" s="150">
        <v>0</v>
      </c>
      <c r="T282" s="151">
        <f>S282*H282</f>
        <v>0</v>
      </c>
      <c r="U282" s="30"/>
      <c r="V282" s="30"/>
      <c r="W282" s="30"/>
      <c r="X282" s="30"/>
      <c r="Y282" s="30"/>
      <c r="Z282" s="30"/>
      <c r="AA282" s="30"/>
      <c r="AB282" s="30"/>
      <c r="AC282" s="30"/>
      <c r="AD282" s="30"/>
      <c r="AE282" s="30"/>
      <c r="AR282" s="152" t="s">
        <v>289</v>
      </c>
      <c r="AT282" s="152" t="s">
        <v>164</v>
      </c>
      <c r="AU282" s="152" t="s">
        <v>86</v>
      </c>
      <c r="AY282" s="15" t="s">
        <v>163</v>
      </c>
      <c r="BE282" s="153">
        <f>IF(N282="základní",J282,0)</f>
        <v>0</v>
      </c>
      <c r="BF282" s="153">
        <f>IF(N282="snížená",J282,0)</f>
        <v>0</v>
      </c>
      <c r="BG282" s="153">
        <f>IF(N282="zákl. přenesená",J282,0)</f>
        <v>0</v>
      </c>
      <c r="BH282" s="153">
        <f>IF(N282="sníž. přenesená",J282,0)</f>
        <v>0</v>
      </c>
      <c r="BI282" s="153">
        <f>IF(N282="nulová",J282,0)</f>
        <v>0</v>
      </c>
      <c r="BJ282" s="15" t="s">
        <v>84</v>
      </c>
      <c r="BK282" s="153">
        <f>ROUND(I282*H282,2)</f>
        <v>0</v>
      </c>
      <c r="BL282" s="15" t="s">
        <v>289</v>
      </c>
      <c r="BM282" s="152" t="s">
        <v>3554</v>
      </c>
    </row>
    <row r="283" spans="1:65" s="11" customFormat="1" ht="22.9" customHeight="1">
      <c r="B283" s="129"/>
      <c r="D283" s="130" t="s">
        <v>75</v>
      </c>
      <c r="E283" s="163" t="s">
        <v>1068</v>
      </c>
      <c r="F283" s="163" t="s">
        <v>1069</v>
      </c>
      <c r="I283" s="132"/>
      <c r="J283" s="164">
        <f>BK283</f>
        <v>0</v>
      </c>
      <c r="L283" s="129"/>
      <c r="M283" s="134"/>
      <c r="N283" s="135"/>
      <c r="O283" s="135"/>
      <c r="P283" s="136">
        <f>SUM(P284:P286)</f>
        <v>0</v>
      </c>
      <c r="Q283" s="135"/>
      <c r="R283" s="136">
        <f>SUM(R284:R286)</f>
        <v>6.0440319999999992E-2</v>
      </c>
      <c r="S283" s="135"/>
      <c r="T283" s="137">
        <f>SUM(T284:T286)</f>
        <v>0</v>
      </c>
      <c r="AR283" s="130" t="s">
        <v>86</v>
      </c>
      <c r="AT283" s="138" t="s">
        <v>75</v>
      </c>
      <c r="AU283" s="138" t="s">
        <v>84</v>
      </c>
      <c r="AY283" s="130" t="s">
        <v>163</v>
      </c>
      <c r="BK283" s="139">
        <f>SUM(BK284:BK286)</f>
        <v>0</v>
      </c>
    </row>
    <row r="284" spans="1:65" s="2" customFormat="1" ht="24.2" customHeight="1">
      <c r="A284" s="30"/>
      <c r="B284" s="140"/>
      <c r="C284" s="141" t="s">
        <v>658</v>
      </c>
      <c r="D284" s="141" t="s">
        <v>164</v>
      </c>
      <c r="E284" s="142" t="s">
        <v>1933</v>
      </c>
      <c r="F284" s="143" t="s">
        <v>1934</v>
      </c>
      <c r="G284" s="144" t="s">
        <v>253</v>
      </c>
      <c r="H284" s="145">
        <v>65.695999999999998</v>
      </c>
      <c r="I284" s="146"/>
      <c r="J284" s="147">
        <f>ROUND(I284*H284,2)</f>
        <v>0</v>
      </c>
      <c r="K284" s="143" t="s">
        <v>227</v>
      </c>
      <c r="L284" s="31"/>
      <c r="M284" s="148" t="s">
        <v>1</v>
      </c>
      <c r="N284" s="149" t="s">
        <v>41</v>
      </c>
      <c r="O284" s="56"/>
      <c r="P284" s="150">
        <f>O284*H284</f>
        <v>0</v>
      </c>
      <c r="Q284" s="150">
        <v>2.7E-4</v>
      </c>
      <c r="R284" s="150">
        <f>Q284*H284</f>
        <v>1.7737920000000001E-2</v>
      </c>
      <c r="S284" s="150">
        <v>0</v>
      </c>
      <c r="T284" s="151">
        <f>S284*H284</f>
        <v>0</v>
      </c>
      <c r="U284" s="30"/>
      <c r="V284" s="30"/>
      <c r="W284" s="30"/>
      <c r="X284" s="30"/>
      <c r="Y284" s="30"/>
      <c r="Z284" s="30"/>
      <c r="AA284" s="30"/>
      <c r="AB284" s="30"/>
      <c r="AC284" s="30"/>
      <c r="AD284" s="30"/>
      <c r="AE284" s="30"/>
      <c r="AR284" s="152" t="s">
        <v>289</v>
      </c>
      <c r="AT284" s="152" t="s">
        <v>164</v>
      </c>
      <c r="AU284" s="152" t="s">
        <v>86</v>
      </c>
      <c r="AY284" s="15" t="s">
        <v>163</v>
      </c>
      <c r="BE284" s="153">
        <f>IF(N284="základní",J284,0)</f>
        <v>0</v>
      </c>
      <c r="BF284" s="153">
        <f>IF(N284="snížená",J284,0)</f>
        <v>0</v>
      </c>
      <c r="BG284" s="153">
        <f>IF(N284="zákl. přenesená",J284,0)</f>
        <v>0</v>
      </c>
      <c r="BH284" s="153">
        <f>IF(N284="sníž. přenesená",J284,0)</f>
        <v>0</v>
      </c>
      <c r="BI284" s="153">
        <f>IF(N284="nulová",J284,0)</f>
        <v>0</v>
      </c>
      <c r="BJ284" s="15" t="s">
        <v>84</v>
      </c>
      <c r="BK284" s="153">
        <f>ROUND(I284*H284,2)</f>
        <v>0</v>
      </c>
      <c r="BL284" s="15" t="s">
        <v>289</v>
      </c>
      <c r="BM284" s="152" t="s">
        <v>3555</v>
      </c>
    </row>
    <row r="285" spans="1:65" s="2" customFormat="1" ht="24.2" customHeight="1">
      <c r="A285" s="30"/>
      <c r="B285" s="140"/>
      <c r="C285" s="141" t="s">
        <v>663</v>
      </c>
      <c r="D285" s="141" t="s">
        <v>164</v>
      </c>
      <c r="E285" s="142" t="s">
        <v>1936</v>
      </c>
      <c r="F285" s="143" t="s">
        <v>1937</v>
      </c>
      <c r="G285" s="144" t="s">
        <v>253</v>
      </c>
      <c r="H285" s="145">
        <v>65.695999999999998</v>
      </c>
      <c r="I285" s="146"/>
      <c r="J285" s="147">
        <f>ROUND(I285*H285,2)</f>
        <v>0</v>
      </c>
      <c r="K285" s="143" t="s">
        <v>227</v>
      </c>
      <c r="L285" s="31"/>
      <c r="M285" s="148" t="s">
        <v>1</v>
      </c>
      <c r="N285" s="149" t="s">
        <v>41</v>
      </c>
      <c r="O285" s="56"/>
      <c r="P285" s="150">
        <f>O285*H285</f>
        <v>0</v>
      </c>
      <c r="Q285" s="150">
        <v>6.4999999999999997E-4</v>
      </c>
      <c r="R285" s="150">
        <f>Q285*H285</f>
        <v>4.2702399999999995E-2</v>
      </c>
      <c r="S285" s="150">
        <v>0</v>
      </c>
      <c r="T285" s="151">
        <f>S285*H285</f>
        <v>0</v>
      </c>
      <c r="U285" s="30"/>
      <c r="V285" s="30"/>
      <c r="W285" s="30"/>
      <c r="X285" s="30"/>
      <c r="Y285" s="30"/>
      <c r="Z285" s="30"/>
      <c r="AA285" s="30"/>
      <c r="AB285" s="30"/>
      <c r="AC285" s="30"/>
      <c r="AD285" s="30"/>
      <c r="AE285" s="30"/>
      <c r="AR285" s="152" t="s">
        <v>289</v>
      </c>
      <c r="AT285" s="152" t="s">
        <v>164</v>
      </c>
      <c r="AU285" s="152" t="s">
        <v>86</v>
      </c>
      <c r="AY285" s="15" t="s">
        <v>163</v>
      </c>
      <c r="BE285" s="153">
        <f>IF(N285="základní",J285,0)</f>
        <v>0</v>
      </c>
      <c r="BF285" s="153">
        <f>IF(N285="snížená",J285,0)</f>
        <v>0</v>
      </c>
      <c r="BG285" s="153">
        <f>IF(N285="zákl. přenesená",J285,0)</f>
        <v>0</v>
      </c>
      <c r="BH285" s="153">
        <f>IF(N285="sníž. přenesená",J285,0)</f>
        <v>0</v>
      </c>
      <c r="BI285" s="153">
        <f>IF(N285="nulová",J285,0)</f>
        <v>0</v>
      </c>
      <c r="BJ285" s="15" t="s">
        <v>84</v>
      </c>
      <c r="BK285" s="153">
        <f>ROUND(I285*H285,2)</f>
        <v>0</v>
      </c>
      <c r="BL285" s="15" t="s">
        <v>289</v>
      </c>
      <c r="BM285" s="152" t="s">
        <v>3556</v>
      </c>
    </row>
    <row r="286" spans="1:65" s="13" customFormat="1" ht="11.25">
      <c r="B286" s="165"/>
      <c r="D286" s="166" t="s">
        <v>229</v>
      </c>
      <c r="E286" s="167" t="s">
        <v>1</v>
      </c>
      <c r="F286" s="168" t="s">
        <v>3488</v>
      </c>
      <c r="H286" s="169">
        <v>65.695999999999998</v>
      </c>
      <c r="I286" s="170"/>
      <c r="L286" s="165"/>
      <c r="M286" s="185"/>
      <c r="N286" s="186"/>
      <c r="O286" s="186"/>
      <c r="P286" s="186"/>
      <c r="Q286" s="186"/>
      <c r="R286" s="186"/>
      <c r="S286" s="186"/>
      <c r="T286" s="187"/>
      <c r="AT286" s="167" t="s">
        <v>229</v>
      </c>
      <c r="AU286" s="167" t="s">
        <v>86</v>
      </c>
      <c r="AV286" s="13" t="s">
        <v>86</v>
      </c>
      <c r="AW286" s="13" t="s">
        <v>32</v>
      </c>
      <c r="AX286" s="13" t="s">
        <v>76</v>
      </c>
      <c r="AY286" s="167" t="s">
        <v>163</v>
      </c>
    </row>
    <row r="287" spans="1:65" s="2" customFormat="1" ht="6.95" customHeight="1">
      <c r="A287" s="30"/>
      <c r="B287" s="45"/>
      <c r="C287" s="46"/>
      <c r="D287" s="46"/>
      <c r="E287" s="46"/>
      <c r="F287" s="46"/>
      <c r="G287" s="46"/>
      <c r="H287" s="46"/>
      <c r="I287" s="46"/>
      <c r="J287" s="46"/>
      <c r="K287" s="46"/>
      <c r="L287" s="31"/>
      <c r="M287" s="30"/>
      <c r="O287" s="30"/>
      <c r="P287" s="30"/>
      <c r="Q287" s="30"/>
      <c r="R287" s="30"/>
      <c r="S287" s="30"/>
      <c r="T287" s="30"/>
      <c r="U287" s="30"/>
      <c r="V287" s="30"/>
      <c r="W287" s="30"/>
      <c r="X287" s="30"/>
      <c r="Y287" s="30"/>
      <c r="Z287" s="30"/>
      <c r="AA287" s="30"/>
      <c r="AB287" s="30"/>
      <c r="AC287" s="30"/>
      <c r="AD287" s="30"/>
      <c r="AE287" s="30"/>
    </row>
  </sheetData>
  <autoFilter ref="C130:K286"/>
  <mergeCells count="9">
    <mergeCell ref="E87:H87"/>
    <mergeCell ref="E121:H121"/>
    <mergeCell ref="E123:H12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85</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2" customFormat="1" ht="12" customHeight="1">
      <c r="A8" s="30"/>
      <c r="B8" s="31"/>
      <c r="C8" s="30"/>
      <c r="D8" s="25" t="s">
        <v>139</v>
      </c>
      <c r="E8" s="30"/>
      <c r="F8" s="30"/>
      <c r="G8" s="30"/>
      <c r="H8" s="30"/>
      <c r="I8" s="30"/>
      <c r="J8" s="30"/>
      <c r="K8" s="30"/>
      <c r="L8" s="40"/>
      <c r="S8" s="30"/>
      <c r="T8" s="30"/>
      <c r="U8" s="30"/>
      <c r="V8" s="30"/>
      <c r="W8" s="30"/>
      <c r="X8" s="30"/>
      <c r="Y8" s="30"/>
      <c r="Z8" s="30"/>
      <c r="AA8" s="30"/>
      <c r="AB8" s="30"/>
      <c r="AC8" s="30"/>
      <c r="AD8" s="30"/>
      <c r="AE8" s="30"/>
    </row>
    <row r="9" spans="1:46" s="2" customFormat="1" ht="16.5" customHeight="1">
      <c r="A9" s="30"/>
      <c r="B9" s="31"/>
      <c r="C9" s="30"/>
      <c r="D9" s="30"/>
      <c r="E9" s="193" t="s">
        <v>140</v>
      </c>
      <c r="F9" s="233"/>
      <c r="G9" s="233"/>
      <c r="H9" s="233"/>
      <c r="I9" s="30"/>
      <c r="J9" s="30"/>
      <c r="K9" s="30"/>
      <c r="L9" s="40"/>
      <c r="S9" s="30"/>
      <c r="T9" s="30"/>
      <c r="U9" s="30"/>
      <c r="V9" s="30"/>
      <c r="W9" s="30"/>
      <c r="X9" s="30"/>
      <c r="Y9" s="30"/>
      <c r="Z9" s="30"/>
      <c r="AA9" s="30"/>
      <c r="AB9" s="30"/>
      <c r="AC9" s="30"/>
      <c r="AD9" s="30"/>
      <c r="AE9" s="30"/>
    </row>
    <row r="10" spans="1:46" s="2" customFormat="1" ht="11.25">
      <c r="A10" s="30"/>
      <c r="B10" s="31"/>
      <c r="C10" s="30"/>
      <c r="D10" s="30"/>
      <c r="E10" s="30"/>
      <c r="F10" s="30"/>
      <c r="G10" s="30"/>
      <c r="H10" s="30"/>
      <c r="I10" s="30"/>
      <c r="J10" s="30"/>
      <c r="K10" s="30"/>
      <c r="L10" s="40"/>
      <c r="S10" s="30"/>
      <c r="T10" s="30"/>
      <c r="U10" s="30"/>
      <c r="V10" s="30"/>
      <c r="W10" s="30"/>
      <c r="X10" s="30"/>
      <c r="Y10" s="30"/>
      <c r="Z10" s="30"/>
      <c r="AA10" s="30"/>
      <c r="AB10" s="30"/>
      <c r="AC10" s="30"/>
      <c r="AD10" s="30"/>
      <c r="AE10" s="30"/>
    </row>
    <row r="11" spans="1:46" s="2" customFormat="1" ht="12" customHeight="1">
      <c r="A11" s="30"/>
      <c r="B11" s="31"/>
      <c r="C11" s="30"/>
      <c r="D11" s="25" t="s">
        <v>18</v>
      </c>
      <c r="E11" s="30"/>
      <c r="F11" s="23" t="s">
        <v>1</v>
      </c>
      <c r="G11" s="30"/>
      <c r="H11" s="30"/>
      <c r="I11" s="25" t="s">
        <v>19</v>
      </c>
      <c r="J11" s="23" t="s">
        <v>1</v>
      </c>
      <c r="K11" s="30"/>
      <c r="L11" s="40"/>
      <c r="S11" s="30"/>
      <c r="T11" s="30"/>
      <c r="U11" s="30"/>
      <c r="V11" s="30"/>
      <c r="W11" s="30"/>
      <c r="X11" s="30"/>
      <c r="Y11" s="30"/>
      <c r="Z11" s="30"/>
      <c r="AA11" s="30"/>
      <c r="AB11" s="30"/>
      <c r="AC11" s="30"/>
      <c r="AD11" s="30"/>
      <c r="AE11" s="30"/>
    </row>
    <row r="12" spans="1:46" s="2" customFormat="1" ht="12" customHeight="1">
      <c r="A12" s="30"/>
      <c r="B12" s="31"/>
      <c r="C12" s="30"/>
      <c r="D12" s="25" t="s">
        <v>20</v>
      </c>
      <c r="E12" s="30"/>
      <c r="F12" s="23" t="s">
        <v>21</v>
      </c>
      <c r="G12" s="30"/>
      <c r="H12" s="30"/>
      <c r="I12" s="25" t="s">
        <v>22</v>
      </c>
      <c r="J12" s="53" t="str">
        <f>'Rekapitulace stavby'!AN8</f>
        <v>26. 8. 2025</v>
      </c>
      <c r="K12" s="30"/>
      <c r="L12" s="40"/>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40"/>
      <c r="S13" s="30"/>
      <c r="T13" s="30"/>
      <c r="U13" s="30"/>
      <c r="V13" s="30"/>
      <c r="W13" s="30"/>
      <c r="X13" s="30"/>
      <c r="Y13" s="30"/>
      <c r="Z13" s="30"/>
      <c r="AA13" s="30"/>
      <c r="AB13" s="30"/>
      <c r="AC13" s="30"/>
      <c r="AD13" s="30"/>
      <c r="AE13" s="30"/>
    </row>
    <row r="14" spans="1:46" s="2" customFormat="1" ht="12" customHeight="1">
      <c r="A14" s="30"/>
      <c r="B14" s="31"/>
      <c r="C14" s="30"/>
      <c r="D14" s="25" t="s">
        <v>24</v>
      </c>
      <c r="E14" s="30"/>
      <c r="F14" s="30"/>
      <c r="G14" s="30"/>
      <c r="H14" s="30"/>
      <c r="I14" s="25" t="s">
        <v>25</v>
      </c>
      <c r="J14" s="23" t="s">
        <v>1</v>
      </c>
      <c r="K14" s="30"/>
      <c r="L14" s="40"/>
      <c r="S14" s="30"/>
      <c r="T14" s="30"/>
      <c r="U14" s="30"/>
      <c r="V14" s="30"/>
      <c r="W14" s="30"/>
      <c r="X14" s="30"/>
      <c r="Y14" s="30"/>
      <c r="Z14" s="30"/>
      <c r="AA14" s="30"/>
      <c r="AB14" s="30"/>
      <c r="AC14" s="30"/>
      <c r="AD14" s="30"/>
      <c r="AE14" s="30"/>
    </row>
    <row r="15" spans="1:46" s="2" customFormat="1" ht="18" customHeight="1">
      <c r="A15" s="30"/>
      <c r="B15" s="31"/>
      <c r="C15" s="30"/>
      <c r="D15" s="30"/>
      <c r="E15" s="23" t="s">
        <v>26</v>
      </c>
      <c r="F15" s="30"/>
      <c r="G15" s="30"/>
      <c r="H15" s="30"/>
      <c r="I15" s="25" t="s">
        <v>27</v>
      </c>
      <c r="J15" s="23" t="s">
        <v>1</v>
      </c>
      <c r="K15" s="30"/>
      <c r="L15" s="40"/>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40"/>
      <c r="S16" s="30"/>
      <c r="T16" s="30"/>
      <c r="U16" s="30"/>
      <c r="V16" s="30"/>
      <c r="W16" s="30"/>
      <c r="X16" s="30"/>
      <c r="Y16" s="30"/>
      <c r="Z16" s="30"/>
      <c r="AA16" s="30"/>
      <c r="AB16" s="30"/>
      <c r="AC16" s="30"/>
      <c r="AD16" s="30"/>
      <c r="AE16" s="30"/>
    </row>
    <row r="17" spans="1:31" s="2" customFormat="1" ht="12" customHeight="1">
      <c r="A17" s="30"/>
      <c r="B17" s="31"/>
      <c r="C17" s="30"/>
      <c r="D17" s="25" t="s">
        <v>28</v>
      </c>
      <c r="E17" s="30"/>
      <c r="F17" s="30"/>
      <c r="G17" s="30"/>
      <c r="H17" s="30"/>
      <c r="I17" s="25" t="s">
        <v>25</v>
      </c>
      <c r="J17" s="26" t="str">
        <f>'Rekapitulace stavby'!AN13</f>
        <v>Vyplň údaj</v>
      </c>
      <c r="K17" s="30"/>
      <c r="L17" s="40"/>
      <c r="S17" s="30"/>
      <c r="T17" s="30"/>
      <c r="U17" s="30"/>
      <c r="V17" s="30"/>
      <c r="W17" s="30"/>
      <c r="X17" s="30"/>
      <c r="Y17" s="30"/>
      <c r="Z17" s="30"/>
      <c r="AA17" s="30"/>
      <c r="AB17" s="30"/>
      <c r="AC17" s="30"/>
      <c r="AD17" s="30"/>
      <c r="AE17" s="30"/>
    </row>
    <row r="18" spans="1:31" s="2" customFormat="1" ht="18" customHeight="1">
      <c r="A18" s="30"/>
      <c r="B18" s="31"/>
      <c r="C18" s="30"/>
      <c r="D18" s="30"/>
      <c r="E18" s="234" t="str">
        <f>'Rekapitulace stavby'!E14</f>
        <v>Vyplň údaj</v>
      </c>
      <c r="F18" s="199"/>
      <c r="G18" s="199"/>
      <c r="H18" s="199"/>
      <c r="I18" s="25" t="s">
        <v>27</v>
      </c>
      <c r="J18" s="26" t="str">
        <f>'Rekapitulace stavby'!AN14</f>
        <v>Vyplň údaj</v>
      </c>
      <c r="K18" s="30"/>
      <c r="L18" s="40"/>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40"/>
      <c r="S19" s="30"/>
      <c r="T19" s="30"/>
      <c r="U19" s="30"/>
      <c r="V19" s="30"/>
      <c r="W19" s="30"/>
      <c r="X19" s="30"/>
      <c r="Y19" s="30"/>
      <c r="Z19" s="30"/>
      <c r="AA19" s="30"/>
      <c r="AB19" s="30"/>
      <c r="AC19" s="30"/>
      <c r="AD19" s="30"/>
      <c r="AE19" s="30"/>
    </row>
    <row r="20" spans="1:31" s="2" customFormat="1" ht="12" customHeight="1">
      <c r="A20" s="30"/>
      <c r="B20" s="31"/>
      <c r="C20" s="30"/>
      <c r="D20" s="25" t="s">
        <v>30</v>
      </c>
      <c r="E20" s="30"/>
      <c r="F20" s="30"/>
      <c r="G20" s="30"/>
      <c r="H20" s="30"/>
      <c r="I20" s="25" t="s">
        <v>25</v>
      </c>
      <c r="J20" s="23" t="s">
        <v>1</v>
      </c>
      <c r="K20" s="30"/>
      <c r="L20" s="40"/>
      <c r="S20" s="30"/>
      <c r="T20" s="30"/>
      <c r="U20" s="30"/>
      <c r="V20" s="30"/>
      <c r="W20" s="30"/>
      <c r="X20" s="30"/>
      <c r="Y20" s="30"/>
      <c r="Z20" s="30"/>
      <c r="AA20" s="30"/>
      <c r="AB20" s="30"/>
      <c r="AC20" s="30"/>
      <c r="AD20" s="30"/>
      <c r="AE20" s="30"/>
    </row>
    <row r="21" spans="1:31" s="2" customFormat="1" ht="18" customHeight="1">
      <c r="A21" s="30"/>
      <c r="B21" s="31"/>
      <c r="C21" s="30"/>
      <c r="D21" s="30"/>
      <c r="E21" s="23" t="s">
        <v>31</v>
      </c>
      <c r="F21" s="30"/>
      <c r="G21" s="30"/>
      <c r="H21" s="30"/>
      <c r="I21" s="25" t="s">
        <v>27</v>
      </c>
      <c r="J21" s="23" t="s">
        <v>1</v>
      </c>
      <c r="K21" s="30"/>
      <c r="L21" s="40"/>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40"/>
      <c r="S22" s="30"/>
      <c r="T22" s="30"/>
      <c r="U22" s="30"/>
      <c r="V22" s="30"/>
      <c r="W22" s="30"/>
      <c r="X22" s="30"/>
      <c r="Y22" s="30"/>
      <c r="Z22" s="30"/>
      <c r="AA22" s="30"/>
      <c r="AB22" s="30"/>
      <c r="AC22" s="30"/>
      <c r="AD22" s="30"/>
      <c r="AE22" s="30"/>
    </row>
    <row r="23" spans="1:31" s="2" customFormat="1" ht="12" customHeight="1">
      <c r="A23" s="30"/>
      <c r="B23" s="31"/>
      <c r="C23" s="30"/>
      <c r="D23" s="25" t="s">
        <v>33</v>
      </c>
      <c r="E23" s="30"/>
      <c r="F23" s="30"/>
      <c r="G23" s="30"/>
      <c r="H23" s="30"/>
      <c r="I23" s="25" t="s">
        <v>25</v>
      </c>
      <c r="J23" s="23" t="s">
        <v>1</v>
      </c>
      <c r="K23" s="30"/>
      <c r="L23" s="40"/>
      <c r="S23" s="30"/>
      <c r="T23" s="30"/>
      <c r="U23" s="30"/>
      <c r="V23" s="30"/>
      <c r="W23" s="30"/>
      <c r="X23" s="30"/>
      <c r="Y23" s="30"/>
      <c r="Z23" s="30"/>
      <c r="AA23" s="30"/>
      <c r="AB23" s="30"/>
      <c r="AC23" s="30"/>
      <c r="AD23" s="30"/>
      <c r="AE23" s="30"/>
    </row>
    <row r="24" spans="1:31" s="2" customFormat="1" ht="18" customHeight="1">
      <c r="A24" s="30"/>
      <c r="B24" s="31"/>
      <c r="C24" s="30"/>
      <c r="D24" s="30"/>
      <c r="E24" s="23" t="s">
        <v>34</v>
      </c>
      <c r="F24" s="30"/>
      <c r="G24" s="30"/>
      <c r="H24" s="30"/>
      <c r="I24" s="25" t="s">
        <v>27</v>
      </c>
      <c r="J24" s="23" t="s">
        <v>1</v>
      </c>
      <c r="K24" s="30"/>
      <c r="L24" s="40"/>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40"/>
      <c r="S25" s="30"/>
      <c r="T25" s="30"/>
      <c r="U25" s="30"/>
      <c r="V25" s="30"/>
      <c r="W25" s="30"/>
      <c r="X25" s="30"/>
      <c r="Y25" s="30"/>
      <c r="Z25" s="30"/>
      <c r="AA25" s="30"/>
      <c r="AB25" s="30"/>
      <c r="AC25" s="30"/>
      <c r="AD25" s="30"/>
      <c r="AE25" s="30"/>
    </row>
    <row r="26" spans="1:31" s="2" customFormat="1" ht="12" customHeight="1">
      <c r="A26" s="30"/>
      <c r="B26" s="31"/>
      <c r="C26" s="30"/>
      <c r="D26" s="25" t="s">
        <v>35</v>
      </c>
      <c r="E26" s="30"/>
      <c r="F26" s="30"/>
      <c r="G26" s="30"/>
      <c r="H26" s="30"/>
      <c r="I26" s="30"/>
      <c r="J26" s="30"/>
      <c r="K26" s="30"/>
      <c r="L26" s="40"/>
      <c r="S26" s="30"/>
      <c r="T26" s="30"/>
      <c r="U26" s="30"/>
      <c r="V26" s="30"/>
      <c r="W26" s="30"/>
      <c r="X26" s="30"/>
      <c r="Y26" s="30"/>
      <c r="Z26" s="30"/>
      <c r="AA26" s="30"/>
      <c r="AB26" s="30"/>
      <c r="AC26" s="30"/>
      <c r="AD26" s="30"/>
      <c r="AE26" s="30"/>
    </row>
    <row r="27" spans="1:31" s="8" customFormat="1" ht="16.5" customHeight="1">
      <c r="A27" s="97"/>
      <c r="B27" s="98"/>
      <c r="C27" s="97"/>
      <c r="D27" s="97"/>
      <c r="E27" s="204" t="s">
        <v>1</v>
      </c>
      <c r="F27" s="204"/>
      <c r="G27" s="204"/>
      <c r="H27" s="204"/>
      <c r="I27" s="97"/>
      <c r="J27" s="97"/>
      <c r="K27" s="97"/>
      <c r="L27" s="99"/>
      <c r="S27" s="97"/>
      <c r="T27" s="97"/>
      <c r="U27" s="97"/>
      <c r="V27" s="97"/>
      <c r="W27" s="97"/>
      <c r="X27" s="97"/>
      <c r="Y27" s="97"/>
      <c r="Z27" s="97"/>
      <c r="AA27" s="97"/>
      <c r="AB27" s="97"/>
      <c r="AC27" s="97"/>
      <c r="AD27" s="97"/>
      <c r="AE27" s="97"/>
    </row>
    <row r="28" spans="1:31" s="2" customFormat="1" ht="6.95" customHeight="1">
      <c r="A28" s="30"/>
      <c r="B28" s="31"/>
      <c r="C28" s="30"/>
      <c r="D28" s="30"/>
      <c r="E28" s="30"/>
      <c r="F28" s="30"/>
      <c r="G28" s="30"/>
      <c r="H28" s="30"/>
      <c r="I28" s="30"/>
      <c r="J28" s="30"/>
      <c r="K28" s="30"/>
      <c r="L28" s="40"/>
      <c r="S28" s="30"/>
      <c r="T28" s="30"/>
      <c r="U28" s="30"/>
      <c r="V28" s="30"/>
      <c r="W28" s="30"/>
      <c r="X28" s="30"/>
      <c r="Y28" s="30"/>
      <c r="Z28" s="30"/>
      <c r="AA28" s="30"/>
      <c r="AB28" s="30"/>
      <c r="AC28" s="30"/>
      <c r="AD28" s="30"/>
      <c r="AE28" s="30"/>
    </row>
    <row r="29" spans="1:31" s="2" customFormat="1" ht="6.95" customHeight="1">
      <c r="A29" s="30"/>
      <c r="B29" s="31"/>
      <c r="C29" s="30"/>
      <c r="D29" s="64"/>
      <c r="E29" s="64"/>
      <c r="F29" s="64"/>
      <c r="G29" s="64"/>
      <c r="H29" s="64"/>
      <c r="I29" s="64"/>
      <c r="J29" s="64"/>
      <c r="K29" s="64"/>
      <c r="L29" s="40"/>
      <c r="S29" s="30"/>
      <c r="T29" s="30"/>
      <c r="U29" s="30"/>
      <c r="V29" s="30"/>
      <c r="W29" s="30"/>
      <c r="X29" s="30"/>
      <c r="Y29" s="30"/>
      <c r="Z29" s="30"/>
      <c r="AA29" s="30"/>
      <c r="AB29" s="30"/>
      <c r="AC29" s="30"/>
      <c r="AD29" s="30"/>
      <c r="AE29" s="30"/>
    </row>
    <row r="30" spans="1:31" s="2" customFormat="1" ht="25.35" customHeight="1">
      <c r="A30" s="30"/>
      <c r="B30" s="31"/>
      <c r="C30" s="30"/>
      <c r="D30" s="100" t="s">
        <v>36</v>
      </c>
      <c r="E30" s="30"/>
      <c r="F30" s="30"/>
      <c r="G30" s="30"/>
      <c r="H30" s="30"/>
      <c r="I30" s="30"/>
      <c r="J30" s="69">
        <f>ROUND(J117, 2)</f>
        <v>0</v>
      </c>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40"/>
      <c r="S32" s="30"/>
      <c r="T32" s="30"/>
      <c r="U32" s="30"/>
      <c r="V32" s="30"/>
      <c r="W32" s="30"/>
      <c r="X32" s="30"/>
      <c r="Y32" s="30"/>
      <c r="Z32" s="30"/>
      <c r="AA32" s="30"/>
      <c r="AB32" s="30"/>
      <c r="AC32" s="30"/>
      <c r="AD32" s="30"/>
      <c r="AE32" s="30"/>
    </row>
    <row r="33" spans="1:31" s="2" customFormat="1" ht="14.45" customHeight="1">
      <c r="A33" s="30"/>
      <c r="B33" s="31"/>
      <c r="C33" s="30"/>
      <c r="D33" s="101" t="s">
        <v>40</v>
      </c>
      <c r="E33" s="25" t="s">
        <v>41</v>
      </c>
      <c r="F33" s="102">
        <f>ROUND((SUM(BE117:BE126)),  2)</f>
        <v>0</v>
      </c>
      <c r="G33" s="30"/>
      <c r="H33" s="30"/>
      <c r="I33" s="103">
        <v>0.21</v>
      </c>
      <c r="J33" s="102">
        <f>ROUND(((SUM(BE117:BE126))*I33),  2)</f>
        <v>0</v>
      </c>
      <c r="K33" s="30"/>
      <c r="L33" s="40"/>
      <c r="S33" s="30"/>
      <c r="T33" s="30"/>
      <c r="U33" s="30"/>
      <c r="V33" s="30"/>
      <c r="W33" s="30"/>
      <c r="X33" s="30"/>
      <c r="Y33" s="30"/>
      <c r="Z33" s="30"/>
      <c r="AA33" s="30"/>
      <c r="AB33" s="30"/>
      <c r="AC33" s="30"/>
      <c r="AD33" s="30"/>
      <c r="AE33" s="30"/>
    </row>
    <row r="34" spans="1:31" s="2" customFormat="1" ht="14.45" customHeight="1">
      <c r="A34" s="30"/>
      <c r="B34" s="31"/>
      <c r="C34" s="30"/>
      <c r="D34" s="30"/>
      <c r="E34" s="25" t="s">
        <v>42</v>
      </c>
      <c r="F34" s="102">
        <f>ROUND((SUM(BF117:BF126)),  2)</f>
        <v>0</v>
      </c>
      <c r="G34" s="30"/>
      <c r="H34" s="30"/>
      <c r="I34" s="103">
        <v>0.12</v>
      </c>
      <c r="J34" s="102">
        <f>ROUND(((SUM(BF117:BF126))*I34),  2)</f>
        <v>0</v>
      </c>
      <c r="K34" s="30"/>
      <c r="L34" s="40"/>
      <c r="S34" s="30"/>
      <c r="T34" s="30"/>
      <c r="U34" s="30"/>
      <c r="V34" s="30"/>
      <c r="W34" s="30"/>
      <c r="X34" s="30"/>
      <c r="Y34" s="30"/>
      <c r="Z34" s="30"/>
      <c r="AA34" s="30"/>
      <c r="AB34" s="30"/>
      <c r="AC34" s="30"/>
      <c r="AD34" s="30"/>
      <c r="AE34" s="30"/>
    </row>
    <row r="35" spans="1:31" s="2" customFormat="1" ht="14.45" hidden="1" customHeight="1">
      <c r="A35" s="30"/>
      <c r="B35" s="31"/>
      <c r="C35" s="30"/>
      <c r="D35" s="30"/>
      <c r="E35" s="25" t="s">
        <v>43</v>
      </c>
      <c r="F35" s="102">
        <f>ROUND((SUM(BG117:BG126)),  2)</f>
        <v>0</v>
      </c>
      <c r="G35" s="30"/>
      <c r="H35" s="30"/>
      <c r="I35" s="103">
        <v>0.21</v>
      </c>
      <c r="J35" s="102">
        <f>0</f>
        <v>0</v>
      </c>
      <c r="K35" s="30"/>
      <c r="L35" s="40"/>
      <c r="S35" s="30"/>
      <c r="T35" s="30"/>
      <c r="U35" s="30"/>
      <c r="V35" s="30"/>
      <c r="W35" s="30"/>
      <c r="X35" s="30"/>
      <c r="Y35" s="30"/>
      <c r="Z35" s="30"/>
      <c r="AA35" s="30"/>
      <c r="AB35" s="30"/>
      <c r="AC35" s="30"/>
      <c r="AD35" s="30"/>
      <c r="AE35" s="30"/>
    </row>
    <row r="36" spans="1:31" s="2" customFormat="1" ht="14.45" hidden="1" customHeight="1">
      <c r="A36" s="30"/>
      <c r="B36" s="31"/>
      <c r="C36" s="30"/>
      <c r="D36" s="30"/>
      <c r="E36" s="25" t="s">
        <v>44</v>
      </c>
      <c r="F36" s="102">
        <f>ROUND((SUM(BH117:BH126)),  2)</f>
        <v>0</v>
      </c>
      <c r="G36" s="30"/>
      <c r="H36" s="30"/>
      <c r="I36" s="103">
        <v>0.12</v>
      </c>
      <c r="J36" s="102">
        <f>0</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45</v>
      </c>
      <c r="F37" s="102">
        <f>ROUND((SUM(BI117:BI126)),  2)</f>
        <v>0</v>
      </c>
      <c r="G37" s="30"/>
      <c r="H37" s="30"/>
      <c r="I37" s="103">
        <v>0</v>
      </c>
      <c r="J37" s="102">
        <f>0</f>
        <v>0</v>
      </c>
      <c r="K37" s="30"/>
      <c r="L37" s="40"/>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40"/>
      <c r="S38" s="30"/>
      <c r="T38" s="30"/>
      <c r="U38" s="30"/>
      <c r="V38" s="30"/>
      <c r="W38" s="30"/>
      <c r="X38" s="30"/>
      <c r="Y38" s="30"/>
      <c r="Z38" s="30"/>
      <c r="AA38" s="30"/>
      <c r="AB38" s="30"/>
      <c r="AC38" s="30"/>
      <c r="AD38" s="30"/>
      <c r="AE38" s="30"/>
    </row>
    <row r="39" spans="1:31" s="2" customFormat="1" ht="25.35" customHeight="1">
      <c r="A39" s="30"/>
      <c r="B39" s="31"/>
      <c r="C39" s="104"/>
      <c r="D39" s="105" t="s">
        <v>46</v>
      </c>
      <c r="E39" s="58"/>
      <c r="F39" s="58"/>
      <c r="G39" s="106" t="s">
        <v>47</v>
      </c>
      <c r="H39" s="107" t="s">
        <v>48</v>
      </c>
      <c r="I39" s="58"/>
      <c r="J39" s="108">
        <f>SUM(J30:J37)</f>
        <v>0</v>
      </c>
      <c r="K39" s="109"/>
      <c r="L39" s="40"/>
      <c r="S39" s="30"/>
      <c r="T39" s="30"/>
      <c r="U39" s="30"/>
      <c r="V39" s="30"/>
      <c r="W39" s="30"/>
      <c r="X39" s="30"/>
      <c r="Y39" s="30"/>
      <c r="Z39" s="30"/>
      <c r="AA39" s="30"/>
      <c r="AB39" s="30"/>
      <c r="AC39" s="30"/>
      <c r="AD39" s="30"/>
      <c r="AE39" s="30"/>
    </row>
    <row r="40" spans="1:31" s="2" customFormat="1" ht="14.4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1" customFormat="1" ht="14.45" customHeight="1">
      <c r="B41" s="18"/>
      <c r="L41" s="18"/>
    </row>
    <row r="42" spans="1:31" s="1" customFormat="1" ht="14.45" customHeight="1">
      <c r="B42" s="18"/>
      <c r="L42" s="18"/>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47"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47"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47"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47"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47"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47" s="2" customFormat="1" ht="12" customHeight="1">
      <c r="A86" s="30"/>
      <c r="B86" s="31"/>
      <c r="C86" s="25" t="s">
        <v>139</v>
      </c>
      <c r="D86" s="30"/>
      <c r="E86" s="30"/>
      <c r="F86" s="30"/>
      <c r="G86" s="30"/>
      <c r="H86" s="30"/>
      <c r="I86" s="30"/>
      <c r="J86" s="30"/>
      <c r="K86" s="30"/>
      <c r="L86" s="40"/>
      <c r="S86" s="30"/>
      <c r="T86" s="30"/>
      <c r="U86" s="30"/>
      <c r="V86" s="30"/>
      <c r="W86" s="30"/>
      <c r="X86" s="30"/>
      <c r="Y86" s="30"/>
      <c r="Z86" s="30"/>
      <c r="AA86" s="30"/>
      <c r="AB86" s="30"/>
      <c r="AC86" s="30"/>
      <c r="AD86" s="30"/>
      <c r="AE86" s="30"/>
    </row>
    <row r="87" spans="1:47" s="2" customFormat="1" ht="16.5" customHeight="1">
      <c r="A87" s="30"/>
      <c r="B87" s="31"/>
      <c r="C87" s="30"/>
      <c r="D87" s="30"/>
      <c r="E87" s="193" t="str">
        <f>E9</f>
        <v>00 - VRN</v>
      </c>
      <c r="F87" s="233"/>
      <c r="G87" s="233"/>
      <c r="H87" s="233"/>
      <c r="I87" s="30"/>
      <c r="J87" s="30"/>
      <c r="K87" s="30"/>
      <c r="L87" s="40"/>
      <c r="S87" s="30"/>
      <c r="T87" s="30"/>
      <c r="U87" s="30"/>
      <c r="V87" s="30"/>
      <c r="W87" s="30"/>
      <c r="X87" s="30"/>
      <c r="Y87" s="30"/>
      <c r="Z87" s="30"/>
      <c r="AA87" s="30"/>
      <c r="AB87" s="30"/>
      <c r="AC87" s="30"/>
      <c r="AD87" s="30"/>
      <c r="AE87" s="30"/>
    </row>
    <row r="88" spans="1:47" s="2" customFormat="1" ht="6.95" customHeight="1">
      <c r="A88" s="30"/>
      <c r="B88" s="31"/>
      <c r="C88" s="30"/>
      <c r="D88" s="30"/>
      <c r="E88" s="30"/>
      <c r="F88" s="30"/>
      <c r="G88" s="30"/>
      <c r="H88" s="30"/>
      <c r="I88" s="30"/>
      <c r="J88" s="30"/>
      <c r="K88" s="30"/>
      <c r="L88" s="40"/>
      <c r="S88" s="30"/>
      <c r="T88" s="30"/>
      <c r="U88" s="30"/>
      <c r="V88" s="30"/>
      <c r="W88" s="30"/>
      <c r="X88" s="30"/>
      <c r="Y88" s="30"/>
      <c r="Z88" s="30"/>
      <c r="AA88" s="30"/>
      <c r="AB88" s="30"/>
      <c r="AC88" s="30"/>
      <c r="AD88" s="30"/>
      <c r="AE88" s="30"/>
    </row>
    <row r="89" spans="1:47" s="2" customFormat="1" ht="12" customHeight="1">
      <c r="A89" s="30"/>
      <c r="B89" s="31"/>
      <c r="C89" s="25" t="s">
        <v>20</v>
      </c>
      <c r="D89" s="30"/>
      <c r="E89" s="30"/>
      <c r="F89" s="23" t="str">
        <f>F12</f>
        <v>Horní Slavkov</v>
      </c>
      <c r="G89" s="30"/>
      <c r="H89" s="30"/>
      <c r="I89" s="25" t="s">
        <v>22</v>
      </c>
      <c r="J89" s="53" t="str">
        <f>IF(J12="","",J12)</f>
        <v>26. 8. 2025</v>
      </c>
      <c r="K89" s="30"/>
      <c r="L89" s="40"/>
      <c r="S89" s="30"/>
      <c r="T89" s="30"/>
      <c r="U89" s="30"/>
      <c r="V89" s="30"/>
      <c r="W89" s="30"/>
      <c r="X89" s="30"/>
      <c r="Y89" s="30"/>
      <c r="Z89" s="30"/>
      <c r="AA89" s="30"/>
      <c r="AB89" s="30"/>
      <c r="AC89" s="30"/>
      <c r="AD89" s="30"/>
      <c r="AE89" s="30"/>
    </row>
    <row r="90" spans="1:47"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47" s="2" customFormat="1" ht="15.2" customHeight="1">
      <c r="A91" s="30"/>
      <c r="B91" s="31"/>
      <c r="C91" s="25" t="s">
        <v>24</v>
      </c>
      <c r="D91" s="30"/>
      <c r="E91" s="30"/>
      <c r="F91" s="23" t="str">
        <f>E15</f>
        <v>Město Horní Slavkov</v>
      </c>
      <c r="G91" s="30"/>
      <c r="H91" s="30"/>
      <c r="I91" s="25" t="s">
        <v>30</v>
      </c>
      <c r="J91" s="28" t="str">
        <f>E21</f>
        <v>TMS Projekt</v>
      </c>
      <c r="K91" s="30"/>
      <c r="L91" s="40"/>
      <c r="S91" s="30"/>
      <c r="T91" s="30"/>
      <c r="U91" s="30"/>
      <c r="V91" s="30"/>
      <c r="W91" s="30"/>
      <c r="X91" s="30"/>
      <c r="Y91" s="30"/>
      <c r="Z91" s="30"/>
      <c r="AA91" s="30"/>
      <c r="AB91" s="30"/>
      <c r="AC91" s="30"/>
      <c r="AD91" s="30"/>
      <c r="AE91" s="30"/>
    </row>
    <row r="92" spans="1:47" s="2" customFormat="1" ht="15.2" customHeight="1">
      <c r="A92" s="30"/>
      <c r="B92" s="31"/>
      <c r="C92" s="25" t="s">
        <v>28</v>
      </c>
      <c r="D92" s="30"/>
      <c r="E92" s="30"/>
      <c r="F92" s="23" t="str">
        <f>IF(E18="","",E18)</f>
        <v>Vyplň údaj</v>
      </c>
      <c r="G92" s="30"/>
      <c r="H92" s="30"/>
      <c r="I92" s="25" t="s">
        <v>33</v>
      </c>
      <c r="J92" s="28" t="str">
        <f>E24</f>
        <v>Milan Hájek</v>
      </c>
      <c r="K92" s="30"/>
      <c r="L92" s="40"/>
      <c r="S92" s="30"/>
      <c r="T92" s="30"/>
      <c r="U92" s="30"/>
      <c r="V92" s="30"/>
      <c r="W92" s="30"/>
      <c r="X92" s="30"/>
      <c r="Y92" s="30"/>
      <c r="Z92" s="30"/>
      <c r="AA92" s="30"/>
      <c r="AB92" s="30"/>
      <c r="AC92" s="30"/>
      <c r="AD92" s="30"/>
      <c r="AE92" s="30"/>
    </row>
    <row r="93" spans="1:47" s="2" customFormat="1" ht="10.35" customHeight="1">
      <c r="A93" s="30"/>
      <c r="B93" s="31"/>
      <c r="C93" s="30"/>
      <c r="D93" s="30"/>
      <c r="E93" s="30"/>
      <c r="F93" s="30"/>
      <c r="G93" s="30"/>
      <c r="H93" s="30"/>
      <c r="I93" s="30"/>
      <c r="J93" s="30"/>
      <c r="K93" s="30"/>
      <c r="L93" s="40"/>
      <c r="S93" s="30"/>
      <c r="T93" s="30"/>
      <c r="U93" s="30"/>
      <c r="V93" s="30"/>
      <c r="W93" s="30"/>
      <c r="X93" s="30"/>
      <c r="Y93" s="30"/>
      <c r="Z93" s="30"/>
      <c r="AA93" s="30"/>
      <c r="AB93" s="30"/>
      <c r="AC93" s="30"/>
      <c r="AD93" s="30"/>
      <c r="AE93" s="30"/>
    </row>
    <row r="94" spans="1:47" s="2" customFormat="1" ht="29.25" customHeight="1">
      <c r="A94" s="30"/>
      <c r="B94" s="31"/>
      <c r="C94" s="112" t="s">
        <v>142</v>
      </c>
      <c r="D94" s="104"/>
      <c r="E94" s="104"/>
      <c r="F94" s="104"/>
      <c r="G94" s="104"/>
      <c r="H94" s="104"/>
      <c r="I94" s="104"/>
      <c r="J94" s="113" t="s">
        <v>143</v>
      </c>
      <c r="K94" s="104"/>
      <c r="L94" s="40"/>
      <c r="S94" s="30"/>
      <c r="T94" s="30"/>
      <c r="U94" s="30"/>
      <c r="V94" s="30"/>
      <c r="W94" s="30"/>
      <c r="X94" s="30"/>
      <c r="Y94" s="30"/>
      <c r="Z94" s="30"/>
      <c r="AA94" s="30"/>
      <c r="AB94" s="30"/>
      <c r="AC94" s="30"/>
      <c r="AD94" s="30"/>
      <c r="AE94" s="30"/>
    </row>
    <row r="95" spans="1:47"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47" s="2" customFormat="1" ht="22.9" customHeight="1">
      <c r="A96" s="30"/>
      <c r="B96" s="31"/>
      <c r="C96" s="114" t="s">
        <v>144</v>
      </c>
      <c r="D96" s="30"/>
      <c r="E96" s="30"/>
      <c r="F96" s="30"/>
      <c r="G96" s="30"/>
      <c r="H96" s="30"/>
      <c r="I96" s="30"/>
      <c r="J96" s="69">
        <f>J117</f>
        <v>0</v>
      </c>
      <c r="K96" s="30"/>
      <c r="L96" s="40"/>
      <c r="S96" s="30"/>
      <c r="T96" s="30"/>
      <c r="U96" s="30"/>
      <c r="V96" s="30"/>
      <c r="W96" s="30"/>
      <c r="X96" s="30"/>
      <c r="Y96" s="30"/>
      <c r="Z96" s="30"/>
      <c r="AA96" s="30"/>
      <c r="AB96" s="30"/>
      <c r="AC96" s="30"/>
      <c r="AD96" s="30"/>
      <c r="AE96" s="30"/>
      <c r="AU96" s="15" t="s">
        <v>145</v>
      </c>
    </row>
    <row r="97" spans="1:31" s="9" customFormat="1" ht="24.95" customHeight="1">
      <c r="B97" s="115"/>
      <c r="D97" s="116" t="s">
        <v>146</v>
      </c>
      <c r="E97" s="117"/>
      <c r="F97" s="117"/>
      <c r="G97" s="117"/>
      <c r="H97" s="117"/>
      <c r="I97" s="117"/>
      <c r="J97" s="118">
        <f>J118</f>
        <v>0</v>
      </c>
      <c r="L97" s="115"/>
    </row>
    <row r="98" spans="1:31" s="2" customFormat="1" ht="21.75" customHeight="1">
      <c r="A98" s="30"/>
      <c r="B98" s="31"/>
      <c r="C98" s="30"/>
      <c r="D98" s="30"/>
      <c r="E98" s="30"/>
      <c r="F98" s="30"/>
      <c r="G98" s="30"/>
      <c r="H98" s="30"/>
      <c r="I98" s="30"/>
      <c r="J98" s="30"/>
      <c r="K98" s="30"/>
      <c r="L98" s="40"/>
      <c r="S98" s="30"/>
      <c r="T98" s="30"/>
      <c r="U98" s="30"/>
      <c r="V98" s="30"/>
      <c r="W98" s="30"/>
      <c r="X98" s="30"/>
      <c r="Y98" s="30"/>
      <c r="Z98" s="30"/>
      <c r="AA98" s="30"/>
      <c r="AB98" s="30"/>
      <c r="AC98" s="30"/>
      <c r="AD98" s="30"/>
      <c r="AE98" s="30"/>
    </row>
    <row r="99" spans="1:31" s="2" customFormat="1" ht="6.95" customHeight="1">
      <c r="A99" s="30"/>
      <c r="B99" s="45"/>
      <c r="C99" s="46"/>
      <c r="D99" s="46"/>
      <c r="E99" s="46"/>
      <c r="F99" s="46"/>
      <c r="G99" s="46"/>
      <c r="H99" s="46"/>
      <c r="I99" s="46"/>
      <c r="J99" s="46"/>
      <c r="K99" s="46"/>
      <c r="L99" s="40"/>
      <c r="S99" s="30"/>
      <c r="T99" s="30"/>
      <c r="U99" s="30"/>
      <c r="V99" s="30"/>
      <c r="W99" s="30"/>
      <c r="X99" s="30"/>
      <c r="Y99" s="30"/>
      <c r="Z99" s="30"/>
      <c r="AA99" s="30"/>
      <c r="AB99" s="30"/>
      <c r="AC99" s="30"/>
      <c r="AD99" s="30"/>
      <c r="AE99" s="30"/>
    </row>
    <row r="103" spans="1:31" s="2" customFormat="1" ht="6.95" customHeight="1">
      <c r="A103" s="30"/>
      <c r="B103" s="47"/>
      <c r="C103" s="48"/>
      <c r="D103" s="48"/>
      <c r="E103" s="48"/>
      <c r="F103" s="48"/>
      <c r="G103" s="48"/>
      <c r="H103" s="48"/>
      <c r="I103" s="48"/>
      <c r="J103" s="48"/>
      <c r="K103" s="48"/>
      <c r="L103" s="40"/>
      <c r="S103" s="30"/>
      <c r="T103" s="30"/>
      <c r="U103" s="30"/>
      <c r="V103" s="30"/>
      <c r="W103" s="30"/>
      <c r="X103" s="30"/>
      <c r="Y103" s="30"/>
      <c r="Z103" s="30"/>
      <c r="AA103" s="30"/>
      <c r="AB103" s="30"/>
      <c r="AC103" s="30"/>
      <c r="AD103" s="30"/>
      <c r="AE103" s="30"/>
    </row>
    <row r="104" spans="1:31" s="2" customFormat="1" ht="24.95" customHeight="1">
      <c r="A104" s="30"/>
      <c r="B104" s="31"/>
      <c r="C104" s="19" t="s">
        <v>147</v>
      </c>
      <c r="D104" s="30"/>
      <c r="E104" s="30"/>
      <c r="F104" s="30"/>
      <c r="G104" s="30"/>
      <c r="H104" s="30"/>
      <c r="I104" s="30"/>
      <c r="J104" s="30"/>
      <c r="K104" s="30"/>
      <c r="L104" s="40"/>
      <c r="S104" s="30"/>
      <c r="T104" s="30"/>
      <c r="U104" s="30"/>
      <c r="V104" s="30"/>
      <c r="W104" s="30"/>
      <c r="X104" s="30"/>
      <c r="Y104" s="30"/>
      <c r="Z104" s="30"/>
      <c r="AA104" s="30"/>
      <c r="AB104" s="30"/>
      <c r="AC104" s="30"/>
      <c r="AD104" s="30"/>
      <c r="AE104" s="30"/>
    </row>
    <row r="105" spans="1:31" s="2" customFormat="1" ht="6.95" customHeight="1">
      <c r="A105" s="30"/>
      <c r="B105" s="31"/>
      <c r="C105" s="30"/>
      <c r="D105" s="30"/>
      <c r="E105" s="30"/>
      <c r="F105" s="30"/>
      <c r="G105" s="30"/>
      <c r="H105" s="30"/>
      <c r="I105" s="30"/>
      <c r="J105" s="30"/>
      <c r="K105" s="30"/>
      <c r="L105" s="40"/>
      <c r="S105" s="30"/>
      <c r="T105" s="30"/>
      <c r="U105" s="30"/>
      <c r="V105" s="30"/>
      <c r="W105" s="30"/>
      <c r="X105" s="30"/>
      <c r="Y105" s="30"/>
      <c r="Z105" s="30"/>
      <c r="AA105" s="30"/>
      <c r="AB105" s="30"/>
      <c r="AC105" s="30"/>
      <c r="AD105" s="30"/>
      <c r="AE105" s="30"/>
    </row>
    <row r="106" spans="1:31" s="2" customFormat="1" ht="12" customHeight="1">
      <c r="A106" s="30"/>
      <c r="B106" s="31"/>
      <c r="C106" s="25" t="s">
        <v>16</v>
      </c>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31" s="2" customFormat="1" ht="16.5" customHeight="1">
      <c r="A107" s="30"/>
      <c r="B107" s="31"/>
      <c r="C107" s="30"/>
      <c r="D107" s="30"/>
      <c r="E107" s="231" t="str">
        <f>E7</f>
        <v>Měšťanský dům čp.6 - Horní Slavkov</v>
      </c>
      <c r="F107" s="232"/>
      <c r="G107" s="232"/>
      <c r="H107" s="232"/>
      <c r="I107" s="30"/>
      <c r="J107" s="30"/>
      <c r="K107" s="30"/>
      <c r="L107" s="40"/>
      <c r="S107" s="30"/>
      <c r="T107" s="30"/>
      <c r="U107" s="30"/>
      <c r="V107" s="30"/>
      <c r="W107" s="30"/>
      <c r="X107" s="30"/>
      <c r="Y107" s="30"/>
      <c r="Z107" s="30"/>
      <c r="AA107" s="30"/>
      <c r="AB107" s="30"/>
      <c r="AC107" s="30"/>
      <c r="AD107" s="30"/>
      <c r="AE107" s="30"/>
    </row>
    <row r="108" spans="1:31" s="2" customFormat="1" ht="12" customHeight="1">
      <c r="A108" s="30"/>
      <c r="B108" s="31"/>
      <c r="C108" s="25" t="s">
        <v>139</v>
      </c>
      <c r="D108" s="30"/>
      <c r="E108" s="30"/>
      <c r="F108" s="30"/>
      <c r="G108" s="30"/>
      <c r="H108" s="30"/>
      <c r="I108" s="30"/>
      <c r="J108" s="30"/>
      <c r="K108" s="30"/>
      <c r="L108" s="40"/>
      <c r="S108" s="30"/>
      <c r="T108" s="30"/>
      <c r="U108" s="30"/>
      <c r="V108" s="30"/>
      <c r="W108" s="30"/>
      <c r="X108" s="30"/>
      <c r="Y108" s="30"/>
      <c r="Z108" s="30"/>
      <c r="AA108" s="30"/>
      <c r="AB108" s="30"/>
      <c r="AC108" s="30"/>
      <c r="AD108" s="30"/>
      <c r="AE108" s="30"/>
    </row>
    <row r="109" spans="1:31" s="2" customFormat="1" ht="16.5" customHeight="1">
      <c r="A109" s="30"/>
      <c r="B109" s="31"/>
      <c r="C109" s="30"/>
      <c r="D109" s="30"/>
      <c r="E109" s="193" t="str">
        <f>E9</f>
        <v>00 - VRN</v>
      </c>
      <c r="F109" s="233"/>
      <c r="G109" s="233"/>
      <c r="H109" s="233"/>
      <c r="I109" s="30"/>
      <c r="J109" s="30"/>
      <c r="K109" s="30"/>
      <c r="L109" s="40"/>
      <c r="S109" s="30"/>
      <c r="T109" s="30"/>
      <c r="U109" s="30"/>
      <c r="V109" s="30"/>
      <c r="W109" s="30"/>
      <c r="X109" s="30"/>
      <c r="Y109" s="30"/>
      <c r="Z109" s="30"/>
      <c r="AA109" s="30"/>
      <c r="AB109" s="30"/>
      <c r="AC109" s="30"/>
      <c r="AD109" s="30"/>
      <c r="AE109" s="30"/>
    </row>
    <row r="110" spans="1:31" s="2" customFormat="1" ht="6.95" customHeight="1">
      <c r="A110" s="30"/>
      <c r="B110" s="31"/>
      <c r="C110" s="30"/>
      <c r="D110" s="30"/>
      <c r="E110" s="30"/>
      <c r="F110" s="30"/>
      <c r="G110" s="30"/>
      <c r="H110" s="30"/>
      <c r="I110" s="30"/>
      <c r="J110" s="30"/>
      <c r="K110" s="30"/>
      <c r="L110" s="40"/>
      <c r="S110" s="30"/>
      <c r="T110" s="30"/>
      <c r="U110" s="30"/>
      <c r="V110" s="30"/>
      <c r="W110" s="30"/>
      <c r="X110" s="30"/>
      <c r="Y110" s="30"/>
      <c r="Z110" s="30"/>
      <c r="AA110" s="30"/>
      <c r="AB110" s="30"/>
      <c r="AC110" s="30"/>
      <c r="AD110" s="30"/>
      <c r="AE110" s="30"/>
    </row>
    <row r="111" spans="1:31" s="2" customFormat="1" ht="12" customHeight="1">
      <c r="A111" s="30"/>
      <c r="B111" s="31"/>
      <c r="C111" s="25" t="s">
        <v>20</v>
      </c>
      <c r="D111" s="30"/>
      <c r="E111" s="30"/>
      <c r="F111" s="23" t="str">
        <f>F12</f>
        <v>Horní Slavkov</v>
      </c>
      <c r="G111" s="30"/>
      <c r="H111" s="30"/>
      <c r="I111" s="25" t="s">
        <v>22</v>
      </c>
      <c r="J111" s="53" t="str">
        <f>IF(J12="","",J12)</f>
        <v>26. 8. 2025</v>
      </c>
      <c r="K111" s="30"/>
      <c r="L111" s="40"/>
      <c r="S111" s="30"/>
      <c r="T111" s="30"/>
      <c r="U111" s="30"/>
      <c r="V111" s="30"/>
      <c r="W111" s="30"/>
      <c r="X111" s="30"/>
      <c r="Y111" s="30"/>
      <c r="Z111" s="30"/>
      <c r="AA111" s="30"/>
      <c r="AB111" s="30"/>
      <c r="AC111" s="30"/>
      <c r="AD111" s="30"/>
      <c r="AE111" s="30"/>
    </row>
    <row r="112" spans="1:31" s="2" customFormat="1" ht="6.95" customHeight="1">
      <c r="A112" s="30"/>
      <c r="B112" s="31"/>
      <c r="C112" s="30"/>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65" s="2" customFormat="1" ht="15.2" customHeight="1">
      <c r="A113" s="30"/>
      <c r="B113" s="31"/>
      <c r="C113" s="25" t="s">
        <v>24</v>
      </c>
      <c r="D113" s="30"/>
      <c r="E113" s="30"/>
      <c r="F113" s="23" t="str">
        <f>E15</f>
        <v>Město Horní Slavkov</v>
      </c>
      <c r="G113" s="30"/>
      <c r="H113" s="30"/>
      <c r="I113" s="25" t="s">
        <v>30</v>
      </c>
      <c r="J113" s="28" t="str">
        <f>E21</f>
        <v>TMS Projekt</v>
      </c>
      <c r="K113" s="30"/>
      <c r="L113" s="40"/>
      <c r="S113" s="30"/>
      <c r="T113" s="30"/>
      <c r="U113" s="30"/>
      <c r="V113" s="30"/>
      <c r="W113" s="30"/>
      <c r="X113" s="30"/>
      <c r="Y113" s="30"/>
      <c r="Z113" s="30"/>
      <c r="AA113" s="30"/>
      <c r="AB113" s="30"/>
      <c r="AC113" s="30"/>
      <c r="AD113" s="30"/>
      <c r="AE113" s="30"/>
    </row>
    <row r="114" spans="1:65" s="2" customFormat="1" ht="15.2" customHeight="1">
      <c r="A114" s="30"/>
      <c r="B114" s="31"/>
      <c r="C114" s="25" t="s">
        <v>28</v>
      </c>
      <c r="D114" s="30"/>
      <c r="E114" s="30"/>
      <c r="F114" s="23" t="str">
        <f>IF(E18="","",E18)</f>
        <v>Vyplň údaj</v>
      </c>
      <c r="G114" s="30"/>
      <c r="H114" s="30"/>
      <c r="I114" s="25" t="s">
        <v>33</v>
      </c>
      <c r="J114" s="28" t="str">
        <f>E24</f>
        <v>Milan Hájek</v>
      </c>
      <c r="K114" s="30"/>
      <c r="L114" s="40"/>
      <c r="S114" s="30"/>
      <c r="T114" s="30"/>
      <c r="U114" s="30"/>
      <c r="V114" s="30"/>
      <c r="W114" s="30"/>
      <c r="X114" s="30"/>
      <c r="Y114" s="30"/>
      <c r="Z114" s="30"/>
      <c r="AA114" s="30"/>
      <c r="AB114" s="30"/>
      <c r="AC114" s="30"/>
      <c r="AD114" s="30"/>
      <c r="AE114" s="30"/>
    </row>
    <row r="115" spans="1:65" s="2" customFormat="1" ht="10.3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5" s="10" customFormat="1" ht="29.25" customHeight="1">
      <c r="A116" s="119"/>
      <c r="B116" s="120"/>
      <c r="C116" s="121" t="s">
        <v>148</v>
      </c>
      <c r="D116" s="122" t="s">
        <v>61</v>
      </c>
      <c r="E116" s="122" t="s">
        <v>57</v>
      </c>
      <c r="F116" s="122" t="s">
        <v>58</v>
      </c>
      <c r="G116" s="122" t="s">
        <v>149</v>
      </c>
      <c r="H116" s="122" t="s">
        <v>150</v>
      </c>
      <c r="I116" s="122" t="s">
        <v>151</v>
      </c>
      <c r="J116" s="122" t="s">
        <v>143</v>
      </c>
      <c r="K116" s="123" t="s">
        <v>152</v>
      </c>
      <c r="L116" s="124"/>
      <c r="M116" s="60" t="s">
        <v>1</v>
      </c>
      <c r="N116" s="61" t="s">
        <v>40</v>
      </c>
      <c r="O116" s="61" t="s">
        <v>153</v>
      </c>
      <c r="P116" s="61" t="s">
        <v>154</v>
      </c>
      <c r="Q116" s="61" t="s">
        <v>155</v>
      </c>
      <c r="R116" s="61" t="s">
        <v>156</v>
      </c>
      <c r="S116" s="61" t="s">
        <v>157</v>
      </c>
      <c r="T116" s="62" t="s">
        <v>158</v>
      </c>
      <c r="U116" s="119"/>
      <c r="V116" s="119"/>
      <c r="W116" s="119"/>
      <c r="X116" s="119"/>
      <c r="Y116" s="119"/>
      <c r="Z116" s="119"/>
      <c r="AA116" s="119"/>
      <c r="AB116" s="119"/>
      <c r="AC116" s="119"/>
      <c r="AD116" s="119"/>
      <c r="AE116" s="119"/>
    </row>
    <row r="117" spans="1:65" s="2" customFormat="1" ht="22.9" customHeight="1">
      <c r="A117" s="30"/>
      <c r="B117" s="31"/>
      <c r="C117" s="67" t="s">
        <v>159</v>
      </c>
      <c r="D117" s="30"/>
      <c r="E117" s="30"/>
      <c r="F117" s="30"/>
      <c r="G117" s="30"/>
      <c r="H117" s="30"/>
      <c r="I117" s="30"/>
      <c r="J117" s="125">
        <f>BK117</f>
        <v>0</v>
      </c>
      <c r="K117" s="30"/>
      <c r="L117" s="31"/>
      <c r="M117" s="63"/>
      <c r="N117" s="54"/>
      <c r="O117" s="64"/>
      <c r="P117" s="126">
        <f>P118</f>
        <v>0</v>
      </c>
      <c r="Q117" s="64"/>
      <c r="R117" s="126">
        <f>R118</f>
        <v>0</v>
      </c>
      <c r="S117" s="64"/>
      <c r="T117" s="127">
        <f>T118</f>
        <v>0</v>
      </c>
      <c r="U117" s="30"/>
      <c r="V117" s="30"/>
      <c r="W117" s="30"/>
      <c r="X117" s="30"/>
      <c r="Y117" s="30"/>
      <c r="Z117" s="30"/>
      <c r="AA117" s="30"/>
      <c r="AB117" s="30"/>
      <c r="AC117" s="30"/>
      <c r="AD117" s="30"/>
      <c r="AE117" s="30"/>
      <c r="AT117" s="15" t="s">
        <v>75</v>
      </c>
      <c r="AU117" s="15" t="s">
        <v>145</v>
      </c>
      <c r="BK117" s="128">
        <f>BK118</f>
        <v>0</v>
      </c>
    </row>
    <row r="118" spans="1:65" s="11" customFormat="1" ht="25.9" customHeight="1">
      <c r="B118" s="129"/>
      <c r="D118" s="130" t="s">
        <v>75</v>
      </c>
      <c r="E118" s="131" t="s">
        <v>160</v>
      </c>
      <c r="F118" s="131" t="s">
        <v>161</v>
      </c>
      <c r="I118" s="132"/>
      <c r="J118" s="133">
        <f>BK118</f>
        <v>0</v>
      </c>
      <c r="L118" s="129"/>
      <c r="M118" s="134"/>
      <c r="N118" s="135"/>
      <c r="O118" s="135"/>
      <c r="P118" s="136">
        <f>SUM(P119:P126)</f>
        <v>0</v>
      </c>
      <c r="Q118" s="135"/>
      <c r="R118" s="136">
        <f>SUM(R119:R126)</f>
        <v>0</v>
      </c>
      <c r="S118" s="135"/>
      <c r="T118" s="137">
        <f>SUM(T119:T126)</f>
        <v>0</v>
      </c>
      <c r="AR118" s="130" t="s">
        <v>162</v>
      </c>
      <c r="AT118" s="138" t="s">
        <v>75</v>
      </c>
      <c r="AU118" s="138" t="s">
        <v>76</v>
      </c>
      <c r="AY118" s="130" t="s">
        <v>163</v>
      </c>
      <c r="BK118" s="139">
        <f>SUM(BK119:BK126)</f>
        <v>0</v>
      </c>
    </row>
    <row r="119" spans="1:65" s="2" customFormat="1" ht="16.5" customHeight="1">
      <c r="A119" s="30"/>
      <c r="B119" s="140"/>
      <c r="C119" s="141" t="s">
        <v>84</v>
      </c>
      <c r="D119" s="141" t="s">
        <v>164</v>
      </c>
      <c r="E119" s="142" t="s">
        <v>165</v>
      </c>
      <c r="F119" s="143" t="s">
        <v>166</v>
      </c>
      <c r="G119" s="144" t="s">
        <v>167</v>
      </c>
      <c r="H119" s="145">
        <v>1</v>
      </c>
      <c r="I119" s="146"/>
      <c r="J119" s="147">
        <f t="shared" ref="J119:J126" si="0">ROUND(I119*H119,2)</f>
        <v>0</v>
      </c>
      <c r="K119" s="143" t="s">
        <v>1</v>
      </c>
      <c r="L119" s="31"/>
      <c r="M119" s="148" t="s">
        <v>1</v>
      </c>
      <c r="N119" s="149" t="s">
        <v>41</v>
      </c>
      <c r="O119" s="56"/>
      <c r="P119" s="150">
        <f t="shared" ref="P119:P126" si="1">O119*H119</f>
        <v>0</v>
      </c>
      <c r="Q119" s="150">
        <v>0</v>
      </c>
      <c r="R119" s="150">
        <f t="shared" ref="R119:R126" si="2">Q119*H119</f>
        <v>0</v>
      </c>
      <c r="S119" s="150">
        <v>0</v>
      </c>
      <c r="T119" s="151">
        <f t="shared" ref="T119:T126" si="3">S119*H119</f>
        <v>0</v>
      </c>
      <c r="U119" s="30"/>
      <c r="V119" s="30"/>
      <c r="W119" s="30"/>
      <c r="X119" s="30"/>
      <c r="Y119" s="30"/>
      <c r="Z119" s="30"/>
      <c r="AA119" s="30"/>
      <c r="AB119" s="30"/>
      <c r="AC119" s="30"/>
      <c r="AD119" s="30"/>
      <c r="AE119" s="30"/>
      <c r="AR119" s="152" t="s">
        <v>162</v>
      </c>
      <c r="AT119" s="152" t="s">
        <v>164</v>
      </c>
      <c r="AU119" s="152" t="s">
        <v>84</v>
      </c>
      <c r="AY119" s="15" t="s">
        <v>163</v>
      </c>
      <c r="BE119" s="153">
        <f t="shared" ref="BE119:BE126" si="4">IF(N119="základní",J119,0)</f>
        <v>0</v>
      </c>
      <c r="BF119" s="153">
        <f t="shared" ref="BF119:BF126" si="5">IF(N119="snížená",J119,0)</f>
        <v>0</v>
      </c>
      <c r="BG119" s="153">
        <f t="shared" ref="BG119:BG126" si="6">IF(N119="zákl. přenesená",J119,0)</f>
        <v>0</v>
      </c>
      <c r="BH119" s="153">
        <f t="shared" ref="BH119:BH126" si="7">IF(N119="sníž. přenesená",J119,0)</f>
        <v>0</v>
      </c>
      <c r="BI119" s="153">
        <f t="shared" ref="BI119:BI126" si="8">IF(N119="nulová",J119,0)</f>
        <v>0</v>
      </c>
      <c r="BJ119" s="15" t="s">
        <v>84</v>
      </c>
      <c r="BK119" s="153">
        <f t="shared" ref="BK119:BK126" si="9">ROUND(I119*H119,2)</f>
        <v>0</v>
      </c>
      <c r="BL119" s="15" t="s">
        <v>162</v>
      </c>
      <c r="BM119" s="152" t="s">
        <v>168</v>
      </c>
    </row>
    <row r="120" spans="1:65" s="2" customFormat="1" ht="16.5" customHeight="1">
      <c r="A120" s="30"/>
      <c r="B120" s="140"/>
      <c r="C120" s="141" t="s">
        <v>86</v>
      </c>
      <c r="D120" s="141" t="s">
        <v>164</v>
      </c>
      <c r="E120" s="142" t="s">
        <v>169</v>
      </c>
      <c r="F120" s="143" t="s">
        <v>170</v>
      </c>
      <c r="G120" s="144" t="s">
        <v>167</v>
      </c>
      <c r="H120" s="145">
        <v>1</v>
      </c>
      <c r="I120" s="146"/>
      <c r="J120" s="147">
        <f t="shared" si="0"/>
        <v>0</v>
      </c>
      <c r="K120" s="143" t="s">
        <v>1</v>
      </c>
      <c r="L120" s="31"/>
      <c r="M120" s="148" t="s">
        <v>1</v>
      </c>
      <c r="N120" s="149" t="s">
        <v>41</v>
      </c>
      <c r="O120" s="56"/>
      <c r="P120" s="150">
        <f t="shared" si="1"/>
        <v>0</v>
      </c>
      <c r="Q120" s="150">
        <v>0</v>
      </c>
      <c r="R120" s="150">
        <f t="shared" si="2"/>
        <v>0</v>
      </c>
      <c r="S120" s="150">
        <v>0</v>
      </c>
      <c r="T120" s="151">
        <f t="shared" si="3"/>
        <v>0</v>
      </c>
      <c r="U120" s="30"/>
      <c r="V120" s="30"/>
      <c r="W120" s="30"/>
      <c r="X120" s="30"/>
      <c r="Y120" s="30"/>
      <c r="Z120" s="30"/>
      <c r="AA120" s="30"/>
      <c r="AB120" s="30"/>
      <c r="AC120" s="30"/>
      <c r="AD120" s="30"/>
      <c r="AE120" s="30"/>
      <c r="AR120" s="152" t="s">
        <v>162</v>
      </c>
      <c r="AT120" s="152" t="s">
        <v>164</v>
      </c>
      <c r="AU120" s="152" t="s">
        <v>84</v>
      </c>
      <c r="AY120" s="15" t="s">
        <v>163</v>
      </c>
      <c r="BE120" s="153">
        <f t="shared" si="4"/>
        <v>0</v>
      </c>
      <c r="BF120" s="153">
        <f t="shared" si="5"/>
        <v>0</v>
      </c>
      <c r="BG120" s="153">
        <f t="shared" si="6"/>
        <v>0</v>
      </c>
      <c r="BH120" s="153">
        <f t="shared" si="7"/>
        <v>0</v>
      </c>
      <c r="BI120" s="153">
        <f t="shared" si="8"/>
        <v>0</v>
      </c>
      <c r="BJ120" s="15" t="s">
        <v>84</v>
      </c>
      <c r="BK120" s="153">
        <f t="shared" si="9"/>
        <v>0</v>
      </c>
      <c r="BL120" s="15" t="s">
        <v>162</v>
      </c>
      <c r="BM120" s="152" t="s">
        <v>171</v>
      </c>
    </row>
    <row r="121" spans="1:65" s="2" customFormat="1" ht="16.5" customHeight="1">
      <c r="A121" s="30"/>
      <c r="B121" s="140"/>
      <c r="C121" s="141" t="s">
        <v>135</v>
      </c>
      <c r="D121" s="141" t="s">
        <v>164</v>
      </c>
      <c r="E121" s="142" t="s">
        <v>172</v>
      </c>
      <c r="F121" s="143" t="s">
        <v>173</v>
      </c>
      <c r="G121" s="144" t="s">
        <v>167</v>
      </c>
      <c r="H121" s="145">
        <v>1</v>
      </c>
      <c r="I121" s="146"/>
      <c r="J121" s="147">
        <f t="shared" si="0"/>
        <v>0</v>
      </c>
      <c r="K121" s="143" t="s">
        <v>1</v>
      </c>
      <c r="L121" s="31"/>
      <c r="M121" s="148" t="s">
        <v>1</v>
      </c>
      <c r="N121" s="149" t="s">
        <v>41</v>
      </c>
      <c r="O121" s="56"/>
      <c r="P121" s="150">
        <f t="shared" si="1"/>
        <v>0</v>
      </c>
      <c r="Q121" s="150">
        <v>0</v>
      </c>
      <c r="R121" s="150">
        <f t="shared" si="2"/>
        <v>0</v>
      </c>
      <c r="S121" s="150">
        <v>0</v>
      </c>
      <c r="T121" s="151">
        <f t="shared" si="3"/>
        <v>0</v>
      </c>
      <c r="U121" s="30"/>
      <c r="V121" s="30"/>
      <c r="W121" s="30"/>
      <c r="X121" s="30"/>
      <c r="Y121" s="30"/>
      <c r="Z121" s="30"/>
      <c r="AA121" s="30"/>
      <c r="AB121" s="30"/>
      <c r="AC121" s="30"/>
      <c r="AD121" s="30"/>
      <c r="AE121" s="30"/>
      <c r="AR121" s="152" t="s">
        <v>162</v>
      </c>
      <c r="AT121" s="152" t="s">
        <v>164</v>
      </c>
      <c r="AU121" s="152" t="s">
        <v>84</v>
      </c>
      <c r="AY121" s="15" t="s">
        <v>163</v>
      </c>
      <c r="BE121" s="153">
        <f t="shared" si="4"/>
        <v>0</v>
      </c>
      <c r="BF121" s="153">
        <f t="shared" si="5"/>
        <v>0</v>
      </c>
      <c r="BG121" s="153">
        <f t="shared" si="6"/>
        <v>0</v>
      </c>
      <c r="BH121" s="153">
        <f t="shared" si="7"/>
        <v>0</v>
      </c>
      <c r="BI121" s="153">
        <f t="shared" si="8"/>
        <v>0</v>
      </c>
      <c r="BJ121" s="15" t="s">
        <v>84</v>
      </c>
      <c r="BK121" s="153">
        <f t="shared" si="9"/>
        <v>0</v>
      </c>
      <c r="BL121" s="15" t="s">
        <v>162</v>
      </c>
      <c r="BM121" s="152" t="s">
        <v>174</v>
      </c>
    </row>
    <row r="122" spans="1:65" s="2" customFormat="1" ht="16.5" customHeight="1">
      <c r="A122" s="30"/>
      <c r="B122" s="140"/>
      <c r="C122" s="141" t="s">
        <v>162</v>
      </c>
      <c r="D122" s="141" t="s">
        <v>164</v>
      </c>
      <c r="E122" s="142" t="s">
        <v>175</v>
      </c>
      <c r="F122" s="143" t="s">
        <v>176</v>
      </c>
      <c r="G122" s="144" t="s">
        <v>167</v>
      </c>
      <c r="H122" s="145">
        <v>1</v>
      </c>
      <c r="I122" s="146"/>
      <c r="J122" s="147">
        <f t="shared" si="0"/>
        <v>0</v>
      </c>
      <c r="K122" s="143" t="s">
        <v>1</v>
      </c>
      <c r="L122" s="31"/>
      <c r="M122" s="148" t="s">
        <v>1</v>
      </c>
      <c r="N122" s="149" t="s">
        <v>41</v>
      </c>
      <c r="O122" s="56"/>
      <c r="P122" s="150">
        <f t="shared" si="1"/>
        <v>0</v>
      </c>
      <c r="Q122" s="150">
        <v>0</v>
      </c>
      <c r="R122" s="150">
        <f t="shared" si="2"/>
        <v>0</v>
      </c>
      <c r="S122" s="150">
        <v>0</v>
      </c>
      <c r="T122" s="151">
        <f t="shared" si="3"/>
        <v>0</v>
      </c>
      <c r="U122" s="30"/>
      <c r="V122" s="30"/>
      <c r="W122" s="30"/>
      <c r="X122" s="30"/>
      <c r="Y122" s="30"/>
      <c r="Z122" s="30"/>
      <c r="AA122" s="30"/>
      <c r="AB122" s="30"/>
      <c r="AC122" s="30"/>
      <c r="AD122" s="30"/>
      <c r="AE122" s="30"/>
      <c r="AR122" s="152" t="s">
        <v>162</v>
      </c>
      <c r="AT122" s="152" t="s">
        <v>164</v>
      </c>
      <c r="AU122" s="152" t="s">
        <v>84</v>
      </c>
      <c r="AY122" s="15" t="s">
        <v>163</v>
      </c>
      <c r="BE122" s="153">
        <f t="shared" si="4"/>
        <v>0</v>
      </c>
      <c r="BF122" s="153">
        <f t="shared" si="5"/>
        <v>0</v>
      </c>
      <c r="BG122" s="153">
        <f t="shared" si="6"/>
        <v>0</v>
      </c>
      <c r="BH122" s="153">
        <f t="shared" si="7"/>
        <v>0</v>
      </c>
      <c r="BI122" s="153">
        <f t="shared" si="8"/>
        <v>0</v>
      </c>
      <c r="BJ122" s="15" t="s">
        <v>84</v>
      </c>
      <c r="BK122" s="153">
        <f t="shared" si="9"/>
        <v>0</v>
      </c>
      <c r="BL122" s="15" t="s">
        <v>162</v>
      </c>
      <c r="BM122" s="152" t="s">
        <v>177</v>
      </c>
    </row>
    <row r="123" spans="1:65" s="2" customFormat="1" ht="24.2" customHeight="1">
      <c r="A123" s="30"/>
      <c r="B123" s="140"/>
      <c r="C123" s="141" t="s">
        <v>178</v>
      </c>
      <c r="D123" s="141" t="s">
        <v>164</v>
      </c>
      <c r="E123" s="142" t="s">
        <v>179</v>
      </c>
      <c r="F123" s="143" t="s">
        <v>180</v>
      </c>
      <c r="G123" s="144" t="s">
        <v>167</v>
      </c>
      <c r="H123" s="145">
        <v>1</v>
      </c>
      <c r="I123" s="146"/>
      <c r="J123" s="147">
        <f t="shared" si="0"/>
        <v>0</v>
      </c>
      <c r="K123" s="143" t="s">
        <v>1</v>
      </c>
      <c r="L123" s="31"/>
      <c r="M123" s="148" t="s">
        <v>1</v>
      </c>
      <c r="N123" s="149" t="s">
        <v>41</v>
      </c>
      <c r="O123" s="56"/>
      <c r="P123" s="150">
        <f t="shared" si="1"/>
        <v>0</v>
      </c>
      <c r="Q123" s="150">
        <v>0</v>
      </c>
      <c r="R123" s="150">
        <f t="shared" si="2"/>
        <v>0</v>
      </c>
      <c r="S123" s="150">
        <v>0</v>
      </c>
      <c r="T123" s="151">
        <f t="shared" si="3"/>
        <v>0</v>
      </c>
      <c r="U123" s="30"/>
      <c r="V123" s="30"/>
      <c r="W123" s="30"/>
      <c r="X123" s="30"/>
      <c r="Y123" s="30"/>
      <c r="Z123" s="30"/>
      <c r="AA123" s="30"/>
      <c r="AB123" s="30"/>
      <c r="AC123" s="30"/>
      <c r="AD123" s="30"/>
      <c r="AE123" s="30"/>
      <c r="AR123" s="152" t="s">
        <v>162</v>
      </c>
      <c r="AT123" s="152" t="s">
        <v>164</v>
      </c>
      <c r="AU123" s="152" t="s">
        <v>84</v>
      </c>
      <c r="AY123" s="15" t="s">
        <v>163</v>
      </c>
      <c r="BE123" s="153">
        <f t="shared" si="4"/>
        <v>0</v>
      </c>
      <c r="BF123" s="153">
        <f t="shared" si="5"/>
        <v>0</v>
      </c>
      <c r="BG123" s="153">
        <f t="shared" si="6"/>
        <v>0</v>
      </c>
      <c r="BH123" s="153">
        <f t="shared" si="7"/>
        <v>0</v>
      </c>
      <c r="BI123" s="153">
        <f t="shared" si="8"/>
        <v>0</v>
      </c>
      <c r="BJ123" s="15" t="s">
        <v>84</v>
      </c>
      <c r="BK123" s="153">
        <f t="shared" si="9"/>
        <v>0</v>
      </c>
      <c r="BL123" s="15" t="s">
        <v>162</v>
      </c>
      <c r="BM123" s="152" t="s">
        <v>181</v>
      </c>
    </row>
    <row r="124" spans="1:65" s="2" customFormat="1" ht="16.5" customHeight="1">
      <c r="A124" s="30"/>
      <c r="B124" s="140"/>
      <c r="C124" s="141" t="s">
        <v>182</v>
      </c>
      <c r="D124" s="141" t="s">
        <v>164</v>
      </c>
      <c r="E124" s="142" t="s">
        <v>183</v>
      </c>
      <c r="F124" s="143" t="s">
        <v>184</v>
      </c>
      <c r="G124" s="144" t="s">
        <v>167</v>
      </c>
      <c r="H124" s="145">
        <v>1</v>
      </c>
      <c r="I124" s="146"/>
      <c r="J124" s="147">
        <f t="shared" si="0"/>
        <v>0</v>
      </c>
      <c r="K124" s="143" t="s">
        <v>1</v>
      </c>
      <c r="L124" s="31"/>
      <c r="M124" s="148" t="s">
        <v>1</v>
      </c>
      <c r="N124" s="149" t="s">
        <v>41</v>
      </c>
      <c r="O124" s="56"/>
      <c r="P124" s="150">
        <f t="shared" si="1"/>
        <v>0</v>
      </c>
      <c r="Q124" s="150">
        <v>0</v>
      </c>
      <c r="R124" s="150">
        <f t="shared" si="2"/>
        <v>0</v>
      </c>
      <c r="S124" s="150">
        <v>0</v>
      </c>
      <c r="T124" s="151">
        <f t="shared" si="3"/>
        <v>0</v>
      </c>
      <c r="U124" s="30"/>
      <c r="V124" s="30"/>
      <c r="W124" s="30"/>
      <c r="X124" s="30"/>
      <c r="Y124" s="30"/>
      <c r="Z124" s="30"/>
      <c r="AA124" s="30"/>
      <c r="AB124" s="30"/>
      <c r="AC124" s="30"/>
      <c r="AD124" s="30"/>
      <c r="AE124" s="30"/>
      <c r="AR124" s="152" t="s">
        <v>162</v>
      </c>
      <c r="AT124" s="152" t="s">
        <v>164</v>
      </c>
      <c r="AU124" s="152" t="s">
        <v>84</v>
      </c>
      <c r="AY124" s="15" t="s">
        <v>163</v>
      </c>
      <c r="BE124" s="153">
        <f t="shared" si="4"/>
        <v>0</v>
      </c>
      <c r="BF124" s="153">
        <f t="shared" si="5"/>
        <v>0</v>
      </c>
      <c r="BG124" s="153">
        <f t="shared" si="6"/>
        <v>0</v>
      </c>
      <c r="BH124" s="153">
        <f t="shared" si="7"/>
        <v>0</v>
      </c>
      <c r="BI124" s="153">
        <f t="shared" si="8"/>
        <v>0</v>
      </c>
      <c r="BJ124" s="15" t="s">
        <v>84</v>
      </c>
      <c r="BK124" s="153">
        <f t="shared" si="9"/>
        <v>0</v>
      </c>
      <c r="BL124" s="15" t="s">
        <v>162</v>
      </c>
      <c r="BM124" s="152" t="s">
        <v>185</v>
      </c>
    </row>
    <row r="125" spans="1:65" s="2" customFormat="1" ht="16.5" customHeight="1">
      <c r="A125" s="30"/>
      <c r="B125" s="140"/>
      <c r="C125" s="141" t="s">
        <v>186</v>
      </c>
      <c r="D125" s="141" t="s">
        <v>164</v>
      </c>
      <c r="E125" s="142" t="s">
        <v>187</v>
      </c>
      <c r="F125" s="143" t="s">
        <v>188</v>
      </c>
      <c r="G125" s="144" t="s">
        <v>167</v>
      </c>
      <c r="H125" s="145">
        <v>1</v>
      </c>
      <c r="I125" s="146"/>
      <c r="J125" s="147">
        <f t="shared" si="0"/>
        <v>0</v>
      </c>
      <c r="K125" s="143" t="s">
        <v>1</v>
      </c>
      <c r="L125" s="31"/>
      <c r="M125" s="148" t="s">
        <v>1</v>
      </c>
      <c r="N125" s="149" t="s">
        <v>41</v>
      </c>
      <c r="O125" s="56"/>
      <c r="P125" s="150">
        <f t="shared" si="1"/>
        <v>0</v>
      </c>
      <c r="Q125" s="150">
        <v>0</v>
      </c>
      <c r="R125" s="150">
        <f t="shared" si="2"/>
        <v>0</v>
      </c>
      <c r="S125" s="150">
        <v>0</v>
      </c>
      <c r="T125" s="151">
        <f t="shared" si="3"/>
        <v>0</v>
      </c>
      <c r="U125" s="30"/>
      <c r="V125" s="30"/>
      <c r="W125" s="30"/>
      <c r="X125" s="30"/>
      <c r="Y125" s="30"/>
      <c r="Z125" s="30"/>
      <c r="AA125" s="30"/>
      <c r="AB125" s="30"/>
      <c r="AC125" s="30"/>
      <c r="AD125" s="30"/>
      <c r="AE125" s="30"/>
      <c r="AR125" s="152" t="s">
        <v>162</v>
      </c>
      <c r="AT125" s="152" t="s">
        <v>164</v>
      </c>
      <c r="AU125" s="152" t="s">
        <v>84</v>
      </c>
      <c r="AY125" s="15" t="s">
        <v>163</v>
      </c>
      <c r="BE125" s="153">
        <f t="shared" si="4"/>
        <v>0</v>
      </c>
      <c r="BF125" s="153">
        <f t="shared" si="5"/>
        <v>0</v>
      </c>
      <c r="BG125" s="153">
        <f t="shared" si="6"/>
        <v>0</v>
      </c>
      <c r="BH125" s="153">
        <f t="shared" si="7"/>
        <v>0</v>
      </c>
      <c r="BI125" s="153">
        <f t="shared" si="8"/>
        <v>0</v>
      </c>
      <c r="BJ125" s="15" t="s">
        <v>84</v>
      </c>
      <c r="BK125" s="153">
        <f t="shared" si="9"/>
        <v>0</v>
      </c>
      <c r="BL125" s="15" t="s">
        <v>162</v>
      </c>
      <c r="BM125" s="152" t="s">
        <v>189</v>
      </c>
    </row>
    <row r="126" spans="1:65" s="2" customFormat="1" ht="16.5" customHeight="1">
      <c r="A126" s="30"/>
      <c r="B126" s="140"/>
      <c r="C126" s="141" t="s">
        <v>190</v>
      </c>
      <c r="D126" s="141" t="s">
        <v>164</v>
      </c>
      <c r="E126" s="142" t="s">
        <v>191</v>
      </c>
      <c r="F126" s="143" t="s">
        <v>192</v>
      </c>
      <c r="G126" s="144" t="s">
        <v>193</v>
      </c>
      <c r="H126" s="145">
        <v>1</v>
      </c>
      <c r="I126" s="146"/>
      <c r="J126" s="147">
        <f t="shared" si="0"/>
        <v>0</v>
      </c>
      <c r="K126" s="143" t="s">
        <v>1</v>
      </c>
      <c r="L126" s="31"/>
      <c r="M126" s="154" t="s">
        <v>1</v>
      </c>
      <c r="N126" s="155" t="s">
        <v>41</v>
      </c>
      <c r="O126" s="156"/>
      <c r="P126" s="157">
        <f t="shared" si="1"/>
        <v>0</v>
      </c>
      <c r="Q126" s="157">
        <v>0</v>
      </c>
      <c r="R126" s="157">
        <f t="shared" si="2"/>
        <v>0</v>
      </c>
      <c r="S126" s="157">
        <v>0</v>
      </c>
      <c r="T126" s="158">
        <f t="shared" si="3"/>
        <v>0</v>
      </c>
      <c r="U126" s="30"/>
      <c r="V126" s="30"/>
      <c r="W126" s="30"/>
      <c r="X126" s="30"/>
      <c r="Y126" s="30"/>
      <c r="Z126" s="30"/>
      <c r="AA126" s="30"/>
      <c r="AB126" s="30"/>
      <c r="AC126" s="30"/>
      <c r="AD126" s="30"/>
      <c r="AE126" s="30"/>
      <c r="AR126" s="152" t="s">
        <v>162</v>
      </c>
      <c r="AT126" s="152" t="s">
        <v>164</v>
      </c>
      <c r="AU126" s="152" t="s">
        <v>84</v>
      </c>
      <c r="AY126" s="15" t="s">
        <v>163</v>
      </c>
      <c r="BE126" s="153">
        <f t="shared" si="4"/>
        <v>0</v>
      </c>
      <c r="BF126" s="153">
        <f t="shared" si="5"/>
        <v>0</v>
      </c>
      <c r="BG126" s="153">
        <f t="shared" si="6"/>
        <v>0</v>
      </c>
      <c r="BH126" s="153">
        <f t="shared" si="7"/>
        <v>0</v>
      </c>
      <c r="BI126" s="153">
        <f t="shared" si="8"/>
        <v>0</v>
      </c>
      <c r="BJ126" s="15" t="s">
        <v>84</v>
      </c>
      <c r="BK126" s="153">
        <f t="shared" si="9"/>
        <v>0</v>
      </c>
      <c r="BL126" s="15" t="s">
        <v>162</v>
      </c>
      <c r="BM126" s="152" t="s">
        <v>194</v>
      </c>
    </row>
    <row r="127" spans="1:65" s="2" customFormat="1" ht="6.95" customHeight="1">
      <c r="A127" s="30"/>
      <c r="B127" s="45"/>
      <c r="C127" s="46"/>
      <c r="D127" s="46"/>
      <c r="E127" s="46"/>
      <c r="F127" s="46"/>
      <c r="G127" s="46"/>
      <c r="H127" s="46"/>
      <c r="I127" s="46"/>
      <c r="J127" s="46"/>
      <c r="K127" s="46"/>
      <c r="L127" s="31"/>
      <c r="M127" s="30"/>
      <c r="O127" s="30"/>
      <c r="P127" s="30"/>
      <c r="Q127" s="30"/>
      <c r="R127" s="30"/>
      <c r="S127" s="30"/>
      <c r="T127" s="30"/>
      <c r="U127" s="30"/>
      <c r="V127" s="30"/>
      <c r="W127" s="30"/>
      <c r="X127" s="30"/>
      <c r="Y127" s="30"/>
      <c r="Z127" s="30"/>
      <c r="AA127" s="30"/>
      <c r="AB127" s="30"/>
      <c r="AC127" s="30"/>
      <c r="AD127" s="30"/>
      <c r="AE127" s="30"/>
    </row>
  </sheetData>
  <autoFilter ref="C116:K12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62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92</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197</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ROUND(J144,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ROUND((SUM(BE144:BE626)),  2)</f>
        <v>0</v>
      </c>
      <c r="G35" s="30"/>
      <c r="H35" s="30"/>
      <c r="I35" s="103">
        <v>0.21</v>
      </c>
      <c r="J35" s="102">
        <f>ROUND(((SUM(BE144:BE626))*I35),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ROUND((SUM(BF144:BF626)),  2)</f>
        <v>0</v>
      </c>
      <c r="G36" s="30"/>
      <c r="H36" s="30"/>
      <c r="I36" s="103">
        <v>0.12</v>
      </c>
      <c r="J36" s="102">
        <f>ROUND(((SUM(BF144:BF626))*I36),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ROUND((SUM(BG144:BG626)),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ROUND((SUM(BH144:BH626)),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ROUND((SUM(BI144:BI626)),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10 - 1NP</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J144</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198</v>
      </c>
      <c r="E99" s="117"/>
      <c r="F99" s="117"/>
      <c r="G99" s="117"/>
      <c r="H99" s="117"/>
      <c r="I99" s="117"/>
      <c r="J99" s="118">
        <f>J145</f>
        <v>0</v>
      </c>
      <c r="L99" s="115"/>
    </row>
    <row r="100" spans="1:47" s="12" customFormat="1" ht="19.899999999999999" customHeight="1">
      <c r="B100" s="159"/>
      <c r="D100" s="160" t="s">
        <v>199</v>
      </c>
      <c r="E100" s="161"/>
      <c r="F100" s="161"/>
      <c r="G100" s="161"/>
      <c r="H100" s="161"/>
      <c r="I100" s="161"/>
      <c r="J100" s="162">
        <f>J146</f>
        <v>0</v>
      </c>
      <c r="L100" s="159"/>
    </row>
    <row r="101" spans="1:47" s="12" customFormat="1" ht="19.899999999999999" customHeight="1">
      <c r="B101" s="159"/>
      <c r="D101" s="160" t="s">
        <v>200</v>
      </c>
      <c r="E101" s="161"/>
      <c r="F101" s="161"/>
      <c r="G101" s="161"/>
      <c r="H101" s="161"/>
      <c r="I101" s="161"/>
      <c r="J101" s="162">
        <f>J158</f>
        <v>0</v>
      </c>
      <c r="L101" s="159"/>
    </row>
    <row r="102" spans="1:47" s="12" customFormat="1" ht="19.899999999999999" customHeight="1">
      <c r="B102" s="159"/>
      <c r="D102" s="160" t="s">
        <v>201</v>
      </c>
      <c r="E102" s="161"/>
      <c r="F102" s="161"/>
      <c r="G102" s="161"/>
      <c r="H102" s="161"/>
      <c r="I102" s="161"/>
      <c r="J102" s="162">
        <f>J168</f>
        <v>0</v>
      </c>
      <c r="L102" s="159"/>
    </row>
    <row r="103" spans="1:47" s="12" customFormat="1" ht="19.899999999999999" customHeight="1">
      <c r="B103" s="159"/>
      <c r="D103" s="160" t="s">
        <v>202</v>
      </c>
      <c r="E103" s="161"/>
      <c r="F103" s="161"/>
      <c r="G103" s="161"/>
      <c r="H103" s="161"/>
      <c r="I103" s="161"/>
      <c r="J103" s="162">
        <f>J199</f>
        <v>0</v>
      </c>
      <c r="L103" s="159"/>
    </row>
    <row r="104" spans="1:47" s="12" customFormat="1" ht="19.899999999999999" customHeight="1">
      <c r="B104" s="159"/>
      <c r="D104" s="160" t="s">
        <v>203</v>
      </c>
      <c r="E104" s="161"/>
      <c r="F104" s="161"/>
      <c r="G104" s="161"/>
      <c r="H104" s="161"/>
      <c r="I104" s="161"/>
      <c r="J104" s="162">
        <f>J202</f>
        <v>0</v>
      </c>
      <c r="L104" s="159"/>
    </row>
    <row r="105" spans="1:47" s="12" customFormat="1" ht="19.899999999999999" customHeight="1">
      <c r="B105" s="159"/>
      <c r="D105" s="160" t="s">
        <v>204</v>
      </c>
      <c r="E105" s="161"/>
      <c r="F105" s="161"/>
      <c r="G105" s="161"/>
      <c r="H105" s="161"/>
      <c r="I105" s="161"/>
      <c r="J105" s="162">
        <f>J219</f>
        <v>0</v>
      </c>
      <c r="L105" s="159"/>
    </row>
    <row r="106" spans="1:47" s="12" customFormat="1" ht="19.899999999999999" customHeight="1">
      <c r="B106" s="159"/>
      <c r="D106" s="160" t="s">
        <v>205</v>
      </c>
      <c r="E106" s="161"/>
      <c r="F106" s="161"/>
      <c r="G106" s="161"/>
      <c r="H106" s="161"/>
      <c r="I106" s="161"/>
      <c r="J106" s="162">
        <f>J296</f>
        <v>0</v>
      </c>
      <c r="L106" s="159"/>
    </row>
    <row r="107" spans="1:47" s="12" customFormat="1" ht="19.899999999999999" customHeight="1">
      <c r="B107" s="159"/>
      <c r="D107" s="160" t="s">
        <v>206</v>
      </c>
      <c r="E107" s="161"/>
      <c r="F107" s="161"/>
      <c r="G107" s="161"/>
      <c r="H107" s="161"/>
      <c r="I107" s="161"/>
      <c r="J107" s="162">
        <f>J345</f>
        <v>0</v>
      </c>
      <c r="L107" s="159"/>
    </row>
    <row r="108" spans="1:47" s="12" customFormat="1" ht="19.899999999999999" customHeight="1">
      <c r="B108" s="159"/>
      <c r="D108" s="160" t="s">
        <v>207</v>
      </c>
      <c r="E108" s="161"/>
      <c r="F108" s="161"/>
      <c r="G108" s="161"/>
      <c r="H108" s="161"/>
      <c r="I108" s="161"/>
      <c r="J108" s="162">
        <f>J358</f>
        <v>0</v>
      </c>
      <c r="L108" s="159"/>
    </row>
    <row r="109" spans="1:47" s="9" customFormat="1" ht="24.95" customHeight="1">
      <c r="B109" s="115"/>
      <c r="D109" s="116" t="s">
        <v>208</v>
      </c>
      <c r="E109" s="117"/>
      <c r="F109" s="117"/>
      <c r="G109" s="117"/>
      <c r="H109" s="117"/>
      <c r="I109" s="117"/>
      <c r="J109" s="118">
        <f>J360</f>
        <v>0</v>
      </c>
      <c r="L109" s="115"/>
    </row>
    <row r="110" spans="1:47" s="12" customFormat="1" ht="19.899999999999999" customHeight="1">
      <c r="B110" s="159"/>
      <c r="D110" s="160" t="s">
        <v>209</v>
      </c>
      <c r="E110" s="161"/>
      <c r="F110" s="161"/>
      <c r="G110" s="161"/>
      <c r="H110" s="161"/>
      <c r="I110" s="161"/>
      <c r="J110" s="162">
        <f>J361</f>
        <v>0</v>
      </c>
      <c r="L110" s="159"/>
    </row>
    <row r="111" spans="1:47" s="12" customFormat="1" ht="19.899999999999999" customHeight="1">
      <c r="B111" s="159"/>
      <c r="D111" s="160" t="s">
        <v>210</v>
      </c>
      <c r="E111" s="161"/>
      <c r="F111" s="161"/>
      <c r="G111" s="161"/>
      <c r="H111" s="161"/>
      <c r="I111" s="161"/>
      <c r="J111" s="162">
        <f>J409</f>
        <v>0</v>
      </c>
      <c r="L111" s="159"/>
    </row>
    <row r="112" spans="1:47" s="12" customFormat="1" ht="19.899999999999999" customHeight="1">
      <c r="B112" s="159"/>
      <c r="D112" s="160" t="s">
        <v>211</v>
      </c>
      <c r="E112" s="161"/>
      <c r="F112" s="161"/>
      <c r="G112" s="161"/>
      <c r="H112" s="161"/>
      <c r="I112" s="161"/>
      <c r="J112" s="162">
        <f>J441</f>
        <v>0</v>
      </c>
      <c r="L112" s="159"/>
    </row>
    <row r="113" spans="1:31" s="12" customFormat="1" ht="19.899999999999999" customHeight="1">
      <c r="B113" s="159"/>
      <c r="D113" s="160" t="s">
        <v>212</v>
      </c>
      <c r="E113" s="161"/>
      <c r="F113" s="161"/>
      <c r="G113" s="161"/>
      <c r="H113" s="161"/>
      <c r="I113" s="161"/>
      <c r="J113" s="162">
        <f>J473</f>
        <v>0</v>
      </c>
      <c r="L113" s="159"/>
    </row>
    <row r="114" spans="1:31" s="12" customFormat="1" ht="19.899999999999999" customHeight="1">
      <c r="B114" s="159"/>
      <c r="D114" s="160" t="s">
        <v>213</v>
      </c>
      <c r="E114" s="161"/>
      <c r="F114" s="161"/>
      <c r="G114" s="161"/>
      <c r="H114" s="161"/>
      <c r="I114" s="161"/>
      <c r="J114" s="162">
        <f>J477</f>
        <v>0</v>
      </c>
      <c r="L114" s="159"/>
    </row>
    <row r="115" spans="1:31" s="12" customFormat="1" ht="19.899999999999999" customHeight="1">
      <c r="B115" s="159"/>
      <c r="D115" s="160" t="s">
        <v>214</v>
      </c>
      <c r="E115" s="161"/>
      <c r="F115" s="161"/>
      <c r="G115" s="161"/>
      <c r="H115" s="161"/>
      <c r="I115" s="161"/>
      <c r="J115" s="162">
        <f>J503</f>
        <v>0</v>
      </c>
      <c r="L115" s="159"/>
    </row>
    <row r="116" spans="1:31" s="12" customFormat="1" ht="19.899999999999999" customHeight="1">
      <c r="B116" s="159"/>
      <c r="D116" s="160" t="s">
        <v>215</v>
      </c>
      <c r="E116" s="161"/>
      <c r="F116" s="161"/>
      <c r="G116" s="161"/>
      <c r="H116" s="161"/>
      <c r="I116" s="161"/>
      <c r="J116" s="162">
        <f>J513</f>
        <v>0</v>
      </c>
      <c r="L116" s="159"/>
    </row>
    <row r="117" spans="1:31" s="12" customFormat="1" ht="19.899999999999999" customHeight="1">
      <c r="B117" s="159"/>
      <c r="D117" s="160" t="s">
        <v>216</v>
      </c>
      <c r="E117" s="161"/>
      <c r="F117" s="161"/>
      <c r="G117" s="161"/>
      <c r="H117" s="161"/>
      <c r="I117" s="161"/>
      <c r="J117" s="162">
        <f>J539</f>
        <v>0</v>
      </c>
      <c r="L117" s="159"/>
    </row>
    <row r="118" spans="1:31" s="12" customFormat="1" ht="19.899999999999999" customHeight="1">
      <c r="B118" s="159"/>
      <c r="D118" s="160" t="s">
        <v>217</v>
      </c>
      <c r="E118" s="161"/>
      <c r="F118" s="161"/>
      <c r="G118" s="161"/>
      <c r="H118" s="161"/>
      <c r="I118" s="161"/>
      <c r="J118" s="162">
        <f>J557</f>
        <v>0</v>
      </c>
      <c r="L118" s="159"/>
    </row>
    <row r="119" spans="1:31" s="12" customFormat="1" ht="19.899999999999999" customHeight="1">
      <c r="B119" s="159"/>
      <c r="D119" s="160" t="s">
        <v>218</v>
      </c>
      <c r="E119" s="161"/>
      <c r="F119" s="161"/>
      <c r="G119" s="161"/>
      <c r="H119" s="161"/>
      <c r="I119" s="161"/>
      <c r="J119" s="162">
        <f>J564</f>
        <v>0</v>
      </c>
      <c r="L119" s="159"/>
    </row>
    <row r="120" spans="1:31" s="12" customFormat="1" ht="19.899999999999999" customHeight="1">
      <c r="B120" s="159"/>
      <c r="D120" s="160" t="s">
        <v>219</v>
      </c>
      <c r="E120" s="161"/>
      <c r="F120" s="161"/>
      <c r="G120" s="161"/>
      <c r="H120" s="161"/>
      <c r="I120" s="161"/>
      <c r="J120" s="162">
        <f>J598</f>
        <v>0</v>
      </c>
      <c r="L120" s="159"/>
    </row>
    <row r="121" spans="1:31" s="12" customFormat="1" ht="19.899999999999999" customHeight="1">
      <c r="B121" s="159"/>
      <c r="D121" s="160" t="s">
        <v>220</v>
      </c>
      <c r="E121" s="161"/>
      <c r="F121" s="161"/>
      <c r="G121" s="161"/>
      <c r="H121" s="161"/>
      <c r="I121" s="161"/>
      <c r="J121" s="162">
        <f>J610</f>
        <v>0</v>
      </c>
      <c r="L121" s="159"/>
    </row>
    <row r="122" spans="1:31" s="9" customFormat="1" ht="24.95" customHeight="1">
      <c r="B122" s="115"/>
      <c r="D122" s="116" t="s">
        <v>146</v>
      </c>
      <c r="E122" s="117"/>
      <c r="F122" s="117"/>
      <c r="G122" s="117"/>
      <c r="H122" s="117"/>
      <c r="I122" s="117"/>
      <c r="J122" s="118">
        <f>J625</f>
        <v>0</v>
      </c>
      <c r="L122" s="115"/>
    </row>
    <row r="123" spans="1:31" s="2" customFormat="1" ht="21.75" customHeight="1">
      <c r="A123" s="30"/>
      <c r="B123" s="31"/>
      <c r="C123" s="30"/>
      <c r="D123" s="30"/>
      <c r="E123" s="30"/>
      <c r="F123" s="30"/>
      <c r="G123" s="30"/>
      <c r="H123" s="30"/>
      <c r="I123" s="30"/>
      <c r="J123" s="30"/>
      <c r="K123" s="30"/>
      <c r="L123" s="40"/>
      <c r="S123" s="30"/>
      <c r="T123" s="30"/>
      <c r="U123" s="30"/>
      <c r="V123" s="30"/>
      <c r="W123" s="30"/>
      <c r="X123" s="30"/>
      <c r="Y123" s="30"/>
      <c r="Z123" s="30"/>
      <c r="AA123" s="30"/>
      <c r="AB123" s="30"/>
      <c r="AC123" s="30"/>
      <c r="AD123" s="30"/>
      <c r="AE123" s="30"/>
    </row>
    <row r="124" spans="1:31" s="2" customFormat="1" ht="6.95" customHeight="1">
      <c r="A124" s="30"/>
      <c r="B124" s="45"/>
      <c r="C124" s="46"/>
      <c r="D124" s="46"/>
      <c r="E124" s="46"/>
      <c r="F124" s="46"/>
      <c r="G124" s="46"/>
      <c r="H124" s="46"/>
      <c r="I124" s="46"/>
      <c r="J124" s="46"/>
      <c r="K124" s="46"/>
      <c r="L124" s="40"/>
      <c r="S124" s="30"/>
      <c r="T124" s="30"/>
      <c r="U124" s="30"/>
      <c r="V124" s="30"/>
      <c r="W124" s="30"/>
      <c r="X124" s="30"/>
      <c r="Y124" s="30"/>
      <c r="Z124" s="30"/>
      <c r="AA124" s="30"/>
      <c r="AB124" s="30"/>
      <c r="AC124" s="30"/>
      <c r="AD124" s="30"/>
      <c r="AE124" s="30"/>
    </row>
    <row r="128" spans="1:31" s="2" customFormat="1" ht="6.95" customHeight="1">
      <c r="A128" s="30"/>
      <c r="B128" s="47"/>
      <c r="C128" s="48"/>
      <c r="D128" s="48"/>
      <c r="E128" s="48"/>
      <c r="F128" s="48"/>
      <c r="G128" s="48"/>
      <c r="H128" s="48"/>
      <c r="I128" s="48"/>
      <c r="J128" s="48"/>
      <c r="K128" s="48"/>
      <c r="L128" s="40"/>
      <c r="S128" s="30"/>
      <c r="T128" s="30"/>
      <c r="U128" s="30"/>
      <c r="V128" s="30"/>
      <c r="W128" s="30"/>
      <c r="X128" s="30"/>
      <c r="Y128" s="30"/>
      <c r="Z128" s="30"/>
      <c r="AA128" s="30"/>
      <c r="AB128" s="30"/>
      <c r="AC128" s="30"/>
      <c r="AD128" s="30"/>
      <c r="AE128" s="30"/>
    </row>
    <row r="129" spans="1:63" s="2" customFormat="1" ht="24.95" customHeight="1">
      <c r="A129" s="30"/>
      <c r="B129" s="31"/>
      <c r="C129" s="19" t="s">
        <v>147</v>
      </c>
      <c r="D129" s="30"/>
      <c r="E129" s="30"/>
      <c r="F129" s="30"/>
      <c r="G129" s="30"/>
      <c r="H129" s="30"/>
      <c r="I129" s="30"/>
      <c r="J129" s="30"/>
      <c r="K129" s="30"/>
      <c r="L129" s="40"/>
      <c r="S129" s="30"/>
      <c r="T129" s="30"/>
      <c r="U129" s="30"/>
      <c r="V129" s="30"/>
      <c r="W129" s="30"/>
      <c r="X129" s="30"/>
      <c r="Y129" s="30"/>
      <c r="Z129" s="30"/>
      <c r="AA129" s="30"/>
      <c r="AB129" s="30"/>
      <c r="AC129" s="30"/>
      <c r="AD129" s="30"/>
      <c r="AE129" s="30"/>
    </row>
    <row r="130" spans="1:63" s="2" customFormat="1" ht="6.95" customHeight="1">
      <c r="A130" s="30"/>
      <c r="B130" s="31"/>
      <c r="C130" s="30"/>
      <c r="D130" s="30"/>
      <c r="E130" s="30"/>
      <c r="F130" s="30"/>
      <c r="G130" s="30"/>
      <c r="H130" s="30"/>
      <c r="I130" s="30"/>
      <c r="J130" s="30"/>
      <c r="K130" s="30"/>
      <c r="L130" s="40"/>
      <c r="S130" s="30"/>
      <c r="T130" s="30"/>
      <c r="U130" s="30"/>
      <c r="V130" s="30"/>
      <c r="W130" s="30"/>
      <c r="X130" s="30"/>
      <c r="Y130" s="30"/>
      <c r="Z130" s="30"/>
      <c r="AA130" s="30"/>
      <c r="AB130" s="30"/>
      <c r="AC130" s="30"/>
      <c r="AD130" s="30"/>
      <c r="AE130" s="30"/>
    </row>
    <row r="131" spans="1:63" s="2" customFormat="1" ht="12" customHeight="1">
      <c r="A131" s="30"/>
      <c r="B131" s="31"/>
      <c r="C131" s="25" t="s">
        <v>16</v>
      </c>
      <c r="D131" s="30"/>
      <c r="E131" s="30"/>
      <c r="F131" s="30"/>
      <c r="G131" s="30"/>
      <c r="H131" s="30"/>
      <c r="I131" s="30"/>
      <c r="J131" s="30"/>
      <c r="K131" s="30"/>
      <c r="L131" s="40"/>
      <c r="S131" s="30"/>
      <c r="T131" s="30"/>
      <c r="U131" s="30"/>
      <c r="V131" s="30"/>
      <c r="W131" s="30"/>
      <c r="X131" s="30"/>
      <c r="Y131" s="30"/>
      <c r="Z131" s="30"/>
      <c r="AA131" s="30"/>
      <c r="AB131" s="30"/>
      <c r="AC131" s="30"/>
      <c r="AD131" s="30"/>
      <c r="AE131" s="30"/>
    </row>
    <row r="132" spans="1:63" s="2" customFormat="1" ht="16.5" customHeight="1">
      <c r="A132" s="30"/>
      <c r="B132" s="31"/>
      <c r="C132" s="30"/>
      <c r="D132" s="30"/>
      <c r="E132" s="231" t="str">
        <f>E7</f>
        <v>Měšťanský dům čp.6 - Horní Slavkov</v>
      </c>
      <c r="F132" s="232"/>
      <c r="G132" s="232"/>
      <c r="H132" s="232"/>
      <c r="I132" s="30"/>
      <c r="J132" s="30"/>
      <c r="K132" s="30"/>
      <c r="L132" s="40"/>
      <c r="S132" s="30"/>
      <c r="T132" s="30"/>
      <c r="U132" s="30"/>
      <c r="V132" s="30"/>
      <c r="W132" s="30"/>
      <c r="X132" s="30"/>
      <c r="Y132" s="30"/>
      <c r="Z132" s="30"/>
      <c r="AA132" s="30"/>
      <c r="AB132" s="30"/>
      <c r="AC132" s="30"/>
      <c r="AD132" s="30"/>
      <c r="AE132" s="30"/>
    </row>
    <row r="133" spans="1:63" s="1" customFormat="1" ht="12" customHeight="1">
      <c r="B133" s="18"/>
      <c r="C133" s="25" t="s">
        <v>139</v>
      </c>
      <c r="L133" s="18"/>
    </row>
    <row r="134" spans="1:63" s="2" customFormat="1" ht="16.5" customHeight="1">
      <c r="A134" s="30"/>
      <c r="B134" s="31"/>
      <c r="C134" s="30"/>
      <c r="D134" s="30"/>
      <c r="E134" s="231" t="s">
        <v>195</v>
      </c>
      <c r="F134" s="233"/>
      <c r="G134" s="233"/>
      <c r="H134" s="233"/>
      <c r="I134" s="30"/>
      <c r="J134" s="30"/>
      <c r="K134" s="30"/>
      <c r="L134" s="40"/>
      <c r="S134" s="30"/>
      <c r="T134" s="30"/>
      <c r="U134" s="30"/>
      <c r="V134" s="30"/>
      <c r="W134" s="30"/>
      <c r="X134" s="30"/>
      <c r="Y134" s="30"/>
      <c r="Z134" s="30"/>
      <c r="AA134" s="30"/>
      <c r="AB134" s="30"/>
      <c r="AC134" s="30"/>
      <c r="AD134" s="30"/>
      <c r="AE134" s="30"/>
    </row>
    <row r="135" spans="1:63" s="2" customFormat="1" ht="12" customHeight="1">
      <c r="A135" s="30"/>
      <c r="B135" s="31"/>
      <c r="C135" s="25" t="s">
        <v>196</v>
      </c>
      <c r="D135" s="30"/>
      <c r="E135" s="30"/>
      <c r="F135" s="30"/>
      <c r="G135" s="30"/>
      <c r="H135" s="30"/>
      <c r="I135" s="30"/>
      <c r="J135" s="30"/>
      <c r="K135" s="30"/>
      <c r="L135" s="40"/>
      <c r="S135" s="30"/>
      <c r="T135" s="30"/>
      <c r="U135" s="30"/>
      <c r="V135" s="30"/>
      <c r="W135" s="30"/>
      <c r="X135" s="30"/>
      <c r="Y135" s="30"/>
      <c r="Z135" s="30"/>
      <c r="AA135" s="30"/>
      <c r="AB135" s="30"/>
      <c r="AC135" s="30"/>
      <c r="AD135" s="30"/>
      <c r="AE135" s="30"/>
    </row>
    <row r="136" spans="1:63" s="2" customFormat="1" ht="16.5" customHeight="1">
      <c r="A136" s="30"/>
      <c r="B136" s="31"/>
      <c r="C136" s="30"/>
      <c r="D136" s="30"/>
      <c r="E136" s="193" t="str">
        <f>E11</f>
        <v>10 - 1NP</v>
      </c>
      <c r="F136" s="233"/>
      <c r="G136" s="233"/>
      <c r="H136" s="233"/>
      <c r="I136" s="30"/>
      <c r="J136" s="30"/>
      <c r="K136" s="30"/>
      <c r="L136" s="40"/>
      <c r="S136" s="30"/>
      <c r="T136" s="30"/>
      <c r="U136" s="30"/>
      <c r="V136" s="30"/>
      <c r="W136" s="30"/>
      <c r="X136" s="30"/>
      <c r="Y136" s="30"/>
      <c r="Z136" s="30"/>
      <c r="AA136" s="30"/>
      <c r="AB136" s="30"/>
      <c r="AC136" s="30"/>
      <c r="AD136" s="30"/>
      <c r="AE136" s="30"/>
    </row>
    <row r="137" spans="1:63" s="2" customFormat="1" ht="6.95" customHeight="1">
      <c r="A137" s="30"/>
      <c r="B137" s="31"/>
      <c r="C137" s="30"/>
      <c r="D137" s="30"/>
      <c r="E137" s="30"/>
      <c r="F137" s="30"/>
      <c r="G137" s="30"/>
      <c r="H137" s="30"/>
      <c r="I137" s="30"/>
      <c r="J137" s="30"/>
      <c r="K137" s="30"/>
      <c r="L137" s="40"/>
      <c r="S137" s="30"/>
      <c r="T137" s="30"/>
      <c r="U137" s="30"/>
      <c r="V137" s="30"/>
      <c r="W137" s="30"/>
      <c r="X137" s="30"/>
      <c r="Y137" s="30"/>
      <c r="Z137" s="30"/>
      <c r="AA137" s="30"/>
      <c r="AB137" s="30"/>
      <c r="AC137" s="30"/>
      <c r="AD137" s="30"/>
      <c r="AE137" s="30"/>
    </row>
    <row r="138" spans="1:63" s="2" customFormat="1" ht="12" customHeight="1">
      <c r="A138" s="30"/>
      <c r="B138" s="31"/>
      <c r="C138" s="25" t="s">
        <v>20</v>
      </c>
      <c r="D138" s="30"/>
      <c r="E138" s="30"/>
      <c r="F138" s="23" t="str">
        <f>F14</f>
        <v>Horní Slavkov</v>
      </c>
      <c r="G138" s="30"/>
      <c r="H138" s="30"/>
      <c r="I138" s="25" t="s">
        <v>22</v>
      </c>
      <c r="J138" s="53" t="str">
        <f>IF(J14="","",J14)</f>
        <v>26. 8. 2025</v>
      </c>
      <c r="K138" s="30"/>
      <c r="L138" s="40"/>
      <c r="S138" s="30"/>
      <c r="T138" s="30"/>
      <c r="U138" s="30"/>
      <c r="V138" s="30"/>
      <c r="W138" s="30"/>
      <c r="X138" s="30"/>
      <c r="Y138" s="30"/>
      <c r="Z138" s="30"/>
      <c r="AA138" s="30"/>
      <c r="AB138" s="30"/>
      <c r="AC138" s="30"/>
      <c r="AD138" s="30"/>
      <c r="AE138" s="30"/>
    </row>
    <row r="139" spans="1:63" s="2" customFormat="1" ht="6.95" customHeight="1">
      <c r="A139" s="30"/>
      <c r="B139" s="31"/>
      <c r="C139" s="30"/>
      <c r="D139" s="30"/>
      <c r="E139" s="30"/>
      <c r="F139" s="30"/>
      <c r="G139" s="30"/>
      <c r="H139" s="30"/>
      <c r="I139" s="30"/>
      <c r="J139" s="30"/>
      <c r="K139" s="30"/>
      <c r="L139" s="40"/>
      <c r="S139" s="30"/>
      <c r="T139" s="30"/>
      <c r="U139" s="30"/>
      <c r="V139" s="30"/>
      <c r="W139" s="30"/>
      <c r="X139" s="30"/>
      <c r="Y139" s="30"/>
      <c r="Z139" s="30"/>
      <c r="AA139" s="30"/>
      <c r="AB139" s="30"/>
      <c r="AC139" s="30"/>
      <c r="AD139" s="30"/>
      <c r="AE139" s="30"/>
    </row>
    <row r="140" spans="1:63" s="2" customFormat="1" ht="15.2" customHeight="1">
      <c r="A140" s="30"/>
      <c r="B140" s="31"/>
      <c r="C140" s="25" t="s">
        <v>24</v>
      </c>
      <c r="D140" s="30"/>
      <c r="E140" s="30"/>
      <c r="F140" s="23" t="str">
        <f>E17</f>
        <v>Město Horní Slavkov</v>
      </c>
      <c r="G140" s="30"/>
      <c r="H140" s="30"/>
      <c r="I140" s="25" t="s">
        <v>30</v>
      </c>
      <c r="J140" s="28" t="str">
        <f>E23</f>
        <v>TMS Projekt</v>
      </c>
      <c r="K140" s="30"/>
      <c r="L140" s="40"/>
      <c r="S140" s="30"/>
      <c r="T140" s="30"/>
      <c r="U140" s="30"/>
      <c r="V140" s="30"/>
      <c r="W140" s="30"/>
      <c r="X140" s="30"/>
      <c r="Y140" s="30"/>
      <c r="Z140" s="30"/>
      <c r="AA140" s="30"/>
      <c r="AB140" s="30"/>
      <c r="AC140" s="30"/>
      <c r="AD140" s="30"/>
      <c r="AE140" s="30"/>
    </row>
    <row r="141" spans="1:63" s="2" customFormat="1" ht="15.2" customHeight="1">
      <c r="A141" s="30"/>
      <c r="B141" s="31"/>
      <c r="C141" s="25" t="s">
        <v>28</v>
      </c>
      <c r="D141" s="30"/>
      <c r="E141" s="30"/>
      <c r="F141" s="23" t="str">
        <f>IF(E20="","",E20)</f>
        <v>Vyplň údaj</v>
      </c>
      <c r="G141" s="30"/>
      <c r="H141" s="30"/>
      <c r="I141" s="25" t="s">
        <v>33</v>
      </c>
      <c r="J141" s="28" t="str">
        <f>E26</f>
        <v>Milan Hájek</v>
      </c>
      <c r="K141" s="30"/>
      <c r="L141" s="40"/>
      <c r="S141" s="30"/>
      <c r="T141" s="30"/>
      <c r="U141" s="30"/>
      <c r="V141" s="30"/>
      <c r="W141" s="30"/>
      <c r="X141" s="30"/>
      <c r="Y141" s="30"/>
      <c r="Z141" s="30"/>
      <c r="AA141" s="30"/>
      <c r="AB141" s="30"/>
      <c r="AC141" s="30"/>
      <c r="AD141" s="30"/>
      <c r="AE141" s="30"/>
    </row>
    <row r="142" spans="1:63" s="2" customFormat="1" ht="10.35" customHeight="1">
      <c r="A142" s="30"/>
      <c r="B142" s="31"/>
      <c r="C142" s="30"/>
      <c r="D142" s="30"/>
      <c r="E142" s="30"/>
      <c r="F142" s="30"/>
      <c r="G142" s="30"/>
      <c r="H142" s="30"/>
      <c r="I142" s="30"/>
      <c r="J142" s="30"/>
      <c r="K142" s="30"/>
      <c r="L142" s="40"/>
      <c r="S142" s="30"/>
      <c r="T142" s="30"/>
      <c r="U142" s="30"/>
      <c r="V142" s="30"/>
      <c r="W142" s="30"/>
      <c r="X142" s="30"/>
      <c r="Y142" s="30"/>
      <c r="Z142" s="30"/>
      <c r="AA142" s="30"/>
      <c r="AB142" s="30"/>
      <c r="AC142" s="30"/>
      <c r="AD142" s="30"/>
      <c r="AE142" s="30"/>
    </row>
    <row r="143" spans="1:63" s="10" customFormat="1" ht="29.25" customHeight="1">
      <c r="A143" s="119"/>
      <c r="B143" s="120"/>
      <c r="C143" s="121" t="s">
        <v>148</v>
      </c>
      <c r="D143" s="122" t="s">
        <v>61</v>
      </c>
      <c r="E143" s="122" t="s">
        <v>57</v>
      </c>
      <c r="F143" s="122" t="s">
        <v>58</v>
      </c>
      <c r="G143" s="122" t="s">
        <v>149</v>
      </c>
      <c r="H143" s="122" t="s">
        <v>150</v>
      </c>
      <c r="I143" s="122" t="s">
        <v>151</v>
      </c>
      <c r="J143" s="122" t="s">
        <v>143</v>
      </c>
      <c r="K143" s="123" t="s">
        <v>152</v>
      </c>
      <c r="L143" s="124"/>
      <c r="M143" s="60" t="s">
        <v>1</v>
      </c>
      <c r="N143" s="61" t="s">
        <v>40</v>
      </c>
      <c r="O143" s="61" t="s">
        <v>153</v>
      </c>
      <c r="P143" s="61" t="s">
        <v>154</v>
      </c>
      <c r="Q143" s="61" t="s">
        <v>155</v>
      </c>
      <c r="R143" s="61" t="s">
        <v>156</v>
      </c>
      <c r="S143" s="61" t="s">
        <v>157</v>
      </c>
      <c r="T143" s="62" t="s">
        <v>158</v>
      </c>
      <c r="U143" s="119"/>
      <c r="V143" s="119"/>
      <c r="W143" s="119"/>
      <c r="X143" s="119"/>
      <c r="Y143" s="119"/>
      <c r="Z143" s="119"/>
      <c r="AA143" s="119"/>
      <c r="AB143" s="119"/>
      <c r="AC143" s="119"/>
      <c r="AD143" s="119"/>
      <c r="AE143" s="119"/>
    </row>
    <row r="144" spans="1:63" s="2" customFormat="1" ht="22.9" customHeight="1">
      <c r="A144" s="30"/>
      <c r="B144" s="31"/>
      <c r="C144" s="67" t="s">
        <v>159</v>
      </c>
      <c r="D144" s="30"/>
      <c r="E144" s="30"/>
      <c r="F144" s="30"/>
      <c r="G144" s="30"/>
      <c r="H144" s="30"/>
      <c r="I144" s="30"/>
      <c r="J144" s="125">
        <f>BK144</f>
        <v>0</v>
      </c>
      <c r="K144" s="30"/>
      <c r="L144" s="31"/>
      <c r="M144" s="63"/>
      <c r="N144" s="54"/>
      <c r="O144" s="64"/>
      <c r="P144" s="126">
        <f>P145+P360+P625</f>
        <v>0</v>
      </c>
      <c r="Q144" s="64"/>
      <c r="R144" s="126">
        <f>R145+R360+R625</f>
        <v>98.888035030000012</v>
      </c>
      <c r="S144" s="64"/>
      <c r="T144" s="127">
        <f>T145+T360+T625</f>
        <v>94.109446399999982</v>
      </c>
      <c r="U144" s="30"/>
      <c r="V144" s="30"/>
      <c r="W144" s="30"/>
      <c r="X144" s="30"/>
      <c r="Y144" s="30"/>
      <c r="Z144" s="30"/>
      <c r="AA144" s="30"/>
      <c r="AB144" s="30"/>
      <c r="AC144" s="30"/>
      <c r="AD144" s="30"/>
      <c r="AE144" s="30"/>
      <c r="AT144" s="15" t="s">
        <v>75</v>
      </c>
      <c r="AU144" s="15" t="s">
        <v>145</v>
      </c>
      <c r="BK144" s="128">
        <f>BK145+BK360+BK625</f>
        <v>0</v>
      </c>
    </row>
    <row r="145" spans="1:65" s="11" customFormat="1" ht="25.9" customHeight="1">
      <c r="B145" s="129"/>
      <c r="D145" s="130" t="s">
        <v>75</v>
      </c>
      <c r="E145" s="131" t="s">
        <v>221</v>
      </c>
      <c r="F145" s="131" t="s">
        <v>222</v>
      </c>
      <c r="I145" s="132"/>
      <c r="J145" s="133">
        <f>BK145</f>
        <v>0</v>
      </c>
      <c r="L145" s="129"/>
      <c r="M145" s="134"/>
      <c r="N145" s="135"/>
      <c r="O145" s="135"/>
      <c r="P145" s="136">
        <f>P146+P158+P168+P199+P202+P219+P296+P345+P358</f>
        <v>0</v>
      </c>
      <c r="Q145" s="135"/>
      <c r="R145" s="136">
        <f>R146+R158+R168+R199+R202+R219+R296+R345+R358</f>
        <v>75.107774260000014</v>
      </c>
      <c r="S145" s="135"/>
      <c r="T145" s="137">
        <f>T146+T158+T168+T199+T202+T219+T296+T345+T358</f>
        <v>88.668966399999988</v>
      </c>
      <c r="AR145" s="130" t="s">
        <v>84</v>
      </c>
      <c r="AT145" s="138" t="s">
        <v>75</v>
      </c>
      <c r="AU145" s="138" t="s">
        <v>76</v>
      </c>
      <c r="AY145" s="130" t="s">
        <v>163</v>
      </c>
      <c r="BK145" s="139">
        <f>BK146+BK158+BK168+BK199+BK202+BK219+BK296+BK345+BK358</f>
        <v>0</v>
      </c>
    </row>
    <row r="146" spans="1:65" s="11" customFormat="1" ht="22.9" customHeight="1">
      <c r="B146" s="129"/>
      <c r="D146" s="130" t="s">
        <v>75</v>
      </c>
      <c r="E146" s="163" t="s">
        <v>84</v>
      </c>
      <c r="F146" s="163" t="s">
        <v>223</v>
      </c>
      <c r="I146" s="132"/>
      <c r="J146" s="164">
        <f>BK146</f>
        <v>0</v>
      </c>
      <c r="L146" s="129"/>
      <c r="M146" s="134"/>
      <c r="N146" s="135"/>
      <c r="O146" s="135"/>
      <c r="P146" s="136">
        <f>SUM(P147:P157)</f>
        <v>0</v>
      </c>
      <c r="Q146" s="135"/>
      <c r="R146" s="136">
        <f>SUM(R147:R157)</f>
        <v>0</v>
      </c>
      <c r="S146" s="135"/>
      <c r="T146" s="137">
        <f>SUM(T147:T157)</f>
        <v>0</v>
      </c>
      <c r="AR146" s="130" t="s">
        <v>84</v>
      </c>
      <c r="AT146" s="138" t="s">
        <v>75</v>
      </c>
      <c r="AU146" s="138" t="s">
        <v>84</v>
      </c>
      <c r="AY146" s="130" t="s">
        <v>163</v>
      </c>
      <c r="BK146" s="139">
        <f>SUM(BK147:BK157)</f>
        <v>0</v>
      </c>
    </row>
    <row r="147" spans="1:65" s="2" customFormat="1" ht="24.2" customHeight="1">
      <c r="A147" s="30"/>
      <c r="B147" s="140"/>
      <c r="C147" s="141" t="s">
        <v>84</v>
      </c>
      <c r="D147" s="141" t="s">
        <v>164</v>
      </c>
      <c r="E147" s="142" t="s">
        <v>224</v>
      </c>
      <c r="F147" s="143" t="s">
        <v>225</v>
      </c>
      <c r="G147" s="144" t="s">
        <v>226</v>
      </c>
      <c r="H147" s="145">
        <v>3.1520000000000001</v>
      </c>
      <c r="I147" s="146"/>
      <c r="J147" s="147">
        <f>ROUND(I147*H147,2)</f>
        <v>0</v>
      </c>
      <c r="K147" s="143" t="s">
        <v>227</v>
      </c>
      <c r="L147" s="31"/>
      <c r="M147" s="148" t="s">
        <v>1</v>
      </c>
      <c r="N147" s="149" t="s">
        <v>41</v>
      </c>
      <c r="O147" s="56"/>
      <c r="P147" s="150">
        <f>O147*H147</f>
        <v>0</v>
      </c>
      <c r="Q147" s="150">
        <v>0</v>
      </c>
      <c r="R147" s="150">
        <f>Q147*H147</f>
        <v>0</v>
      </c>
      <c r="S147" s="150">
        <v>0</v>
      </c>
      <c r="T147" s="151">
        <f>S147*H147</f>
        <v>0</v>
      </c>
      <c r="U147" s="30"/>
      <c r="V147" s="30"/>
      <c r="W147" s="30"/>
      <c r="X147" s="30"/>
      <c r="Y147" s="30"/>
      <c r="Z147" s="30"/>
      <c r="AA147" s="30"/>
      <c r="AB147" s="30"/>
      <c r="AC147" s="30"/>
      <c r="AD147" s="30"/>
      <c r="AE147" s="30"/>
      <c r="AR147" s="152" t="s">
        <v>162</v>
      </c>
      <c r="AT147" s="152" t="s">
        <v>164</v>
      </c>
      <c r="AU147" s="152" t="s">
        <v>86</v>
      </c>
      <c r="AY147" s="15" t="s">
        <v>163</v>
      </c>
      <c r="BE147" s="153">
        <f>IF(N147="základní",J147,0)</f>
        <v>0</v>
      </c>
      <c r="BF147" s="153">
        <f>IF(N147="snížená",J147,0)</f>
        <v>0</v>
      </c>
      <c r="BG147" s="153">
        <f>IF(N147="zákl. přenesená",J147,0)</f>
        <v>0</v>
      </c>
      <c r="BH147" s="153">
        <f>IF(N147="sníž. přenesená",J147,0)</f>
        <v>0</v>
      </c>
      <c r="BI147" s="153">
        <f>IF(N147="nulová",J147,0)</f>
        <v>0</v>
      </c>
      <c r="BJ147" s="15" t="s">
        <v>84</v>
      </c>
      <c r="BK147" s="153">
        <f>ROUND(I147*H147,2)</f>
        <v>0</v>
      </c>
      <c r="BL147" s="15" t="s">
        <v>162</v>
      </c>
      <c r="BM147" s="152" t="s">
        <v>228</v>
      </c>
    </row>
    <row r="148" spans="1:65" s="13" customFormat="1" ht="11.25">
      <c r="B148" s="165"/>
      <c r="D148" s="166" t="s">
        <v>229</v>
      </c>
      <c r="E148" s="167" t="s">
        <v>1</v>
      </c>
      <c r="F148" s="168" t="s">
        <v>230</v>
      </c>
      <c r="H148" s="169">
        <v>3.1520000000000001</v>
      </c>
      <c r="I148" s="170"/>
      <c r="L148" s="165"/>
      <c r="M148" s="171"/>
      <c r="N148" s="172"/>
      <c r="O148" s="172"/>
      <c r="P148" s="172"/>
      <c r="Q148" s="172"/>
      <c r="R148" s="172"/>
      <c r="S148" s="172"/>
      <c r="T148" s="173"/>
      <c r="AT148" s="167" t="s">
        <v>229</v>
      </c>
      <c r="AU148" s="167" t="s">
        <v>86</v>
      </c>
      <c r="AV148" s="13" t="s">
        <v>86</v>
      </c>
      <c r="AW148" s="13" t="s">
        <v>32</v>
      </c>
      <c r="AX148" s="13" t="s">
        <v>84</v>
      </c>
      <c r="AY148" s="167" t="s">
        <v>163</v>
      </c>
    </row>
    <row r="149" spans="1:65" s="2" customFormat="1" ht="37.9" customHeight="1">
      <c r="A149" s="30"/>
      <c r="B149" s="140"/>
      <c r="C149" s="141" t="s">
        <v>86</v>
      </c>
      <c r="D149" s="141" t="s">
        <v>164</v>
      </c>
      <c r="E149" s="142" t="s">
        <v>231</v>
      </c>
      <c r="F149" s="143" t="s">
        <v>232</v>
      </c>
      <c r="G149" s="144" t="s">
        <v>226</v>
      </c>
      <c r="H149" s="145">
        <v>3.1520000000000001</v>
      </c>
      <c r="I149" s="146"/>
      <c r="J149" s="147">
        <f>ROUND(I149*H149,2)</f>
        <v>0</v>
      </c>
      <c r="K149" s="143" t="s">
        <v>227</v>
      </c>
      <c r="L149" s="31"/>
      <c r="M149" s="148" t="s">
        <v>1</v>
      </c>
      <c r="N149" s="149" t="s">
        <v>41</v>
      </c>
      <c r="O149" s="56"/>
      <c r="P149" s="150">
        <f>O149*H149</f>
        <v>0</v>
      </c>
      <c r="Q149" s="150">
        <v>0</v>
      </c>
      <c r="R149" s="150">
        <f>Q149*H149</f>
        <v>0</v>
      </c>
      <c r="S149" s="150">
        <v>0</v>
      </c>
      <c r="T149" s="151">
        <f>S149*H149</f>
        <v>0</v>
      </c>
      <c r="U149" s="30"/>
      <c r="V149" s="30"/>
      <c r="W149" s="30"/>
      <c r="X149" s="30"/>
      <c r="Y149" s="30"/>
      <c r="Z149" s="30"/>
      <c r="AA149" s="30"/>
      <c r="AB149" s="30"/>
      <c r="AC149" s="30"/>
      <c r="AD149" s="30"/>
      <c r="AE149" s="30"/>
      <c r="AR149" s="152" t="s">
        <v>162</v>
      </c>
      <c r="AT149" s="152" t="s">
        <v>164</v>
      </c>
      <c r="AU149" s="152" t="s">
        <v>86</v>
      </c>
      <c r="AY149" s="15" t="s">
        <v>163</v>
      </c>
      <c r="BE149" s="153">
        <f>IF(N149="základní",J149,0)</f>
        <v>0</v>
      </c>
      <c r="BF149" s="153">
        <f>IF(N149="snížená",J149,0)</f>
        <v>0</v>
      </c>
      <c r="BG149" s="153">
        <f>IF(N149="zákl. přenesená",J149,0)</f>
        <v>0</v>
      </c>
      <c r="BH149" s="153">
        <f>IF(N149="sníž. přenesená",J149,0)</f>
        <v>0</v>
      </c>
      <c r="BI149" s="153">
        <f>IF(N149="nulová",J149,0)</f>
        <v>0</v>
      </c>
      <c r="BJ149" s="15" t="s">
        <v>84</v>
      </c>
      <c r="BK149" s="153">
        <f>ROUND(I149*H149,2)</f>
        <v>0</v>
      </c>
      <c r="BL149" s="15" t="s">
        <v>162</v>
      </c>
      <c r="BM149" s="152" t="s">
        <v>233</v>
      </c>
    </row>
    <row r="150" spans="1:65" s="2" customFormat="1" ht="37.9" customHeight="1">
      <c r="A150" s="30"/>
      <c r="B150" s="140"/>
      <c r="C150" s="141" t="s">
        <v>135</v>
      </c>
      <c r="D150" s="141" t="s">
        <v>164</v>
      </c>
      <c r="E150" s="142" t="s">
        <v>234</v>
      </c>
      <c r="F150" s="143" t="s">
        <v>235</v>
      </c>
      <c r="G150" s="144" t="s">
        <v>226</v>
      </c>
      <c r="H150" s="145">
        <v>3.1520000000000001</v>
      </c>
      <c r="I150" s="146"/>
      <c r="J150" s="147">
        <f>ROUND(I150*H150,2)</f>
        <v>0</v>
      </c>
      <c r="K150" s="143" t="s">
        <v>227</v>
      </c>
      <c r="L150" s="31"/>
      <c r="M150" s="148" t="s">
        <v>1</v>
      </c>
      <c r="N150" s="149" t="s">
        <v>41</v>
      </c>
      <c r="O150" s="56"/>
      <c r="P150" s="150">
        <f>O150*H150</f>
        <v>0</v>
      </c>
      <c r="Q150" s="150">
        <v>0</v>
      </c>
      <c r="R150" s="150">
        <f>Q150*H150</f>
        <v>0</v>
      </c>
      <c r="S150" s="150">
        <v>0</v>
      </c>
      <c r="T150" s="151">
        <f>S150*H150</f>
        <v>0</v>
      </c>
      <c r="U150" s="30"/>
      <c r="V150" s="30"/>
      <c r="W150" s="30"/>
      <c r="X150" s="30"/>
      <c r="Y150" s="30"/>
      <c r="Z150" s="30"/>
      <c r="AA150" s="30"/>
      <c r="AB150" s="30"/>
      <c r="AC150" s="30"/>
      <c r="AD150" s="30"/>
      <c r="AE150" s="30"/>
      <c r="AR150" s="152" t="s">
        <v>162</v>
      </c>
      <c r="AT150" s="152" t="s">
        <v>164</v>
      </c>
      <c r="AU150" s="152" t="s">
        <v>86</v>
      </c>
      <c r="AY150" s="15" t="s">
        <v>163</v>
      </c>
      <c r="BE150" s="153">
        <f>IF(N150="základní",J150,0)</f>
        <v>0</v>
      </c>
      <c r="BF150" s="153">
        <f>IF(N150="snížená",J150,0)</f>
        <v>0</v>
      </c>
      <c r="BG150" s="153">
        <f>IF(N150="zákl. přenesená",J150,0)</f>
        <v>0</v>
      </c>
      <c r="BH150" s="153">
        <f>IF(N150="sníž. přenesená",J150,0)</f>
        <v>0</v>
      </c>
      <c r="BI150" s="153">
        <f>IF(N150="nulová",J150,0)</f>
        <v>0</v>
      </c>
      <c r="BJ150" s="15" t="s">
        <v>84</v>
      </c>
      <c r="BK150" s="153">
        <f>ROUND(I150*H150,2)</f>
        <v>0</v>
      </c>
      <c r="BL150" s="15" t="s">
        <v>162</v>
      </c>
      <c r="BM150" s="152" t="s">
        <v>236</v>
      </c>
    </row>
    <row r="151" spans="1:65" s="2" customFormat="1" ht="37.9" customHeight="1">
      <c r="A151" s="30"/>
      <c r="B151" s="140"/>
      <c r="C151" s="141" t="s">
        <v>162</v>
      </c>
      <c r="D151" s="141" t="s">
        <v>164</v>
      </c>
      <c r="E151" s="142" t="s">
        <v>237</v>
      </c>
      <c r="F151" s="143" t="s">
        <v>238</v>
      </c>
      <c r="G151" s="144" t="s">
        <v>226</v>
      </c>
      <c r="H151" s="145">
        <v>3.1520000000000001</v>
      </c>
      <c r="I151" s="146"/>
      <c r="J151" s="147">
        <f>ROUND(I151*H151,2)</f>
        <v>0</v>
      </c>
      <c r="K151" s="143" t="s">
        <v>227</v>
      </c>
      <c r="L151" s="31"/>
      <c r="M151" s="148" t="s">
        <v>1</v>
      </c>
      <c r="N151" s="149" t="s">
        <v>41</v>
      </c>
      <c r="O151" s="56"/>
      <c r="P151" s="150">
        <f>O151*H151</f>
        <v>0</v>
      </c>
      <c r="Q151" s="150">
        <v>0</v>
      </c>
      <c r="R151" s="150">
        <f>Q151*H151</f>
        <v>0</v>
      </c>
      <c r="S151" s="150">
        <v>0</v>
      </c>
      <c r="T151" s="151">
        <f>S151*H151</f>
        <v>0</v>
      </c>
      <c r="U151" s="30"/>
      <c r="V151" s="30"/>
      <c r="W151" s="30"/>
      <c r="X151" s="30"/>
      <c r="Y151" s="30"/>
      <c r="Z151" s="30"/>
      <c r="AA151" s="30"/>
      <c r="AB151" s="30"/>
      <c r="AC151" s="30"/>
      <c r="AD151" s="30"/>
      <c r="AE151" s="30"/>
      <c r="AR151" s="152" t="s">
        <v>162</v>
      </c>
      <c r="AT151" s="152" t="s">
        <v>164</v>
      </c>
      <c r="AU151" s="152" t="s">
        <v>86</v>
      </c>
      <c r="AY151" s="15" t="s">
        <v>163</v>
      </c>
      <c r="BE151" s="153">
        <f>IF(N151="základní",J151,0)</f>
        <v>0</v>
      </c>
      <c r="BF151" s="153">
        <f>IF(N151="snížená",J151,0)</f>
        <v>0</v>
      </c>
      <c r="BG151" s="153">
        <f>IF(N151="zákl. přenesená",J151,0)</f>
        <v>0</v>
      </c>
      <c r="BH151" s="153">
        <f>IF(N151="sníž. přenesená",J151,0)</f>
        <v>0</v>
      </c>
      <c r="BI151" s="153">
        <f>IF(N151="nulová",J151,0)</f>
        <v>0</v>
      </c>
      <c r="BJ151" s="15" t="s">
        <v>84</v>
      </c>
      <c r="BK151" s="153">
        <f>ROUND(I151*H151,2)</f>
        <v>0</v>
      </c>
      <c r="BL151" s="15" t="s">
        <v>162</v>
      </c>
      <c r="BM151" s="152" t="s">
        <v>239</v>
      </c>
    </row>
    <row r="152" spans="1:65" s="2" customFormat="1" ht="24.2" customHeight="1">
      <c r="A152" s="30"/>
      <c r="B152" s="140"/>
      <c r="C152" s="141" t="s">
        <v>178</v>
      </c>
      <c r="D152" s="141" t="s">
        <v>164</v>
      </c>
      <c r="E152" s="142" t="s">
        <v>240</v>
      </c>
      <c r="F152" s="143" t="s">
        <v>241</v>
      </c>
      <c r="G152" s="144" t="s">
        <v>226</v>
      </c>
      <c r="H152" s="145">
        <v>3.1520000000000001</v>
      </c>
      <c r="I152" s="146"/>
      <c r="J152" s="147">
        <f>ROUND(I152*H152,2)</f>
        <v>0</v>
      </c>
      <c r="K152" s="143" t="s">
        <v>227</v>
      </c>
      <c r="L152" s="31"/>
      <c r="M152" s="148" t="s">
        <v>1</v>
      </c>
      <c r="N152" s="149" t="s">
        <v>41</v>
      </c>
      <c r="O152" s="56"/>
      <c r="P152" s="150">
        <f>O152*H152</f>
        <v>0</v>
      </c>
      <c r="Q152" s="150">
        <v>0</v>
      </c>
      <c r="R152" s="150">
        <f>Q152*H152</f>
        <v>0</v>
      </c>
      <c r="S152" s="150">
        <v>0</v>
      </c>
      <c r="T152" s="151">
        <f>S152*H152</f>
        <v>0</v>
      </c>
      <c r="U152" s="30"/>
      <c r="V152" s="30"/>
      <c r="W152" s="30"/>
      <c r="X152" s="30"/>
      <c r="Y152" s="30"/>
      <c r="Z152" s="30"/>
      <c r="AA152" s="30"/>
      <c r="AB152" s="30"/>
      <c r="AC152" s="30"/>
      <c r="AD152" s="30"/>
      <c r="AE152" s="30"/>
      <c r="AR152" s="152" t="s">
        <v>162</v>
      </c>
      <c r="AT152" s="152" t="s">
        <v>164</v>
      </c>
      <c r="AU152" s="152" t="s">
        <v>86</v>
      </c>
      <c r="AY152" s="15" t="s">
        <v>163</v>
      </c>
      <c r="BE152" s="153">
        <f>IF(N152="základní",J152,0)</f>
        <v>0</v>
      </c>
      <c r="BF152" s="153">
        <f>IF(N152="snížená",J152,0)</f>
        <v>0</v>
      </c>
      <c r="BG152" s="153">
        <f>IF(N152="zákl. přenesená",J152,0)</f>
        <v>0</v>
      </c>
      <c r="BH152" s="153">
        <f>IF(N152="sníž. přenesená",J152,0)</f>
        <v>0</v>
      </c>
      <c r="BI152" s="153">
        <f>IF(N152="nulová",J152,0)</f>
        <v>0</v>
      </c>
      <c r="BJ152" s="15" t="s">
        <v>84</v>
      </c>
      <c r="BK152" s="153">
        <f>ROUND(I152*H152,2)</f>
        <v>0</v>
      </c>
      <c r="BL152" s="15" t="s">
        <v>162</v>
      </c>
      <c r="BM152" s="152" t="s">
        <v>242</v>
      </c>
    </row>
    <row r="153" spans="1:65" s="2" customFormat="1" ht="33" customHeight="1">
      <c r="A153" s="30"/>
      <c r="B153" s="140"/>
      <c r="C153" s="141" t="s">
        <v>182</v>
      </c>
      <c r="D153" s="141" t="s">
        <v>164</v>
      </c>
      <c r="E153" s="142" t="s">
        <v>243</v>
      </c>
      <c r="F153" s="143" t="s">
        <v>244</v>
      </c>
      <c r="G153" s="144" t="s">
        <v>245</v>
      </c>
      <c r="H153" s="145">
        <v>6.3040000000000003</v>
      </c>
      <c r="I153" s="146"/>
      <c r="J153" s="147">
        <f>ROUND(I153*H153,2)</f>
        <v>0</v>
      </c>
      <c r="K153" s="143" t="s">
        <v>227</v>
      </c>
      <c r="L153" s="31"/>
      <c r="M153" s="148" t="s">
        <v>1</v>
      </c>
      <c r="N153" s="149" t="s">
        <v>41</v>
      </c>
      <c r="O153" s="56"/>
      <c r="P153" s="150">
        <f>O153*H153</f>
        <v>0</v>
      </c>
      <c r="Q153" s="150">
        <v>0</v>
      </c>
      <c r="R153" s="150">
        <f>Q153*H153</f>
        <v>0</v>
      </c>
      <c r="S153" s="150">
        <v>0</v>
      </c>
      <c r="T153" s="151">
        <f>S153*H153</f>
        <v>0</v>
      </c>
      <c r="U153" s="30"/>
      <c r="V153" s="30"/>
      <c r="W153" s="30"/>
      <c r="X153" s="30"/>
      <c r="Y153" s="30"/>
      <c r="Z153" s="30"/>
      <c r="AA153" s="30"/>
      <c r="AB153" s="30"/>
      <c r="AC153" s="30"/>
      <c r="AD153" s="30"/>
      <c r="AE153" s="30"/>
      <c r="AR153" s="152" t="s">
        <v>162</v>
      </c>
      <c r="AT153" s="152" t="s">
        <v>164</v>
      </c>
      <c r="AU153" s="152" t="s">
        <v>86</v>
      </c>
      <c r="AY153" s="15" t="s">
        <v>163</v>
      </c>
      <c r="BE153" s="153">
        <f>IF(N153="základní",J153,0)</f>
        <v>0</v>
      </c>
      <c r="BF153" s="153">
        <f>IF(N153="snížená",J153,0)</f>
        <v>0</v>
      </c>
      <c r="BG153" s="153">
        <f>IF(N153="zákl. přenesená",J153,0)</f>
        <v>0</v>
      </c>
      <c r="BH153" s="153">
        <f>IF(N153="sníž. přenesená",J153,0)</f>
        <v>0</v>
      </c>
      <c r="BI153" s="153">
        <f>IF(N153="nulová",J153,0)</f>
        <v>0</v>
      </c>
      <c r="BJ153" s="15" t="s">
        <v>84</v>
      </c>
      <c r="BK153" s="153">
        <f>ROUND(I153*H153,2)</f>
        <v>0</v>
      </c>
      <c r="BL153" s="15" t="s">
        <v>162</v>
      </c>
      <c r="BM153" s="152" t="s">
        <v>246</v>
      </c>
    </row>
    <row r="154" spans="1:65" s="13" customFormat="1" ht="11.25">
      <c r="B154" s="165"/>
      <c r="D154" s="166" t="s">
        <v>229</v>
      </c>
      <c r="F154" s="168" t="s">
        <v>247</v>
      </c>
      <c r="H154" s="169">
        <v>6.3040000000000003</v>
      </c>
      <c r="I154" s="170"/>
      <c r="L154" s="165"/>
      <c r="M154" s="171"/>
      <c r="N154" s="172"/>
      <c r="O154" s="172"/>
      <c r="P154" s="172"/>
      <c r="Q154" s="172"/>
      <c r="R154" s="172"/>
      <c r="S154" s="172"/>
      <c r="T154" s="173"/>
      <c r="AT154" s="167" t="s">
        <v>229</v>
      </c>
      <c r="AU154" s="167" t="s">
        <v>86</v>
      </c>
      <c r="AV154" s="13" t="s">
        <v>86</v>
      </c>
      <c r="AW154" s="13" t="s">
        <v>3</v>
      </c>
      <c r="AX154" s="13" t="s">
        <v>84</v>
      </c>
      <c r="AY154" s="167" t="s">
        <v>163</v>
      </c>
    </row>
    <row r="155" spans="1:65" s="2" customFormat="1" ht="16.5" customHeight="1">
      <c r="A155" s="30"/>
      <c r="B155" s="140"/>
      <c r="C155" s="141" t="s">
        <v>186</v>
      </c>
      <c r="D155" s="141" t="s">
        <v>164</v>
      </c>
      <c r="E155" s="142" t="s">
        <v>248</v>
      </c>
      <c r="F155" s="143" t="s">
        <v>249</v>
      </c>
      <c r="G155" s="144" t="s">
        <v>226</v>
      </c>
      <c r="H155" s="145">
        <v>3.1520000000000001</v>
      </c>
      <c r="I155" s="146"/>
      <c r="J155" s="147">
        <f>ROUND(I155*H155,2)</f>
        <v>0</v>
      </c>
      <c r="K155" s="143" t="s">
        <v>227</v>
      </c>
      <c r="L155" s="31"/>
      <c r="M155" s="148" t="s">
        <v>1</v>
      </c>
      <c r="N155" s="149" t="s">
        <v>41</v>
      </c>
      <c r="O155" s="56"/>
      <c r="P155" s="150">
        <f>O155*H155</f>
        <v>0</v>
      </c>
      <c r="Q155" s="150">
        <v>0</v>
      </c>
      <c r="R155" s="150">
        <f>Q155*H155</f>
        <v>0</v>
      </c>
      <c r="S155" s="150">
        <v>0</v>
      </c>
      <c r="T155" s="151">
        <f>S155*H155</f>
        <v>0</v>
      </c>
      <c r="U155" s="30"/>
      <c r="V155" s="30"/>
      <c r="W155" s="30"/>
      <c r="X155" s="30"/>
      <c r="Y155" s="30"/>
      <c r="Z155" s="30"/>
      <c r="AA155" s="30"/>
      <c r="AB155" s="30"/>
      <c r="AC155" s="30"/>
      <c r="AD155" s="30"/>
      <c r="AE155" s="30"/>
      <c r="AR155" s="152" t="s">
        <v>162</v>
      </c>
      <c r="AT155" s="152" t="s">
        <v>164</v>
      </c>
      <c r="AU155" s="152" t="s">
        <v>86</v>
      </c>
      <c r="AY155" s="15" t="s">
        <v>163</v>
      </c>
      <c r="BE155" s="153">
        <f>IF(N155="základní",J155,0)</f>
        <v>0</v>
      </c>
      <c r="BF155" s="153">
        <f>IF(N155="snížená",J155,0)</f>
        <v>0</v>
      </c>
      <c r="BG155" s="153">
        <f>IF(N155="zákl. přenesená",J155,0)</f>
        <v>0</v>
      </c>
      <c r="BH155" s="153">
        <f>IF(N155="sníž. přenesená",J155,0)</f>
        <v>0</v>
      </c>
      <c r="BI155" s="153">
        <f>IF(N155="nulová",J155,0)</f>
        <v>0</v>
      </c>
      <c r="BJ155" s="15" t="s">
        <v>84</v>
      </c>
      <c r="BK155" s="153">
        <f>ROUND(I155*H155,2)</f>
        <v>0</v>
      </c>
      <c r="BL155" s="15" t="s">
        <v>162</v>
      </c>
      <c r="BM155" s="152" t="s">
        <v>250</v>
      </c>
    </row>
    <row r="156" spans="1:65" s="2" customFormat="1" ht="24.2" customHeight="1">
      <c r="A156" s="30"/>
      <c r="B156" s="140"/>
      <c r="C156" s="141" t="s">
        <v>190</v>
      </c>
      <c r="D156" s="141" t="s">
        <v>164</v>
      </c>
      <c r="E156" s="142" t="s">
        <v>251</v>
      </c>
      <c r="F156" s="143" t="s">
        <v>252</v>
      </c>
      <c r="G156" s="144" t="s">
        <v>253</v>
      </c>
      <c r="H156" s="145">
        <v>3.8029999999999999</v>
      </c>
      <c r="I156" s="146"/>
      <c r="J156" s="147">
        <f>ROUND(I156*H156,2)</f>
        <v>0</v>
      </c>
      <c r="K156" s="143" t="s">
        <v>227</v>
      </c>
      <c r="L156" s="31"/>
      <c r="M156" s="148" t="s">
        <v>1</v>
      </c>
      <c r="N156" s="149" t="s">
        <v>41</v>
      </c>
      <c r="O156" s="56"/>
      <c r="P156" s="150">
        <f>O156*H156</f>
        <v>0</v>
      </c>
      <c r="Q156" s="150">
        <v>0</v>
      </c>
      <c r="R156" s="150">
        <f>Q156*H156</f>
        <v>0</v>
      </c>
      <c r="S156" s="150">
        <v>0</v>
      </c>
      <c r="T156" s="151">
        <f>S156*H156</f>
        <v>0</v>
      </c>
      <c r="U156" s="30"/>
      <c r="V156" s="30"/>
      <c r="W156" s="30"/>
      <c r="X156" s="30"/>
      <c r="Y156" s="30"/>
      <c r="Z156" s="30"/>
      <c r="AA156" s="30"/>
      <c r="AB156" s="30"/>
      <c r="AC156" s="30"/>
      <c r="AD156" s="30"/>
      <c r="AE156" s="30"/>
      <c r="AR156" s="152" t="s">
        <v>162</v>
      </c>
      <c r="AT156" s="152" t="s">
        <v>164</v>
      </c>
      <c r="AU156" s="152" t="s">
        <v>86</v>
      </c>
      <c r="AY156" s="15" t="s">
        <v>163</v>
      </c>
      <c r="BE156" s="153">
        <f>IF(N156="základní",J156,0)</f>
        <v>0</v>
      </c>
      <c r="BF156" s="153">
        <f>IF(N156="snížená",J156,0)</f>
        <v>0</v>
      </c>
      <c r="BG156" s="153">
        <f>IF(N156="zákl. přenesená",J156,0)</f>
        <v>0</v>
      </c>
      <c r="BH156" s="153">
        <f>IF(N156="sníž. přenesená",J156,0)</f>
        <v>0</v>
      </c>
      <c r="BI156" s="153">
        <f>IF(N156="nulová",J156,0)</f>
        <v>0</v>
      </c>
      <c r="BJ156" s="15" t="s">
        <v>84</v>
      </c>
      <c r="BK156" s="153">
        <f>ROUND(I156*H156,2)</f>
        <v>0</v>
      </c>
      <c r="BL156" s="15" t="s">
        <v>162</v>
      </c>
      <c r="BM156" s="152" t="s">
        <v>254</v>
      </c>
    </row>
    <row r="157" spans="1:65" s="13" customFormat="1" ht="11.25">
      <c r="B157" s="165"/>
      <c r="D157" s="166" t="s">
        <v>229</v>
      </c>
      <c r="E157" s="167" t="s">
        <v>1</v>
      </c>
      <c r="F157" s="168" t="s">
        <v>255</v>
      </c>
      <c r="H157" s="169">
        <v>3.8029999999999999</v>
      </c>
      <c r="I157" s="170"/>
      <c r="L157" s="165"/>
      <c r="M157" s="171"/>
      <c r="N157" s="172"/>
      <c r="O157" s="172"/>
      <c r="P157" s="172"/>
      <c r="Q157" s="172"/>
      <c r="R157" s="172"/>
      <c r="S157" s="172"/>
      <c r="T157" s="173"/>
      <c r="AT157" s="167" t="s">
        <v>229</v>
      </c>
      <c r="AU157" s="167" t="s">
        <v>86</v>
      </c>
      <c r="AV157" s="13" t="s">
        <v>86</v>
      </c>
      <c r="AW157" s="13" t="s">
        <v>32</v>
      </c>
      <c r="AX157" s="13" t="s">
        <v>76</v>
      </c>
      <c r="AY157" s="167" t="s">
        <v>163</v>
      </c>
    </row>
    <row r="158" spans="1:65" s="11" customFormat="1" ht="22.9" customHeight="1">
      <c r="B158" s="129"/>
      <c r="D158" s="130" t="s">
        <v>75</v>
      </c>
      <c r="E158" s="163" t="s">
        <v>86</v>
      </c>
      <c r="F158" s="163" t="s">
        <v>256</v>
      </c>
      <c r="I158" s="132"/>
      <c r="J158" s="164">
        <f>BK158</f>
        <v>0</v>
      </c>
      <c r="L158" s="129"/>
      <c r="M158" s="134"/>
      <c r="N158" s="135"/>
      <c r="O158" s="135"/>
      <c r="P158" s="136">
        <f>SUM(P159:P167)</f>
        <v>0</v>
      </c>
      <c r="Q158" s="135"/>
      <c r="R158" s="136">
        <f>SUM(R159:R167)</f>
        <v>6.0779793900000012</v>
      </c>
      <c r="S158" s="135"/>
      <c r="T158" s="137">
        <f>SUM(T159:T167)</f>
        <v>0</v>
      </c>
      <c r="AR158" s="130" t="s">
        <v>84</v>
      </c>
      <c r="AT158" s="138" t="s">
        <v>75</v>
      </c>
      <c r="AU158" s="138" t="s">
        <v>84</v>
      </c>
      <c r="AY158" s="130" t="s">
        <v>163</v>
      </c>
      <c r="BK158" s="139">
        <f>SUM(BK159:BK167)</f>
        <v>0</v>
      </c>
    </row>
    <row r="159" spans="1:65" s="2" customFormat="1" ht="24.2" customHeight="1">
      <c r="A159" s="30"/>
      <c r="B159" s="140"/>
      <c r="C159" s="141" t="s">
        <v>257</v>
      </c>
      <c r="D159" s="141" t="s">
        <v>164</v>
      </c>
      <c r="E159" s="142" t="s">
        <v>258</v>
      </c>
      <c r="F159" s="143" t="s">
        <v>259</v>
      </c>
      <c r="G159" s="144" t="s">
        <v>226</v>
      </c>
      <c r="H159" s="145">
        <v>0.95099999999999996</v>
      </c>
      <c r="I159" s="146"/>
      <c r="J159" s="147">
        <f>ROUND(I159*H159,2)</f>
        <v>0</v>
      </c>
      <c r="K159" s="143" t="s">
        <v>227</v>
      </c>
      <c r="L159" s="31"/>
      <c r="M159" s="148" t="s">
        <v>1</v>
      </c>
      <c r="N159" s="149" t="s">
        <v>41</v>
      </c>
      <c r="O159" s="56"/>
      <c r="P159" s="150">
        <f>O159*H159</f>
        <v>0</v>
      </c>
      <c r="Q159" s="150">
        <v>2.5236100000000001</v>
      </c>
      <c r="R159" s="150">
        <f>Q159*H159</f>
        <v>2.3999531100000002</v>
      </c>
      <c r="S159" s="150">
        <v>0</v>
      </c>
      <c r="T159" s="151">
        <f>S159*H159</f>
        <v>0</v>
      </c>
      <c r="U159" s="30"/>
      <c r="V159" s="30"/>
      <c r="W159" s="30"/>
      <c r="X159" s="30"/>
      <c r="Y159" s="30"/>
      <c r="Z159" s="30"/>
      <c r="AA159" s="30"/>
      <c r="AB159" s="30"/>
      <c r="AC159" s="30"/>
      <c r="AD159" s="30"/>
      <c r="AE159" s="30"/>
      <c r="AR159" s="152" t="s">
        <v>162</v>
      </c>
      <c r="AT159" s="152" t="s">
        <v>164</v>
      </c>
      <c r="AU159" s="152" t="s">
        <v>86</v>
      </c>
      <c r="AY159" s="15" t="s">
        <v>163</v>
      </c>
      <c r="BE159" s="153">
        <f>IF(N159="základní",J159,0)</f>
        <v>0</v>
      </c>
      <c r="BF159" s="153">
        <f>IF(N159="snížená",J159,0)</f>
        <v>0</v>
      </c>
      <c r="BG159" s="153">
        <f>IF(N159="zákl. přenesená",J159,0)</f>
        <v>0</v>
      </c>
      <c r="BH159" s="153">
        <f>IF(N159="sníž. přenesená",J159,0)</f>
        <v>0</v>
      </c>
      <c r="BI159" s="153">
        <f>IF(N159="nulová",J159,0)</f>
        <v>0</v>
      </c>
      <c r="BJ159" s="15" t="s">
        <v>84</v>
      </c>
      <c r="BK159" s="153">
        <f>ROUND(I159*H159,2)</f>
        <v>0</v>
      </c>
      <c r="BL159" s="15" t="s">
        <v>162</v>
      </c>
      <c r="BM159" s="152" t="s">
        <v>260</v>
      </c>
    </row>
    <row r="160" spans="1:65" s="13" customFormat="1" ht="11.25">
      <c r="B160" s="165"/>
      <c r="D160" s="166" t="s">
        <v>229</v>
      </c>
      <c r="E160" s="167" t="s">
        <v>1</v>
      </c>
      <c r="F160" s="168" t="s">
        <v>261</v>
      </c>
      <c r="H160" s="169">
        <v>0.95099999999999996</v>
      </c>
      <c r="I160" s="170"/>
      <c r="L160" s="165"/>
      <c r="M160" s="171"/>
      <c r="N160" s="172"/>
      <c r="O160" s="172"/>
      <c r="P160" s="172"/>
      <c r="Q160" s="172"/>
      <c r="R160" s="172"/>
      <c r="S160" s="172"/>
      <c r="T160" s="173"/>
      <c r="AT160" s="167" t="s">
        <v>229</v>
      </c>
      <c r="AU160" s="167" t="s">
        <v>86</v>
      </c>
      <c r="AV160" s="13" t="s">
        <v>86</v>
      </c>
      <c r="AW160" s="13" t="s">
        <v>32</v>
      </c>
      <c r="AX160" s="13" t="s">
        <v>84</v>
      </c>
      <c r="AY160" s="167" t="s">
        <v>163</v>
      </c>
    </row>
    <row r="161" spans="1:65" s="2" customFormat="1" ht="21.75" customHeight="1">
      <c r="A161" s="30"/>
      <c r="B161" s="140"/>
      <c r="C161" s="141" t="s">
        <v>89</v>
      </c>
      <c r="D161" s="141" t="s">
        <v>164</v>
      </c>
      <c r="E161" s="142" t="s">
        <v>262</v>
      </c>
      <c r="F161" s="143" t="s">
        <v>263</v>
      </c>
      <c r="G161" s="144" t="s">
        <v>245</v>
      </c>
      <c r="H161" s="145">
        <v>0.114</v>
      </c>
      <c r="I161" s="146"/>
      <c r="J161" s="147">
        <f>ROUND(I161*H161,2)</f>
        <v>0</v>
      </c>
      <c r="K161" s="143" t="s">
        <v>227</v>
      </c>
      <c r="L161" s="31"/>
      <c r="M161" s="148" t="s">
        <v>1</v>
      </c>
      <c r="N161" s="149" t="s">
        <v>41</v>
      </c>
      <c r="O161" s="56"/>
      <c r="P161" s="150">
        <f>O161*H161</f>
        <v>0</v>
      </c>
      <c r="Q161" s="150">
        <v>1.0606199999999999</v>
      </c>
      <c r="R161" s="150">
        <f>Q161*H161</f>
        <v>0.12091067999999999</v>
      </c>
      <c r="S161" s="150">
        <v>0</v>
      </c>
      <c r="T161" s="151">
        <f>S161*H161</f>
        <v>0</v>
      </c>
      <c r="U161" s="30"/>
      <c r="V161" s="30"/>
      <c r="W161" s="30"/>
      <c r="X161" s="30"/>
      <c r="Y161" s="30"/>
      <c r="Z161" s="30"/>
      <c r="AA161" s="30"/>
      <c r="AB161" s="30"/>
      <c r="AC161" s="30"/>
      <c r="AD161" s="30"/>
      <c r="AE161" s="30"/>
      <c r="AR161" s="152" t="s">
        <v>162</v>
      </c>
      <c r="AT161" s="152" t="s">
        <v>164</v>
      </c>
      <c r="AU161" s="152" t="s">
        <v>86</v>
      </c>
      <c r="AY161" s="15" t="s">
        <v>163</v>
      </c>
      <c r="BE161" s="153">
        <f>IF(N161="základní",J161,0)</f>
        <v>0</v>
      </c>
      <c r="BF161" s="153">
        <f>IF(N161="snížená",J161,0)</f>
        <v>0</v>
      </c>
      <c r="BG161" s="153">
        <f>IF(N161="zákl. přenesená",J161,0)</f>
        <v>0</v>
      </c>
      <c r="BH161" s="153">
        <f>IF(N161="sníž. přenesená",J161,0)</f>
        <v>0</v>
      </c>
      <c r="BI161" s="153">
        <f>IF(N161="nulová",J161,0)</f>
        <v>0</v>
      </c>
      <c r="BJ161" s="15" t="s">
        <v>84</v>
      </c>
      <c r="BK161" s="153">
        <f>ROUND(I161*H161,2)</f>
        <v>0</v>
      </c>
      <c r="BL161" s="15" t="s">
        <v>162</v>
      </c>
      <c r="BM161" s="152" t="s">
        <v>264</v>
      </c>
    </row>
    <row r="162" spans="1:65" s="13" customFormat="1" ht="11.25">
      <c r="B162" s="165"/>
      <c r="D162" s="166" t="s">
        <v>229</v>
      </c>
      <c r="E162" s="167" t="s">
        <v>1</v>
      </c>
      <c r="F162" s="168" t="s">
        <v>265</v>
      </c>
      <c r="H162" s="169">
        <v>0.114</v>
      </c>
      <c r="I162" s="170"/>
      <c r="L162" s="165"/>
      <c r="M162" s="171"/>
      <c r="N162" s="172"/>
      <c r="O162" s="172"/>
      <c r="P162" s="172"/>
      <c r="Q162" s="172"/>
      <c r="R162" s="172"/>
      <c r="S162" s="172"/>
      <c r="T162" s="173"/>
      <c r="AT162" s="167" t="s">
        <v>229</v>
      </c>
      <c r="AU162" s="167" t="s">
        <v>86</v>
      </c>
      <c r="AV162" s="13" t="s">
        <v>86</v>
      </c>
      <c r="AW162" s="13" t="s">
        <v>32</v>
      </c>
      <c r="AX162" s="13" t="s">
        <v>84</v>
      </c>
      <c r="AY162" s="167" t="s">
        <v>163</v>
      </c>
    </row>
    <row r="163" spans="1:65" s="2" customFormat="1" ht="33" customHeight="1">
      <c r="A163" s="30"/>
      <c r="B163" s="140"/>
      <c r="C163" s="141" t="s">
        <v>266</v>
      </c>
      <c r="D163" s="141" t="s">
        <v>164</v>
      </c>
      <c r="E163" s="142" t="s">
        <v>267</v>
      </c>
      <c r="F163" s="143" t="s">
        <v>268</v>
      </c>
      <c r="G163" s="144" t="s">
        <v>253</v>
      </c>
      <c r="H163" s="145">
        <v>9.0500000000000007</v>
      </c>
      <c r="I163" s="146"/>
      <c r="J163" s="147">
        <f>ROUND(I163*H163,2)</f>
        <v>0</v>
      </c>
      <c r="K163" s="143" t="s">
        <v>227</v>
      </c>
      <c r="L163" s="31"/>
      <c r="M163" s="148" t="s">
        <v>1</v>
      </c>
      <c r="N163" s="149" t="s">
        <v>41</v>
      </c>
      <c r="O163" s="56"/>
      <c r="P163" s="150">
        <f>O163*H163</f>
        <v>0</v>
      </c>
      <c r="Q163" s="150">
        <v>0.37678</v>
      </c>
      <c r="R163" s="150">
        <f>Q163*H163</f>
        <v>3.4098590000000004</v>
      </c>
      <c r="S163" s="150">
        <v>0</v>
      </c>
      <c r="T163" s="151">
        <f>S163*H163</f>
        <v>0</v>
      </c>
      <c r="U163" s="30"/>
      <c r="V163" s="30"/>
      <c r="W163" s="30"/>
      <c r="X163" s="30"/>
      <c r="Y163" s="30"/>
      <c r="Z163" s="30"/>
      <c r="AA163" s="30"/>
      <c r="AB163" s="30"/>
      <c r="AC163" s="30"/>
      <c r="AD163" s="30"/>
      <c r="AE163" s="30"/>
      <c r="AR163" s="152" t="s">
        <v>162</v>
      </c>
      <c r="AT163" s="152" t="s">
        <v>164</v>
      </c>
      <c r="AU163" s="152" t="s">
        <v>86</v>
      </c>
      <c r="AY163" s="15" t="s">
        <v>163</v>
      </c>
      <c r="BE163" s="153">
        <f>IF(N163="základní",J163,0)</f>
        <v>0</v>
      </c>
      <c r="BF163" s="153">
        <f>IF(N163="snížená",J163,0)</f>
        <v>0</v>
      </c>
      <c r="BG163" s="153">
        <f>IF(N163="zákl. přenesená",J163,0)</f>
        <v>0</v>
      </c>
      <c r="BH163" s="153">
        <f>IF(N163="sníž. přenesená",J163,0)</f>
        <v>0</v>
      </c>
      <c r="BI163" s="153">
        <f>IF(N163="nulová",J163,0)</f>
        <v>0</v>
      </c>
      <c r="BJ163" s="15" t="s">
        <v>84</v>
      </c>
      <c r="BK163" s="153">
        <f>ROUND(I163*H163,2)</f>
        <v>0</v>
      </c>
      <c r="BL163" s="15" t="s">
        <v>162</v>
      </c>
      <c r="BM163" s="152" t="s">
        <v>269</v>
      </c>
    </row>
    <row r="164" spans="1:65" s="13" customFormat="1" ht="11.25">
      <c r="B164" s="165"/>
      <c r="D164" s="166" t="s">
        <v>229</v>
      </c>
      <c r="E164" s="167" t="s">
        <v>1</v>
      </c>
      <c r="F164" s="168" t="s">
        <v>270</v>
      </c>
      <c r="H164" s="169">
        <v>11.25</v>
      </c>
      <c r="I164" s="170"/>
      <c r="L164" s="165"/>
      <c r="M164" s="171"/>
      <c r="N164" s="172"/>
      <c r="O164" s="172"/>
      <c r="P164" s="172"/>
      <c r="Q164" s="172"/>
      <c r="R164" s="172"/>
      <c r="S164" s="172"/>
      <c r="T164" s="173"/>
      <c r="AT164" s="167" t="s">
        <v>229</v>
      </c>
      <c r="AU164" s="167" t="s">
        <v>86</v>
      </c>
      <c r="AV164" s="13" t="s">
        <v>86</v>
      </c>
      <c r="AW164" s="13" t="s">
        <v>32</v>
      </c>
      <c r="AX164" s="13" t="s">
        <v>76</v>
      </c>
      <c r="AY164" s="167" t="s">
        <v>163</v>
      </c>
    </row>
    <row r="165" spans="1:65" s="13" customFormat="1" ht="11.25">
      <c r="B165" s="165"/>
      <c r="D165" s="166" t="s">
        <v>229</v>
      </c>
      <c r="E165" s="167" t="s">
        <v>1</v>
      </c>
      <c r="F165" s="168" t="s">
        <v>271</v>
      </c>
      <c r="H165" s="169">
        <v>-2.2000000000000002</v>
      </c>
      <c r="I165" s="170"/>
      <c r="L165" s="165"/>
      <c r="M165" s="171"/>
      <c r="N165" s="172"/>
      <c r="O165" s="172"/>
      <c r="P165" s="172"/>
      <c r="Q165" s="172"/>
      <c r="R165" s="172"/>
      <c r="S165" s="172"/>
      <c r="T165" s="173"/>
      <c r="AT165" s="167" t="s">
        <v>229</v>
      </c>
      <c r="AU165" s="167" t="s">
        <v>86</v>
      </c>
      <c r="AV165" s="13" t="s">
        <v>86</v>
      </c>
      <c r="AW165" s="13" t="s">
        <v>32</v>
      </c>
      <c r="AX165" s="13" t="s">
        <v>76</v>
      </c>
      <c r="AY165" s="167" t="s">
        <v>163</v>
      </c>
    </row>
    <row r="166" spans="1:65" s="2" customFormat="1" ht="24.2" customHeight="1">
      <c r="A166" s="30"/>
      <c r="B166" s="140"/>
      <c r="C166" s="141" t="s">
        <v>8</v>
      </c>
      <c r="D166" s="141" t="s">
        <v>164</v>
      </c>
      <c r="E166" s="142" t="s">
        <v>272</v>
      </c>
      <c r="F166" s="143" t="s">
        <v>273</v>
      </c>
      <c r="G166" s="144" t="s">
        <v>245</v>
      </c>
      <c r="H166" s="145">
        <v>0.13900000000000001</v>
      </c>
      <c r="I166" s="146"/>
      <c r="J166" s="147">
        <f>ROUND(I166*H166,2)</f>
        <v>0</v>
      </c>
      <c r="K166" s="143" t="s">
        <v>227</v>
      </c>
      <c r="L166" s="31"/>
      <c r="M166" s="148" t="s">
        <v>1</v>
      </c>
      <c r="N166" s="149" t="s">
        <v>41</v>
      </c>
      <c r="O166" s="56"/>
      <c r="P166" s="150">
        <f>O166*H166</f>
        <v>0</v>
      </c>
      <c r="Q166" s="150">
        <v>1.0593999999999999</v>
      </c>
      <c r="R166" s="150">
        <f>Q166*H166</f>
        <v>0.14725659999999999</v>
      </c>
      <c r="S166" s="150">
        <v>0</v>
      </c>
      <c r="T166" s="151">
        <f>S166*H166</f>
        <v>0</v>
      </c>
      <c r="U166" s="30"/>
      <c r="V166" s="30"/>
      <c r="W166" s="30"/>
      <c r="X166" s="30"/>
      <c r="Y166" s="30"/>
      <c r="Z166" s="30"/>
      <c r="AA166" s="30"/>
      <c r="AB166" s="30"/>
      <c r="AC166" s="30"/>
      <c r="AD166" s="30"/>
      <c r="AE166" s="30"/>
      <c r="AR166" s="152" t="s">
        <v>162</v>
      </c>
      <c r="AT166" s="152" t="s">
        <v>164</v>
      </c>
      <c r="AU166" s="152" t="s">
        <v>86</v>
      </c>
      <c r="AY166" s="15" t="s">
        <v>163</v>
      </c>
      <c r="BE166" s="153">
        <f>IF(N166="základní",J166,0)</f>
        <v>0</v>
      </c>
      <c r="BF166" s="153">
        <f>IF(N166="snížená",J166,0)</f>
        <v>0</v>
      </c>
      <c r="BG166" s="153">
        <f>IF(N166="zákl. přenesená",J166,0)</f>
        <v>0</v>
      </c>
      <c r="BH166" s="153">
        <f>IF(N166="sníž. přenesená",J166,0)</f>
        <v>0</v>
      </c>
      <c r="BI166" s="153">
        <f>IF(N166="nulová",J166,0)</f>
        <v>0</v>
      </c>
      <c r="BJ166" s="15" t="s">
        <v>84</v>
      </c>
      <c r="BK166" s="153">
        <f>ROUND(I166*H166,2)</f>
        <v>0</v>
      </c>
      <c r="BL166" s="15" t="s">
        <v>162</v>
      </c>
      <c r="BM166" s="152" t="s">
        <v>274</v>
      </c>
    </row>
    <row r="167" spans="1:65" s="13" customFormat="1" ht="11.25">
      <c r="B167" s="165"/>
      <c r="D167" s="166" t="s">
        <v>229</v>
      </c>
      <c r="E167" s="167" t="s">
        <v>1</v>
      </c>
      <c r="F167" s="168" t="s">
        <v>275</v>
      </c>
      <c r="H167" s="169">
        <v>0.13900000000000001</v>
      </c>
      <c r="I167" s="170"/>
      <c r="L167" s="165"/>
      <c r="M167" s="171"/>
      <c r="N167" s="172"/>
      <c r="O167" s="172"/>
      <c r="P167" s="172"/>
      <c r="Q167" s="172"/>
      <c r="R167" s="172"/>
      <c r="S167" s="172"/>
      <c r="T167" s="173"/>
      <c r="AT167" s="167" t="s">
        <v>229</v>
      </c>
      <c r="AU167" s="167" t="s">
        <v>86</v>
      </c>
      <c r="AV167" s="13" t="s">
        <v>86</v>
      </c>
      <c r="AW167" s="13" t="s">
        <v>32</v>
      </c>
      <c r="AX167" s="13" t="s">
        <v>84</v>
      </c>
      <c r="AY167" s="167" t="s">
        <v>163</v>
      </c>
    </row>
    <row r="168" spans="1:65" s="11" customFormat="1" ht="22.9" customHeight="1">
      <c r="B168" s="129"/>
      <c r="D168" s="130" t="s">
        <v>75</v>
      </c>
      <c r="E168" s="163" t="s">
        <v>135</v>
      </c>
      <c r="F168" s="163" t="s">
        <v>276</v>
      </c>
      <c r="I168" s="132"/>
      <c r="J168" s="164">
        <f>BK168</f>
        <v>0</v>
      </c>
      <c r="L168" s="129"/>
      <c r="M168" s="134"/>
      <c r="N168" s="135"/>
      <c r="O168" s="135"/>
      <c r="P168" s="136">
        <f>SUM(P169:P198)</f>
        <v>0</v>
      </c>
      <c r="Q168" s="135"/>
      <c r="R168" s="136">
        <f>SUM(R169:R198)</f>
        <v>3.2995437699999997</v>
      </c>
      <c r="S168" s="135"/>
      <c r="T168" s="137">
        <f>SUM(T169:T198)</f>
        <v>0</v>
      </c>
      <c r="AR168" s="130" t="s">
        <v>84</v>
      </c>
      <c r="AT168" s="138" t="s">
        <v>75</v>
      </c>
      <c r="AU168" s="138" t="s">
        <v>84</v>
      </c>
      <c r="AY168" s="130" t="s">
        <v>163</v>
      </c>
      <c r="BK168" s="139">
        <f>SUM(BK169:BK198)</f>
        <v>0</v>
      </c>
    </row>
    <row r="169" spans="1:65" s="2" customFormat="1" ht="24.2" customHeight="1">
      <c r="A169" s="30"/>
      <c r="B169" s="140"/>
      <c r="C169" s="141" t="s">
        <v>277</v>
      </c>
      <c r="D169" s="141" t="s">
        <v>164</v>
      </c>
      <c r="E169" s="142" t="s">
        <v>278</v>
      </c>
      <c r="F169" s="143" t="s">
        <v>279</v>
      </c>
      <c r="G169" s="144" t="s">
        <v>193</v>
      </c>
      <c r="H169" s="145">
        <v>1</v>
      </c>
      <c r="I169" s="146"/>
      <c r="J169" s="147">
        <f t="shared" ref="J169:J180" si="0">ROUND(I169*H169,2)</f>
        <v>0</v>
      </c>
      <c r="K169" s="143" t="s">
        <v>1</v>
      </c>
      <c r="L169" s="31"/>
      <c r="M169" s="148" t="s">
        <v>1</v>
      </c>
      <c r="N169" s="149" t="s">
        <v>41</v>
      </c>
      <c r="O169" s="56"/>
      <c r="P169" s="150">
        <f t="shared" ref="P169:P180" si="1">O169*H169</f>
        <v>0</v>
      </c>
      <c r="Q169" s="150">
        <v>0</v>
      </c>
      <c r="R169" s="150">
        <f t="shared" ref="R169:R180" si="2">Q169*H169</f>
        <v>0</v>
      </c>
      <c r="S169" s="150">
        <v>0</v>
      </c>
      <c r="T169" s="151">
        <f t="shared" ref="T169:T180" si="3">S169*H169</f>
        <v>0</v>
      </c>
      <c r="U169" s="30"/>
      <c r="V169" s="30"/>
      <c r="W169" s="30"/>
      <c r="X169" s="30"/>
      <c r="Y169" s="30"/>
      <c r="Z169" s="30"/>
      <c r="AA169" s="30"/>
      <c r="AB169" s="30"/>
      <c r="AC169" s="30"/>
      <c r="AD169" s="30"/>
      <c r="AE169" s="30"/>
      <c r="AR169" s="152" t="s">
        <v>162</v>
      </c>
      <c r="AT169" s="152" t="s">
        <v>164</v>
      </c>
      <c r="AU169" s="152" t="s">
        <v>86</v>
      </c>
      <c r="AY169" s="15" t="s">
        <v>163</v>
      </c>
      <c r="BE169" s="153">
        <f t="shared" ref="BE169:BE180" si="4">IF(N169="základní",J169,0)</f>
        <v>0</v>
      </c>
      <c r="BF169" s="153">
        <f t="shared" ref="BF169:BF180" si="5">IF(N169="snížená",J169,0)</f>
        <v>0</v>
      </c>
      <c r="BG169" s="153">
        <f t="shared" ref="BG169:BG180" si="6">IF(N169="zákl. přenesená",J169,0)</f>
        <v>0</v>
      </c>
      <c r="BH169" s="153">
        <f t="shared" ref="BH169:BH180" si="7">IF(N169="sníž. přenesená",J169,0)</f>
        <v>0</v>
      </c>
      <c r="BI169" s="153">
        <f t="shared" ref="BI169:BI180" si="8">IF(N169="nulová",J169,0)</f>
        <v>0</v>
      </c>
      <c r="BJ169" s="15" t="s">
        <v>84</v>
      </c>
      <c r="BK169" s="153">
        <f t="shared" ref="BK169:BK180" si="9">ROUND(I169*H169,2)</f>
        <v>0</v>
      </c>
      <c r="BL169" s="15" t="s">
        <v>162</v>
      </c>
      <c r="BM169" s="152" t="s">
        <v>280</v>
      </c>
    </row>
    <row r="170" spans="1:65" s="2" customFormat="1" ht="24.2" customHeight="1">
      <c r="A170" s="30"/>
      <c r="B170" s="140"/>
      <c r="C170" s="141" t="s">
        <v>281</v>
      </c>
      <c r="D170" s="141" t="s">
        <v>164</v>
      </c>
      <c r="E170" s="142" t="s">
        <v>282</v>
      </c>
      <c r="F170" s="143" t="s">
        <v>283</v>
      </c>
      <c r="G170" s="144" t="s">
        <v>193</v>
      </c>
      <c r="H170" s="145">
        <v>1</v>
      </c>
      <c r="I170" s="146"/>
      <c r="J170" s="147">
        <f t="shared" si="0"/>
        <v>0</v>
      </c>
      <c r="K170" s="143" t="s">
        <v>1</v>
      </c>
      <c r="L170" s="31"/>
      <c r="M170" s="148" t="s">
        <v>1</v>
      </c>
      <c r="N170" s="149" t="s">
        <v>41</v>
      </c>
      <c r="O170" s="56"/>
      <c r="P170" s="150">
        <f t="shared" si="1"/>
        <v>0</v>
      </c>
      <c r="Q170" s="150">
        <v>0</v>
      </c>
      <c r="R170" s="150">
        <f t="shared" si="2"/>
        <v>0</v>
      </c>
      <c r="S170" s="150">
        <v>0</v>
      </c>
      <c r="T170" s="151">
        <f t="shared" si="3"/>
        <v>0</v>
      </c>
      <c r="U170" s="30"/>
      <c r="V170" s="30"/>
      <c r="W170" s="30"/>
      <c r="X170" s="30"/>
      <c r="Y170" s="30"/>
      <c r="Z170" s="30"/>
      <c r="AA170" s="30"/>
      <c r="AB170" s="30"/>
      <c r="AC170" s="30"/>
      <c r="AD170" s="30"/>
      <c r="AE170" s="30"/>
      <c r="AR170" s="152" t="s">
        <v>162</v>
      </c>
      <c r="AT170" s="152" t="s">
        <v>164</v>
      </c>
      <c r="AU170" s="152" t="s">
        <v>86</v>
      </c>
      <c r="AY170" s="15" t="s">
        <v>163</v>
      </c>
      <c r="BE170" s="153">
        <f t="shared" si="4"/>
        <v>0</v>
      </c>
      <c r="BF170" s="153">
        <f t="shared" si="5"/>
        <v>0</v>
      </c>
      <c r="BG170" s="153">
        <f t="shared" si="6"/>
        <v>0</v>
      </c>
      <c r="BH170" s="153">
        <f t="shared" si="7"/>
        <v>0</v>
      </c>
      <c r="BI170" s="153">
        <f t="shared" si="8"/>
        <v>0</v>
      </c>
      <c r="BJ170" s="15" t="s">
        <v>84</v>
      </c>
      <c r="BK170" s="153">
        <f t="shared" si="9"/>
        <v>0</v>
      </c>
      <c r="BL170" s="15" t="s">
        <v>162</v>
      </c>
      <c r="BM170" s="152" t="s">
        <v>284</v>
      </c>
    </row>
    <row r="171" spans="1:65" s="2" customFormat="1" ht="24.2" customHeight="1">
      <c r="A171" s="30"/>
      <c r="B171" s="140"/>
      <c r="C171" s="141" t="s">
        <v>285</v>
      </c>
      <c r="D171" s="141" t="s">
        <v>164</v>
      </c>
      <c r="E171" s="142" t="s">
        <v>286</v>
      </c>
      <c r="F171" s="143" t="s">
        <v>287</v>
      </c>
      <c r="G171" s="144" t="s">
        <v>193</v>
      </c>
      <c r="H171" s="145">
        <v>1</v>
      </c>
      <c r="I171" s="146"/>
      <c r="J171" s="147">
        <f t="shared" si="0"/>
        <v>0</v>
      </c>
      <c r="K171" s="143" t="s">
        <v>1</v>
      </c>
      <c r="L171" s="31"/>
      <c r="M171" s="148" t="s">
        <v>1</v>
      </c>
      <c r="N171" s="149" t="s">
        <v>41</v>
      </c>
      <c r="O171" s="56"/>
      <c r="P171" s="150">
        <f t="shared" si="1"/>
        <v>0</v>
      </c>
      <c r="Q171" s="150">
        <v>0</v>
      </c>
      <c r="R171" s="150">
        <f t="shared" si="2"/>
        <v>0</v>
      </c>
      <c r="S171" s="150">
        <v>0</v>
      </c>
      <c r="T171" s="151">
        <f t="shared" si="3"/>
        <v>0</v>
      </c>
      <c r="U171" s="30"/>
      <c r="V171" s="30"/>
      <c r="W171" s="30"/>
      <c r="X171" s="30"/>
      <c r="Y171" s="30"/>
      <c r="Z171" s="30"/>
      <c r="AA171" s="30"/>
      <c r="AB171" s="30"/>
      <c r="AC171" s="30"/>
      <c r="AD171" s="30"/>
      <c r="AE171" s="30"/>
      <c r="AR171" s="152" t="s">
        <v>162</v>
      </c>
      <c r="AT171" s="152" t="s">
        <v>164</v>
      </c>
      <c r="AU171" s="152" t="s">
        <v>86</v>
      </c>
      <c r="AY171" s="15" t="s">
        <v>163</v>
      </c>
      <c r="BE171" s="153">
        <f t="shared" si="4"/>
        <v>0</v>
      </c>
      <c r="BF171" s="153">
        <f t="shared" si="5"/>
        <v>0</v>
      </c>
      <c r="BG171" s="153">
        <f t="shared" si="6"/>
        <v>0</v>
      </c>
      <c r="BH171" s="153">
        <f t="shared" si="7"/>
        <v>0</v>
      </c>
      <c r="BI171" s="153">
        <f t="shared" si="8"/>
        <v>0</v>
      </c>
      <c r="BJ171" s="15" t="s">
        <v>84</v>
      </c>
      <c r="BK171" s="153">
        <f t="shared" si="9"/>
        <v>0</v>
      </c>
      <c r="BL171" s="15" t="s">
        <v>162</v>
      </c>
      <c r="BM171" s="152" t="s">
        <v>288</v>
      </c>
    </row>
    <row r="172" spans="1:65" s="2" customFormat="1" ht="33" customHeight="1">
      <c r="A172" s="30"/>
      <c r="B172" s="140"/>
      <c r="C172" s="141" t="s">
        <v>289</v>
      </c>
      <c r="D172" s="141" t="s">
        <v>164</v>
      </c>
      <c r="E172" s="142" t="s">
        <v>290</v>
      </c>
      <c r="F172" s="143" t="s">
        <v>291</v>
      </c>
      <c r="G172" s="144" t="s">
        <v>193</v>
      </c>
      <c r="H172" s="145">
        <v>1</v>
      </c>
      <c r="I172" s="146"/>
      <c r="J172" s="147">
        <f t="shared" si="0"/>
        <v>0</v>
      </c>
      <c r="K172" s="143" t="s">
        <v>1</v>
      </c>
      <c r="L172" s="31"/>
      <c r="M172" s="148" t="s">
        <v>1</v>
      </c>
      <c r="N172" s="149" t="s">
        <v>41</v>
      </c>
      <c r="O172" s="56"/>
      <c r="P172" s="150">
        <f t="shared" si="1"/>
        <v>0</v>
      </c>
      <c r="Q172" s="150">
        <v>0</v>
      </c>
      <c r="R172" s="150">
        <f t="shared" si="2"/>
        <v>0</v>
      </c>
      <c r="S172" s="150">
        <v>0</v>
      </c>
      <c r="T172" s="151">
        <f t="shared" si="3"/>
        <v>0</v>
      </c>
      <c r="U172" s="30"/>
      <c r="V172" s="30"/>
      <c r="W172" s="30"/>
      <c r="X172" s="30"/>
      <c r="Y172" s="30"/>
      <c r="Z172" s="30"/>
      <c r="AA172" s="30"/>
      <c r="AB172" s="30"/>
      <c r="AC172" s="30"/>
      <c r="AD172" s="30"/>
      <c r="AE172" s="30"/>
      <c r="AR172" s="152" t="s">
        <v>162</v>
      </c>
      <c r="AT172" s="152" t="s">
        <v>164</v>
      </c>
      <c r="AU172" s="152" t="s">
        <v>86</v>
      </c>
      <c r="AY172" s="15" t="s">
        <v>163</v>
      </c>
      <c r="BE172" s="153">
        <f t="shared" si="4"/>
        <v>0</v>
      </c>
      <c r="BF172" s="153">
        <f t="shared" si="5"/>
        <v>0</v>
      </c>
      <c r="BG172" s="153">
        <f t="shared" si="6"/>
        <v>0</v>
      </c>
      <c r="BH172" s="153">
        <f t="shared" si="7"/>
        <v>0</v>
      </c>
      <c r="BI172" s="153">
        <f t="shared" si="8"/>
        <v>0</v>
      </c>
      <c r="BJ172" s="15" t="s">
        <v>84</v>
      </c>
      <c r="BK172" s="153">
        <f t="shared" si="9"/>
        <v>0</v>
      </c>
      <c r="BL172" s="15" t="s">
        <v>162</v>
      </c>
      <c r="BM172" s="152" t="s">
        <v>292</v>
      </c>
    </row>
    <row r="173" spans="1:65" s="2" customFormat="1" ht="24.2" customHeight="1">
      <c r="A173" s="30"/>
      <c r="B173" s="140"/>
      <c r="C173" s="141" t="s">
        <v>293</v>
      </c>
      <c r="D173" s="141" t="s">
        <v>164</v>
      </c>
      <c r="E173" s="142" t="s">
        <v>294</v>
      </c>
      <c r="F173" s="143" t="s">
        <v>295</v>
      </c>
      <c r="G173" s="144" t="s">
        <v>193</v>
      </c>
      <c r="H173" s="145">
        <v>1</v>
      </c>
      <c r="I173" s="146"/>
      <c r="J173" s="147">
        <f t="shared" si="0"/>
        <v>0</v>
      </c>
      <c r="K173" s="143" t="s">
        <v>1</v>
      </c>
      <c r="L173" s="31"/>
      <c r="M173" s="148" t="s">
        <v>1</v>
      </c>
      <c r="N173" s="149" t="s">
        <v>41</v>
      </c>
      <c r="O173" s="56"/>
      <c r="P173" s="150">
        <f t="shared" si="1"/>
        <v>0</v>
      </c>
      <c r="Q173" s="150">
        <v>0</v>
      </c>
      <c r="R173" s="150">
        <f t="shared" si="2"/>
        <v>0</v>
      </c>
      <c r="S173" s="150">
        <v>0</v>
      </c>
      <c r="T173" s="151">
        <f t="shared" si="3"/>
        <v>0</v>
      </c>
      <c r="U173" s="30"/>
      <c r="V173" s="30"/>
      <c r="W173" s="30"/>
      <c r="X173" s="30"/>
      <c r="Y173" s="30"/>
      <c r="Z173" s="30"/>
      <c r="AA173" s="30"/>
      <c r="AB173" s="30"/>
      <c r="AC173" s="30"/>
      <c r="AD173" s="30"/>
      <c r="AE173" s="30"/>
      <c r="AR173" s="152" t="s">
        <v>162</v>
      </c>
      <c r="AT173" s="152" t="s">
        <v>164</v>
      </c>
      <c r="AU173" s="152" t="s">
        <v>86</v>
      </c>
      <c r="AY173" s="15" t="s">
        <v>163</v>
      </c>
      <c r="BE173" s="153">
        <f t="shared" si="4"/>
        <v>0</v>
      </c>
      <c r="BF173" s="153">
        <f t="shared" si="5"/>
        <v>0</v>
      </c>
      <c r="BG173" s="153">
        <f t="shared" si="6"/>
        <v>0</v>
      </c>
      <c r="BH173" s="153">
        <f t="shared" si="7"/>
        <v>0</v>
      </c>
      <c r="BI173" s="153">
        <f t="shared" si="8"/>
        <v>0</v>
      </c>
      <c r="BJ173" s="15" t="s">
        <v>84</v>
      </c>
      <c r="BK173" s="153">
        <f t="shared" si="9"/>
        <v>0</v>
      </c>
      <c r="BL173" s="15" t="s">
        <v>162</v>
      </c>
      <c r="BM173" s="152" t="s">
        <v>296</v>
      </c>
    </row>
    <row r="174" spans="1:65" s="2" customFormat="1" ht="24.2" customHeight="1">
      <c r="A174" s="30"/>
      <c r="B174" s="140"/>
      <c r="C174" s="141" t="s">
        <v>297</v>
      </c>
      <c r="D174" s="141" t="s">
        <v>164</v>
      </c>
      <c r="E174" s="142" t="s">
        <v>298</v>
      </c>
      <c r="F174" s="143" t="s">
        <v>299</v>
      </c>
      <c r="G174" s="144" t="s">
        <v>193</v>
      </c>
      <c r="H174" s="145">
        <v>1</v>
      </c>
      <c r="I174" s="146"/>
      <c r="J174" s="147">
        <f t="shared" si="0"/>
        <v>0</v>
      </c>
      <c r="K174" s="143" t="s">
        <v>1</v>
      </c>
      <c r="L174" s="31"/>
      <c r="M174" s="148" t="s">
        <v>1</v>
      </c>
      <c r="N174" s="149" t="s">
        <v>41</v>
      </c>
      <c r="O174" s="56"/>
      <c r="P174" s="150">
        <f t="shared" si="1"/>
        <v>0</v>
      </c>
      <c r="Q174" s="150">
        <v>0</v>
      </c>
      <c r="R174" s="150">
        <f t="shared" si="2"/>
        <v>0</v>
      </c>
      <c r="S174" s="150">
        <v>0</v>
      </c>
      <c r="T174" s="151">
        <f t="shared" si="3"/>
        <v>0</v>
      </c>
      <c r="U174" s="30"/>
      <c r="V174" s="30"/>
      <c r="W174" s="30"/>
      <c r="X174" s="30"/>
      <c r="Y174" s="30"/>
      <c r="Z174" s="30"/>
      <c r="AA174" s="30"/>
      <c r="AB174" s="30"/>
      <c r="AC174" s="30"/>
      <c r="AD174" s="30"/>
      <c r="AE174" s="30"/>
      <c r="AR174" s="152" t="s">
        <v>162</v>
      </c>
      <c r="AT174" s="152" t="s">
        <v>164</v>
      </c>
      <c r="AU174" s="152" t="s">
        <v>86</v>
      </c>
      <c r="AY174" s="15" t="s">
        <v>163</v>
      </c>
      <c r="BE174" s="153">
        <f t="shared" si="4"/>
        <v>0</v>
      </c>
      <c r="BF174" s="153">
        <f t="shared" si="5"/>
        <v>0</v>
      </c>
      <c r="BG174" s="153">
        <f t="shared" si="6"/>
        <v>0</v>
      </c>
      <c r="BH174" s="153">
        <f t="shared" si="7"/>
        <v>0</v>
      </c>
      <c r="BI174" s="153">
        <f t="shared" si="8"/>
        <v>0</v>
      </c>
      <c r="BJ174" s="15" t="s">
        <v>84</v>
      </c>
      <c r="BK174" s="153">
        <f t="shared" si="9"/>
        <v>0</v>
      </c>
      <c r="BL174" s="15" t="s">
        <v>162</v>
      </c>
      <c r="BM174" s="152" t="s">
        <v>300</v>
      </c>
    </row>
    <row r="175" spans="1:65" s="2" customFormat="1" ht="24.2" customHeight="1">
      <c r="A175" s="30"/>
      <c r="B175" s="140"/>
      <c r="C175" s="141" t="s">
        <v>301</v>
      </c>
      <c r="D175" s="141" t="s">
        <v>164</v>
      </c>
      <c r="E175" s="142" t="s">
        <v>302</v>
      </c>
      <c r="F175" s="143" t="s">
        <v>303</v>
      </c>
      <c r="G175" s="144" t="s">
        <v>193</v>
      </c>
      <c r="H175" s="145">
        <v>1</v>
      </c>
      <c r="I175" s="146"/>
      <c r="J175" s="147">
        <f t="shared" si="0"/>
        <v>0</v>
      </c>
      <c r="K175" s="143" t="s">
        <v>1</v>
      </c>
      <c r="L175" s="31"/>
      <c r="M175" s="148" t="s">
        <v>1</v>
      </c>
      <c r="N175" s="149" t="s">
        <v>41</v>
      </c>
      <c r="O175" s="56"/>
      <c r="P175" s="150">
        <f t="shared" si="1"/>
        <v>0</v>
      </c>
      <c r="Q175" s="150">
        <v>0</v>
      </c>
      <c r="R175" s="150">
        <f t="shared" si="2"/>
        <v>0</v>
      </c>
      <c r="S175" s="150">
        <v>0</v>
      </c>
      <c r="T175" s="151">
        <f t="shared" si="3"/>
        <v>0</v>
      </c>
      <c r="U175" s="30"/>
      <c r="V175" s="30"/>
      <c r="W175" s="30"/>
      <c r="X175" s="30"/>
      <c r="Y175" s="30"/>
      <c r="Z175" s="30"/>
      <c r="AA175" s="30"/>
      <c r="AB175" s="30"/>
      <c r="AC175" s="30"/>
      <c r="AD175" s="30"/>
      <c r="AE175" s="30"/>
      <c r="AR175" s="152" t="s">
        <v>162</v>
      </c>
      <c r="AT175" s="152" t="s">
        <v>164</v>
      </c>
      <c r="AU175" s="152" t="s">
        <v>86</v>
      </c>
      <c r="AY175" s="15" t="s">
        <v>163</v>
      </c>
      <c r="BE175" s="153">
        <f t="shared" si="4"/>
        <v>0</v>
      </c>
      <c r="BF175" s="153">
        <f t="shared" si="5"/>
        <v>0</v>
      </c>
      <c r="BG175" s="153">
        <f t="shared" si="6"/>
        <v>0</v>
      </c>
      <c r="BH175" s="153">
        <f t="shared" si="7"/>
        <v>0</v>
      </c>
      <c r="BI175" s="153">
        <f t="shared" si="8"/>
        <v>0</v>
      </c>
      <c r="BJ175" s="15" t="s">
        <v>84</v>
      </c>
      <c r="BK175" s="153">
        <f t="shared" si="9"/>
        <v>0</v>
      </c>
      <c r="BL175" s="15" t="s">
        <v>162</v>
      </c>
      <c r="BM175" s="152" t="s">
        <v>304</v>
      </c>
    </row>
    <row r="176" spans="1:65" s="2" customFormat="1" ht="24.2" customHeight="1">
      <c r="A176" s="30"/>
      <c r="B176" s="140"/>
      <c r="C176" s="141" t="s">
        <v>93</v>
      </c>
      <c r="D176" s="141" t="s">
        <v>164</v>
      </c>
      <c r="E176" s="142" t="s">
        <v>305</v>
      </c>
      <c r="F176" s="143" t="s">
        <v>306</v>
      </c>
      <c r="G176" s="144" t="s">
        <v>193</v>
      </c>
      <c r="H176" s="145">
        <v>1</v>
      </c>
      <c r="I176" s="146"/>
      <c r="J176" s="147">
        <f t="shared" si="0"/>
        <v>0</v>
      </c>
      <c r="K176" s="143" t="s">
        <v>1</v>
      </c>
      <c r="L176" s="31"/>
      <c r="M176" s="148" t="s">
        <v>1</v>
      </c>
      <c r="N176" s="149" t="s">
        <v>41</v>
      </c>
      <c r="O176" s="56"/>
      <c r="P176" s="150">
        <f t="shared" si="1"/>
        <v>0</v>
      </c>
      <c r="Q176" s="150">
        <v>0</v>
      </c>
      <c r="R176" s="150">
        <f t="shared" si="2"/>
        <v>0</v>
      </c>
      <c r="S176" s="150">
        <v>0</v>
      </c>
      <c r="T176" s="151">
        <f t="shared" si="3"/>
        <v>0</v>
      </c>
      <c r="U176" s="30"/>
      <c r="V176" s="30"/>
      <c r="W176" s="30"/>
      <c r="X176" s="30"/>
      <c r="Y176" s="30"/>
      <c r="Z176" s="30"/>
      <c r="AA176" s="30"/>
      <c r="AB176" s="30"/>
      <c r="AC176" s="30"/>
      <c r="AD176" s="30"/>
      <c r="AE176" s="30"/>
      <c r="AR176" s="152" t="s">
        <v>162</v>
      </c>
      <c r="AT176" s="152" t="s">
        <v>164</v>
      </c>
      <c r="AU176" s="152" t="s">
        <v>86</v>
      </c>
      <c r="AY176" s="15" t="s">
        <v>163</v>
      </c>
      <c r="BE176" s="153">
        <f t="shared" si="4"/>
        <v>0</v>
      </c>
      <c r="BF176" s="153">
        <f t="shared" si="5"/>
        <v>0</v>
      </c>
      <c r="BG176" s="153">
        <f t="shared" si="6"/>
        <v>0</v>
      </c>
      <c r="BH176" s="153">
        <f t="shared" si="7"/>
        <v>0</v>
      </c>
      <c r="BI176" s="153">
        <f t="shared" si="8"/>
        <v>0</v>
      </c>
      <c r="BJ176" s="15" t="s">
        <v>84</v>
      </c>
      <c r="BK176" s="153">
        <f t="shared" si="9"/>
        <v>0</v>
      </c>
      <c r="BL176" s="15" t="s">
        <v>162</v>
      </c>
      <c r="BM176" s="152" t="s">
        <v>307</v>
      </c>
    </row>
    <row r="177" spans="1:65" s="2" customFormat="1" ht="24.2" customHeight="1">
      <c r="A177" s="30"/>
      <c r="B177" s="140"/>
      <c r="C177" s="141" t="s">
        <v>7</v>
      </c>
      <c r="D177" s="141" t="s">
        <v>164</v>
      </c>
      <c r="E177" s="142" t="s">
        <v>308</v>
      </c>
      <c r="F177" s="143" t="s">
        <v>309</v>
      </c>
      <c r="G177" s="144" t="s">
        <v>193</v>
      </c>
      <c r="H177" s="145">
        <v>2</v>
      </c>
      <c r="I177" s="146"/>
      <c r="J177" s="147">
        <f t="shared" si="0"/>
        <v>0</v>
      </c>
      <c r="K177" s="143" t="s">
        <v>1</v>
      </c>
      <c r="L177" s="31"/>
      <c r="M177" s="148" t="s">
        <v>1</v>
      </c>
      <c r="N177" s="149" t="s">
        <v>41</v>
      </c>
      <c r="O177" s="56"/>
      <c r="P177" s="150">
        <f t="shared" si="1"/>
        <v>0</v>
      </c>
      <c r="Q177" s="150">
        <v>0</v>
      </c>
      <c r="R177" s="150">
        <f t="shared" si="2"/>
        <v>0</v>
      </c>
      <c r="S177" s="150">
        <v>0</v>
      </c>
      <c r="T177" s="151">
        <f t="shared" si="3"/>
        <v>0</v>
      </c>
      <c r="U177" s="30"/>
      <c r="V177" s="30"/>
      <c r="W177" s="30"/>
      <c r="X177" s="30"/>
      <c r="Y177" s="30"/>
      <c r="Z177" s="30"/>
      <c r="AA177" s="30"/>
      <c r="AB177" s="30"/>
      <c r="AC177" s="30"/>
      <c r="AD177" s="30"/>
      <c r="AE177" s="30"/>
      <c r="AR177" s="152" t="s">
        <v>162</v>
      </c>
      <c r="AT177" s="152" t="s">
        <v>164</v>
      </c>
      <c r="AU177" s="152" t="s">
        <v>86</v>
      </c>
      <c r="AY177" s="15" t="s">
        <v>163</v>
      </c>
      <c r="BE177" s="153">
        <f t="shared" si="4"/>
        <v>0</v>
      </c>
      <c r="BF177" s="153">
        <f t="shared" si="5"/>
        <v>0</v>
      </c>
      <c r="BG177" s="153">
        <f t="shared" si="6"/>
        <v>0</v>
      </c>
      <c r="BH177" s="153">
        <f t="shared" si="7"/>
        <v>0</v>
      </c>
      <c r="BI177" s="153">
        <f t="shared" si="8"/>
        <v>0</v>
      </c>
      <c r="BJ177" s="15" t="s">
        <v>84</v>
      </c>
      <c r="BK177" s="153">
        <f t="shared" si="9"/>
        <v>0</v>
      </c>
      <c r="BL177" s="15" t="s">
        <v>162</v>
      </c>
      <c r="BM177" s="152" t="s">
        <v>310</v>
      </c>
    </row>
    <row r="178" spans="1:65" s="2" customFormat="1" ht="33" customHeight="1">
      <c r="A178" s="30"/>
      <c r="B178" s="140"/>
      <c r="C178" s="141" t="s">
        <v>130</v>
      </c>
      <c r="D178" s="141" t="s">
        <v>164</v>
      </c>
      <c r="E178" s="142" t="s">
        <v>311</v>
      </c>
      <c r="F178" s="143" t="s">
        <v>312</v>
      </c>
      <c r="G178" s="144" t="s">
        <v>193</v>
      </c>
      <c r="H178" s="145">
        <v>4</v>
      </c>
      <c r="I178" s="146"/>
      <c r="J178" s="147">
        <f t="shared" si="0"/>
        <v>0</v>
      </c>
      <c r="K178" s="143" t="s">
        <v>227</v>
      </c>
      <c r="L178" s="31"/>
      <c r="M178" s="148" t="s">
        <v>1</v>
      </c>
      <c r="N178" s="149" t="s">
        <v>41</v>
      </c>
      <c r="O178" s="56"/>
      <c r="P178" s="150">
        <f t="shared" si="1"/>
        <v>0</v>
      </c>
      <c r="Q178" s="150">
        <v>2.2280000000000001E-2</v>
      </c>
      <c r="R178" s="150">
        <f t="shared" si="2"/>
        <v>8.9120000000000005E-2</v>
      </c>
      <c r="S178" s="150">
        <v>0</v>
      </c>
      <c r="T178" s="151">
        <f t="shared" si="3"/>
        <v>0</v>
      </c>
      <c r="U178" s="30"/>
      <c r="V178" s="30"/>
      <c r="W178" s="30"/>
      <c r="X178" s="30"/>
      <c r="Y178" s="30"/>
      <c r="Z178" s="30"/>
      <c r="AA178" s="30"/>
      <c r="AB178" s="30"/>
      <c r="AC178" s="30"/>
      <c r="AD178" s="30"/>
      <c r="AE178" s="30"/>
      <c r="AR178" s="152" t="s">
        <v>162</v>
      </c>
      <c r="AT178" s="152" t="s">
        <v>164</v>
      </c>
      <c r="AU178" s="152" t="s">
        <v>86</v>
      </c>
      <c r="AY178" s="15" t="s">
        <v>163</v>
      </c>
      <c r="BE178" s="153">
        <f t="shared" si="4"/>
        <v>0</v>
      </c>
      <c r="BF178" s="153">
        <f t="shared" si="5"/>
        <v>0</v>
      </c>
      <c r="BG178" s="153">
        <f t="shared" si="6"/>
        <v>0</v>
      </c>
      <c r="BH178" s="153">
        <f t="shared" si="7"/>
        <v>0</v>
      </c>
      <c r="BI178" s="153">
        <f t="shared" si="8"/>
        <v>0</v>
      </c>
      <c r="BJ178" s="15" t="s">
        <v>84</v>
      </c>
      <c r="BK178" s="153">
        <f t="shared" si="9"/>
        <v>0</v>
      </c>
      <c r="BL178" s="15" t="s">
        <v>162</v>
      </c>
      <c r="BM178" s="152" t="s">
        <v>313</v>
      </c>
    </row>
    <row r="179" spans="1:65" s="2" customFormat="1" ht="33" customHeight="1">
      <c r="A179" s="30"/>
      <c r="B179" s="140"/>
      <c r="C179" s="141" t="s">
        <v>133</v>
      </c>
      <c r="D179" s="141" t="s">
        <v>164</v>
      </c>
      <c r="E179" s="142" t="s">
        <v>314</v>
      </c>
      <c r="F179" s="143" t="s">
        <v>315</v>
      </c>
      <c r="G179" s="144" t="s">
        <v>193</v>
      </c>
      <c r="H179" s="145">
        <v>1</v>
      </c>
      <c r="I179" s="146"/>
      <c r="J179" s="147">
        <f t="shared" si="0"/>
        <v>0</v>
      </c>
      <c r="K179" s="143" t="s">
        <v>227</v>
      </c>
      <c r="L179" s="31"/>
      <c r="M179" s="148" t="s">
        <v>1</v>
      </c>
      <c r="N179" s="149" t="s">
        <v>41</v>
      </c>
      <c r="O179" s="56"/>
      <c r="P179" s="150">
        <f t="shared" si="1"/>
        <v>0</v>
      </c>
      <c r="Q179" s="150">
        <v>2.6280000000000001E-2</v>
      </c>
      <c r="R179" s="150">
        <f t="shared" si="2"/>
        <v>2.6280000000000001E-2</v>
      </c>
      <c r="S179" s="150">
        <v>0</v>
      </c>
      <c r="T179" s="151">
        <f t="shared" si="3"/>
        <v>0</v>
      </c>
      <c r="U179" s="30"/>
      <c r="V179" s="30"/>
      <c r="W179" s="30"/>
      <c r="X179" s="30"/>
      <c r="Y179" s="30"/>
      <c r="Z179" s="30"/>
      <c r="AA179" s="30"/>
      <c r="AB179" s="30"/>
      <c r="AC179" s="30"/>
      <c r="AD179" s="30"/>
      <c r="AE179" s="30"/>
      <c r="AR179" s="152" t="s">
        <v>162</v>
      </c>
      <c r="AT179" s="152" t="s">
        <v>164</v>
      </c>
      <c r="AU179" s="152" t="s">
        <v>86</v>
      </c>
      <c r="AY179" s="15" t="s">
        <v>163</v>
      </c>
      <c r="BE179" s="153">
        <f t="shared" si="4"/>
        <v>0</v>
      </c>
      <c r="BF179" s="153">
        <f t="shared" si="5"/>
        <v>0</v>
      </c>
      <c r="BG179" s="153">
        <f t="shared" si="6"/>
        <v>0</v>
      </c>
      <c r="BH179" s="153">
        <f t="shared" si="7"/>
        <v>0</v>
      </c>
      <c r="BI179" s="153">
        <f t="shared" si="8"/>
        <v>0</v>
      </c>
      <c r="BJ179" s="15" t="s">
        <v>84</v>
      </c>
      <c r="BK179" s="153">
        <f t="shared" si="9"/>
        <v>0</v>
      </c>
      <c r="BL179" s="15" t="s">
        <v>162</v>
      </c>
      <c r="BM179" s="152" t="s">
        <v>316</v>
      </c>
    </row>
    <row r="180" spans="1:65" s="2" customFormat="1" ht="24.2" customHeight="1">
      <c r="A180" s="30"/>
      <c r="B180" s="140"/>
      <c r="C180" s="141" t="s">
        <v>317</v>
      </c>
      <c r="D180" s="141" t="s">
        <v>164</v>
      </c>
      <c r="E180" s="142" t="s">
        <v>318</v>
      </c>
      <c r="F180" s="143" t="s">
        <v>319</v>
      </c>
      <c r="G180" s="144" t="s">
        <v>253</v>
      </c>
      <c r="H180" s="145">
        <v>28.927</v>
      </c>
      <c r="I180" s="146"/>
      <c r="J180" s="147">
        <f t="shared" si="0"/>
        <v>0</v>
      </c>
      <c r="K180" s="143" t="s">
        <v>227</v>
      </c>
      <c r="L180" s="31"/>
      <c r="M180" s="148" t="s">
        <v>1</v>
      </c>
      <c r="N180" s="149" t="s">
        <v>41</v>
      </c>
      <c r="O180" s="56"/>
      <c r="P180" s="150">
        <f t="shared" si="1"/>
        <v>0</v>
      </c>
      <c r="Q180" s="150">
        <v>6.1719999999999997E-2</v>
      </c>
      <c r="R180" s="150">
        <f t="shared" si="2"/>
        <v>1.7853744399999998</v>
      </c>
      <c r="S180" s="150">
        <v>0</v>
      </c>
      <c r="T180" s="151">
        <f t="shared" si="3"/>
        <v>0</v>
      </c>
      <c r="U180" s="30"/>
      <c r="V180" s="30"/>
      <c r="W180" s="30"/>
      <c r="X180" s="30"/>
      <c r="Y180" s="30"/>
      <c r="Z180" s="30"/>
      <c r="AA180" s="30"/>
      <c r="AB180" s="30"/>
      <c r="AC180" s="30"/>
      <c r="AD180" s="30"/>
      <c r="AE180" s="30"/>
      <c r="AR180" s="152" t="s">
        <v>162</v>
      </c>
      <c r="AT180" s="152" t="s">
        <v>164</v>
      </c>
      <c r="AU180" s="152" t="s">
        <v>86</v>
      </c>
      <c r="AY180" s="15" t="s">
        <v>163</v>
      </c>
      <c r="BE180" s="153">
        <f t="shared" si="4"/>
        <v>0</v>
      </c>
      <c r="BF180" s="153">
        <f t="shared" si="5"/>
        <v>0</v>
      </c>
      <c r="BG180" s="153">
        <f t="shared" si="6"/>
        <v>0</v>
      </c>
      <c r="BH180" s="153">
        <f t="shared" si="7"/>
        <v>0</v>
      </c>
      <c r="BI180" s="153">
        <f t="shared" si="8"/>
        <v>0</v>
      </c>
      <c r="BJ180" s="15" t="s">
        <v>84</v>
      </c>
      <c r="BK180" s="153">
        <f t="shared" si="9"/>
        <v>0</v>
      </c>
      <c r="BL180" s="15" t="s">
        <v>162</v>
      </c>
      <c r="BM180" s="152" t="s">
        <v>320</v>
      </c>
    </row>
    <row r="181" spans="1:65" s="13" customFormat="1" ht="11.25">
      <c r="B181" s="165"/>
      <c r="D181" s="166" t="s">
        <v>229</v>
      </c>
      <c r="E181" s="167" t="s">
        <v>1</v>
      </c>
      <c r="F181" s="168" t="s">
        <v>321</v>
      </c>
      <c r="H181" s="169">
        <v>33.9</v>
      </c>
      <c r="I181" s="170"/>
      <c r="L181" s="165"/>
      <c r="M181" s="171"/>
      <c r="N181" s="172"/>
      <c r="O181" s="172"/>
      <c r="P181" s="172"/>
      <c r="Q181" s="172"/>
      <c r="R181" s="172"/>
      <c r="S181" s="172"/>
      <c r="T181" s="173"/>
      <c r="AT181" s="167" t="s">
        <v>229</v>
      </c>
      <c r="AU181" s="167" t="s">
        <v>86</v>
      </c>
      <c r="AV181" s="13" t="s">
        <v>86</v>
      </c>
      <c r="AW181" s="13" t="s">
        <v>32</v>
      </c>
      <c r="AX181" s="13" t="s">
        <v>76</v>
      </c>
      <c r="AY181" s="167" t="s">
        <v>163</v>
      </c>
    </row>
    <row r="182" spans="1:65" s="13" customFormat="1" ht="11.25">
      <c r="B182" s="165"/>
      <c r="D182" s="166" t="s">
        <v>229</v>
      </c>
      <c r="E182" s="167" t="s">
        <v>1</v>
      </c>
      <c r="F182" s="168" t="s">
        <v>322</v>
      </c>
      <c r="H182" s="169">
        <v>-1.6</v>
      </c>
      <c r="I182" s="170"/>
      <c r="L182" s="165"/>
      <c r="M182" s="171"/>
      <c r="N182" s="172"/>
      <c r="O182" s="172"/>
      <c r="P182" s="172"/>
      <c r="Q182" s="172"/>
      <c r="R182" s="172"/>
      <c r="S182" s="172"/>
      <c r="T182" s="173"/>
      <c r="AT182" s="167" t="s">
        <v>229</v>
      </c>
      <c r="AU182" s="167" t="s">
        <v>86</v>
      </c>
      <c r="AV182" s="13" t="s">
        <v>86</v>
      </c>
      <c r="AW182" s="13" t="s">
        <v>32</v>
      </c>
      <c r="AX182" s="13" t="s">
        <v>76</v>
      </c>
      <c r="AY182" s="167" t="s">
        <v>163</v>
      </c>
    </row>
    <row r="183" spans="1:65" s="13" customFormat="1" ht="11.25">
      <c r="B183" s="165"/>
      <c r="D183" s="166" t="s">
        <v>229</v>
      </c>
      <c r="E183" s="167" t="s">
        <v>1</v>
      </c>
      <c r="F183" s="168" t="s">
        <v>323</v>
      </c>
      <c r="H183" s="169">
        <v>-2.8</v>
      </c>
      <c r="I183" s="170"/>
      <c r="L183" s="165"/>
      <c r="M183" s="171"/>
      <c r="N183" s="172"/>
      <c r="O183" s="172"/>
      <c r="P183" s="172"/>
      <c r="Q183" s="172"/>
      <c r="R183" s="172"/>
      <c r="S183" s="172"/>
      <c r="T183" s="173"/>
      <c r="AT183" s="167" t="s">
        <v>229</v>
      </c>
      <c r="AU183" s="167" t="s">
        <v>86</v>
      </c>
      <c r="AV183" s="13" t="s">
        <v>86</v>
      </c>
      <c r="AW183" s="13" t="s">
        <v>32</v>
      </c>
      <c r="AX183" s="13" t="s">
        <v>76</v>
      </c>
      <c r="AY183" s="167" t="s">
        <v>163</v>
      </c>
    </row>
    <row r="184" spans="1:65" s="13" customFormat="1" ht="11.25">
      <c r="B184" s="165"/>
      <c r="D184" s="166" t="s">
        <v>229</v>
      </c>
      <c r="E184" s="167" t="s">
        <v>1</v>
      </c>
      <c r="F184" s="168" t="s">
        <v>324</v>
      </c>
      <c r="H184" s="169">
        <v>-2.4</v>
      </c>
      <c r="I184" s="170"/>
      <c r="L184" s="165"/>
      <c r="M184" s="171"/>
      <c r="N184" s="172"/>
      <c r="O184" s="172"/>
      <c r="P184" s="172"/>
      <c r="Q184" s="172"/>
      <c r="R184" s="172"/>
      <c r="S184" s="172"/>
      <c r="T184" s="173"/>
      <c r="AT184" s="167" t="s">
        <v>229</v>
      </c>
      <c r="AU184" s="167" t="s">
        <v>86</v>
      </c>
      <c r="AV184" s="13" t="s">
        <v>86</v>
      </c>
      <c r="AW184" s="13" t="s">
        <v>32</v>
      </c>
      <c r="AX184" s="13" t="s">
        <v>76</v>
      </c>
      <c r="AY184" s="167" t="s">
        <v>163</v>
      </c>
    </row>
    <row r="185" spans="1:65" s="13" customFormat="1" ht="11.25">
      <c r="B185" s="165"/>
      <c r="D185" s="166" t="s">
        <v>229</v>
      </c>
      <c r="E185" s="167" t="s">
        <v>1</v>
      </c>
      <c r="F185" s="168" t="s">
        <v>325</v>
      </c>
      <c r="H185" s="169">
        <v>1.827</v>
      </c>
      <c r="I185" s="170"/>
      <c r="L185" s="165"/>
      <c r="M185" s="171"/>
      <c r="N185" s="172"/>
      <c r="O185" s="172"/>
      <c r="P185" s="172"/>
      <c r="Q185" s="172"/>
      <c r="R185" s="172"/>
      <c r="S185" s="172"/>
      <c r="T185" s="173"/>
      <c r="AT185" s="167" t="s">
        <v>229</v>
      </c>
      <c r="AU185" s="167" t="s">
        <v>86</v>
      </c>
      <c r="AV185" s="13" t="s">
        <v>86</v>
      </c>
      <c r="AW185" s="13" t="s">
        <v>32</v>
      </c>
      <c r="AX185" s="13" t="s">
        <v>76</v>
      </c>
      <c r="AY185" s="167" t="s">
        <v>163</v>
      </c>
    </row>
    <row r="186" spans="1:65" s="2" customFormat="1" ht="24.2" customHeight="1">
      <c r="A186" s="30"/>
      <c r="B186" s="140"/>
      <c r="C186" s="141" t="s">
        <v>326</v>
      </c>
      <c r="D186" s="141" t="s">
        <v>164</v>
      </c>
      <c r="E186" s="142" t="s">
        <v>327</v>
      </c>
      <c r="F186" s="143" t="s">
        <v>328</v>
      </c>
      <c r="G186" s="144" t="s">
        <v>329</v>
      </c>
      <c r="H186" s="145">
        <v>12.17</v>
      </c>
      <c r="I186" s="146"/>
      <c r="J186" s="147">
        <f>ROUND(I186*H186,2)</f>
        <v>0</v>
      </c>
      <c r="K186" s="143" t="s">
        <v>227</v>
      </c>
      <c r="L186" s="31"/>
      <c r="M186" s="148" t="s">
        <v>1</v>
      </c>
      <c r="N186" s="149" t="s">
        <v>41</v>
      </c>
      <c r="O186" s="56"/>
      <c r="P186" s="150">
        <f>O186*H186</f>
        <v>0</v>
      </c>
      <c r="Q186" s="150">
        <v>8.0000000000000007E-5</v>
      </c>
      <c r="R186" s="150">
        <f>Q186*H186</f>
        <v>9.7360000000000003E-4</v>
      </c>
      <c r="S186" s="150">
        <v>0</v>
      </c>
      <c r="T186" s="151">
        <f>S186*H186</f>
        <v>0</v>
      </c>
      <c r="U186" s="30"/>
      <c r="V186" s="30"/>
      <c r="W186" s="30"/>
      <c r="X186" s="30"/>
      <c r="Y186" s="30"/>
      <c r="Z186" s="30"/>
      <c r="AA186" s="30"/>
      <c r="AB186" s="30"/>
      <c r="AC186" s="30"/>
      <c r="AD186" s="30"/>
      <c r="AE186" s="30"/>
      <c r="AR186" s="152" t="s">
        <v>162</v>
      </c>
      <c r="AT186" s="152" t="s">
        <v>164</v>
      </c>
      <c r="AU186" s="152" t="s">
        <v>86</v>
      </c>
      <c r="AY186" s="15" t="s">
        <v>163</v>
      </c>
      <c r="BE186" s="153">
        <f>IF(N186="základní",J186,0)</f>
        <v>0</v>
      </c>
      <c r="BF186" s="153">
        <f>IF(N186="snížená",J186,0)</f>
        <v>0</v>
      </c>
      <c r="BG186" s="153">
        <f>IF(N186="zákl. přenesená",J186,0)</f>
        <v>0</v>
      </c>
      <c r="BH186" s="153">
        <f>IF(N186="sníž. přenesená",J186,0)</f>
        <v>0</v>
      </c>
      <c r="BI186" s="153">
        <f>IF(N186="nulová",J186,0)</f>
        <v>0</v>
      </c>
      <c r="BJ186" s="15" t="s">
        <v>84</v>
      </c>
      <c r="BK186" s="153">
        <f>ROUND(I186*H186,2)</f>
        <v>0</v>
      </c>
      <c r="BL186" s="15" t="s">
        <v>162</v>
      </c>
      <c r="BM186" s="152" t="s">
        <v>330</v>
      </c>
    </row>
    <row r="187" spans="1:65" s="13" customFormat="1" ht="11.25">
      <c r="B187" s="165"/>
      <c r="D187" s="166" t="s">
        <v>229</v>
      </c>
      <c r="E187" s="167" t="s">
        <v>1</v>
      </c>
      <c r="F187" s="168" t="s">
        <v>331</v>
      </c>
      <c r="H187" s="169">
        <v>11.3</v>
      </c>
      <c r="I187" s="170"/>
      <c r="L187" s="165"/>
      <c r="M187" s="171"/>
      <c r="N187" s="172"/>
      <c r="O187" s="172"/>
      <c r="P187" s="172"/>
      <c r="Q187" s="172"/>
      <c r="R187" s="172"/>
      <c r="S187" s="172"/>
      <c r="T187" s="173"/>
      <c r="AT187" s="167" t="s">
        <v>229</v>
      </c>
      <c r="AU187" s="167" t="s">
        <v>86</v>
      </c>
      <c r="AV187" s="13" t="s">
        <v>86</v>
      </c>
      <c r="AW187" s="13" t="s">
        <v>32</v>
      </c>
      <c r="AX187" s="13" t="s">
        <v>76</v>
      </c>
      <c r="AY187" s="167" t="s">
        <v>163</v>
      </c>
    </row>
    <row r="188" spans="1:65" s="13" customFormat="1" ht="11.25">
      <c r="B188" s="165"/>
      <c r="D188" s="166" t="s">
        <v>229</v>
      </c>
      <c r="E188" s="167" t="s">
        <v>1</v>
      </c>
      <c r="F188" s="168" t="s">
        <v>332</v>
      </c>
      <c r="H188" s="169">
        <v>0.87</v>
      </c>
      <c r="I188" s="170"/>
      <c r="L188" s="165"/>
      <c r="M188" s="171"/>
      <c r="N188" s="172"/>
      <c r="O188" s="172"/>
      <c r="P188" s="172"/>
      <c r="Q188" s="172"/>
      <c r="R188" s="172"/>
      <c r="S188" s="172"/>
      <c r="T188" s="173"/>
      <c r="AT188" s="167" t="s">
        <v>229</v>
      </c>
      <c r="AU188" s="167" t="s">
        <v>86</v>
      </c>
      <c r="AV188" s="13" t="s">
        <v>86</v>
      </c>
      <c r="AW188" s="13" t="s">
        <v>32</v>
      </c>
      <c r="AX188" s="13" t="s">
        <v>76</v>
      </c>
      <c r="AY188" s="167" t="s">
        <v>163</v>
      </c>
    </row>
    <row r="189" spans="1:65" s="2" customFormat="1" ht="24.2" customHeight="1">
      <c r="A189" s="30"/>
      <c r="B189" s="140"/>
      <c r="C189" s="141" t="s">
        <v>333</v>
      </c>
      <c r="D189" s="141" t="s">
        <v>164</v>
      </c>
      <c r="E189" s="142" t="s">
        <v>334</v>
      </c>
      <c r="F189" s="143" t="s">
        <v>335</v>
      </c>
      <c r="G189" s="144" t="s">
        <v>329</v>
      </c>
      <c r="H189" s="145">
        <v>21</v>
      </c>
      <c r="I189" s="146"/>
      <c r="J189" s="147">
        <f>ROUND(I189*H189,2)</f>
        <v>0</v>
      </c>
      <c r="K189" s="143" t="s">
        <v>227</v>
      </c>
      <c r="L189" s="31"/>
      <c r="M189" s="148" t="s">
        <v>1</v>
      </c>
      <c r="N189" s="149" t="s">
        <v>41</v>
      </c>
      <c r="O189" s="56"/>
      <c r="P189" s="150">
        <f>O189*H189</f>
        <v>0</v>
      </c>
      <c r="Q189" s="150">
        <v>1.3999999999999999E-4</v>
      </c>
      <c r="R189" s="150">
        <f>Q189*H189</f>
        <v>2.9399999999999999E-3</v>
      </c>
      <c r="S189" s="150">
        <v>0</v>
      </c>
      <c r="T189" s="151">
        <f>S189*H189</f>
        <v>0</v>
      </c>
      <c r="U189" s="30"/>
      <c r="V189" s="30"/>
      <c r="W189" s="30"/>
      <c r="X189" s="30"/>
      <c r="Y189" s="30"/>
      <c r="Z189" s="30"/>
      <c r="AA189" s="30"/>
      <c r="AB189" s="30"/>
      <c r="AC189" s="30"/>
      <c r="AD189" s="30"/>
      <c r="AE189" s="30"/>
      <c r="AR189" s="152" t="s">
        <v>162</v>
      </c>
      <c r="AT189" s="152" t="s">
        <v>164</v>
      </c>
      <c r="AU189" s="152" t="s">
        <v>86</v>
      </c>
      <c r="AY189" s="15" t="s">
        <v>163</v>
      </c>
      <c r="BE189" s="153">
        <f>IF(N189="základní",J189,0)</f>
        <v>0</v>
      </c>
      <c r="BF189" s="153">
        <f>IF(N189="snížená",J189,0)</f>
        <v>0</v>
      </c>
      <c r="BG189" s="153">
        <f>IF(N189="zákl. přenesená",J189,0)</f>
        <v>0</v>
      </c>
      <c r="BH189" s="153">
        <f>IF(N189="sníž. přenesená",J189,0)</f>
        <v>0</v>
      </c>
      <c r="BI189" s="153">
        <f>IF(N189="nulová",J189,0)</f>
        <v>0</v>
      </c>
      <c r="BJ189" s="15" t="s">
        <v>84</v>
      </c>
      <c r="BK189" s="153">
        <f>ROUND(I189*H189,2)</f>
        <v>0</v>
      </c>
      <c r="BL189" s="15" t="s">
        <v>162</v>
      </c>
      <c r="BM189" s="152" t="s">
        <v>336</v>
      </c>
    </row>
    <row r="190" spans="1:65" s="13" customFormat="1" ht="11.25">
      <c r="B190" s="165"/>
      <c r="D190" s="166" t="s">
        <v>229</v>
      </c>
      <c r="E190" s="167" t="s">
        <v>1</v>
      </c>
      <c r="F190" s="168" t="s">
        <v>337</v>
      </c>
      <c r="H190" s="169">
        <v>21</v>
      </c>
      <c r="I190" s="170"/>
      <c r="L190" s="165"/>
      <c r="M190" s="171"/>
      <c r="N190" s="172"/>
      <c r="O190" s="172"/>
      <c r="P190" s="172"/>
      <c r="Q190" s="172"/>
      <c r="R190" s="172"/>
      <c r="S190" s="172"/>
      <c r="T190" s="173"/>
      <c r="AT190" s="167" t="s">
        <v>229</v>
      </c>
      <c r="AU190" s="167" t="s">
        <v>86</v>
      </c>
      <c r="AV190" s="13" t="s">
        <v>86</v>
      </c>
      <c r="AW190" s="13" t="s">
        <v>32</v>
      </c>
      <c r="AX190" s="13" t="s">
        <v>84</v>
      </c>
      <c r="AY190" s="167" t="s">
        <v>163</v>
      </c>
    </row>
    <row r="191" spans="1:65" s="2" customFormat="1" ht="37.9" customHeight="1">
      <c r="A191" s="30"/>
      <c r="B191" s="140"/>
      <c r="C191" s="141" t="s">
        <v>338</v>
      </c>
      <c r="D191" s="141" t="s">
        <v>164</v>
      </c>
      <c r="E191" s="142" t="s">
        <v>339</v>
      </c>
      <c r="F191" s="143" t="s">
        <v>340</v>
      </c>
      <c r="G191" s="144" t="s">
        <v>226</v>
      </c>
      <c r="H191" s="145">
        <v>0.51300000000000001</v>
      </c>
      <c r="I191" s="146"/>
      <c r="J191" s="147">
        <f>ROUND(I191*H191,2)</f>
        <v>0</v>
      </c>
      <c r="K191" s="143" t="s">
        <v>227</v>
      </c>
      <c r="L191" s="31"/>
      <c r="M191" s="148" t="s">
        <v>1</v>
      </c>
      <c r="N191" s="149" t="s">
        <v>41</v>
      </c>
      <c r="O191" s="56"/>
      <c r="P191" s="150">
        <f>O191*H191</f>
        <v>0</v>
      </c>
      <c r="Q191" s="150">
        <v>2.5516299999999998</v>
      </c>
      <c r="R191" s="150">
        <f>Q191*H191</f>
        <v>1.3089861899999999</v>
      </c>
      <c r="S191" s="150">
        <v>0</v>
      </c>
      <c r="T191" s="151">
        <f>S191*H191</f>
        <v>0</v>
      </c>
      <c r="U191" s="30"/>
      <c r="V191" s="30"/>
      <c r="W191" s="30"/>
      <c r="X191" s="30"/>
      <c r="Y191" s="30"/>
      <c r="Z191" s="30"/>
      <c r="AA191" s="30"/>
      <c r="AB191" s="30"/>
      <c r="AC191" s="30"/>
      <c r="AD191" s="30"/>
      <c r="AE191" s="30"/>
      <c r="AR191" s="152" t="s">
        <v>162</v>
      </c>
      <c r="AT191" s="152" t="s">
        <v>164</v>
      </c>
      <c r="AU191" s="152" t="s">
        <v>86</v>
      </c>
      <c r="AY191" s="15" t="s">
        <v>163</v>
      </c>
      <c r="BE191" s="153">
        <f>IF(N191="základní",J191,0)</f>
        <v>0</v>
      </c>
      <c r="BF191" s="153">
        <f>IF(N191="snížená",J191,0)</f>
        <v>0</v>
      </c>
      <c r="BG191" s="153">
        <f>IF(N191="zákl. přenesená",J191,0)</f>
        <v>0</v>
      </c>
      <c r="BH191" s="153">
        <f>IF(N191="sníž. přenesená",J191,0)</f>
        <v>0</v>
      </c>
      <c r="BI191" s="153">
        <f>IF(N191="nulová",J191,0)</f>
        <v>0</v>
      </c>
      <c r="BJ191" s="15" t="s">
        <v>84</v>
      </c>
      <c r="BK191" s="153">
        <f>ROUND(I191*H191,2)</f>
        <v>0</v>
      </c>
      <c r="BL191" s="15" t="s">
        <v>162</v>
      </c>
      <c r="BM191" s="152" t="s">
        <v>341</v>
      </c>
    </row>
    <row r="192" spans="1:65" s="13" customFormat="1" ht="11.25">
      <c r="B192" s="165"/>
      <c r="D192" s="166" t="s">
        <v>229</v>
      </c>
      <c r="E192" s="167" t="s">
        <v>1</v>
      </c>
      <c r="F192" s="168" t="s">
        <v>342</v>
      </c>
      <c r="H192" s="169">
        <v>0.309</v>
      </c>
      <c r="I192" s="170"/>
      <c r="L192" s="165"/>
      <c r="M192" s="171"/>
      <c r="N192" s="172"/>
      <c r="O192" s="172"/>
      <c r="P192" s="172"/>
      <c r="Q192" s="172"/>
      <c r="R192" s="172"/>
      <c r="S192" s="172"/>
      <c r="T192" s="173"/>
      <c r="AT192" s="167" t="s">
        <v>229</v>
      </c>
      <c r="AU192" s="167" t="s">
        <v>86</v>
      </c>
      <c r="AV192" s="13" t="s">
        <v>86</v>
      </c>
      <c r="AW192" s="13" t="s">
        <v>32</v>
      </c>
      <c r="AX192" s="13" t="s">
        <v>76</v>
      </c>
      <c r="AY192" s="167" t="s">
        <v>163</v>
      </c>
    </row>
    <row r="193" spans="1:65" s="13" customFormat="1" ht="11.25">
      <c r="B193" s="165"/>
      <c r="D193" s="166" t="s">
        <v>229</v>
      </c>
      <c r="E193" s="167" t="s">
        <v>1</v>
      </c>
      <c r="F193" s="168" t="s">
        <v>343</v>
      </c>
      <c r="H193" s="169">
        <v>0.20399999999999999</v>
      </c>
      <c r="I193" s="170"/>
      <c r="L193" s="165"/>
      <c r="M193" s="171"/>
      <c r="N193" s="172"/>
      <c r="O193" s="172"/>
      <c r="P193" s="172"/>
      <c r="Q193" s="172"/>
      <c r="R193" s="172"/>
      <c r="S193" s="172"/>
      <c r="T193" s="173"/>
      <c r="AT193" s="167" t="s">
        <v>229</v>
      </c>
      <c r="AU193" s="167" t="s">
        <v>86</v>
      </c>
      <c r="AV193" s="13" t="s">
        <v>86</v>
      </c>
      <c r="AW193" s="13" t="s">
        <v>32</v>
      </c>
      <c r="AX193" s="13" t="s">
        <v>76</v>
      </c>
      <c r="AY193" s="167" t="s">
        <v>163</v>
      </c>
    </row>
    <row r="194" spans="1:65" s="2" customFormat="1" ht="24.2" customHeight="1">
      <c r="A194" s="30"/>
      <c r="B194" s="140"/>
      <c r="C194" s="141" t="s">
        <v>344</v>
      </c>
      <c r="D194" s="141" t="s">
        <v>164</v>
      </c>
      <c r="E194" s="142" t="s">
        <v>345</v>
      </c>
      <c r="F194" s="143" t="s">
        <v>346</v>
      </c>
      <c r="G194" s="144" t="s">
        <v>253</v>
      </c>
      <c r="H194" s="145">
        <v>3.96</v>
      </c>
      <c r="I194" s="146"/>
      <c r="J194" s="147">
        <f>ROUND(I194*H194,2)</f>
        <v>0</v>
      </c>
      <c r="K194" s="143" t="s">
        <v>227</v>
      </c>
      <c r="L194" s="31"/>
      <c r="M194" s="148" t="s">
        <v>1</v>
      </c>
      <c r="N194" s="149" t="s">
        <v>41</v>
      </c>
      <c r="O194" s="56"/>
      <c r="P194" s="150">
        <f>O194*H194</f>
        <v>0</v>
      </c>
      <c r="Q194" s="150">
        <v>4.3200000000000001E-3</v>
      </c>
      <c r="R194" s="150">
        <f>Q194*H194</f>
        <v>1.7107199999999999E-2</v>
      </c>
      <c r="S194" s="150">
        <v>0</v>
      </c>
      <c r="T194" s="151">
        <f>S194*H194</f>
        <v>0</v>
      </c>
      <c r="U194" s="30"/>
      <c r="V194" s="30"/>
      <c r="W194" s="30"/>
      <c r="X194" s="30"/>
      <c r="Y194" s="30"/>
      <c r="Z194" s="30"/>
      <c r="AA194" s="30"/>
      <c r="AB194" s="30"/>
      <c r="AC194" s="30"/>
      <c r="AD194" s="30"/>
      <c r="AE194" s="30"/>
      <c r="AR194" s="152" t="s">
        <v>162</v>
      </c>
      <c r="AT194" s="152" t="s">
        <v>164</v>
      </c>
      <c r="AU194" s="152" t="s">
        <v>86</v>
      </c>
      <c r="AY194" s="15" t="s">
        <v>163</v>
      </c>
      <c r="BE194" s="153">
        <f>IF(N194="základní",J194,0)</f>
        <v>0</v>
      </c>
      <c r="BF194" s="153">
        <f>IF(N194="snížená",J194,0)</f>
        <v>0</v>
      </c>
      <c r="BG194" s="153">
        <f>IF(N194="zákl. přenesená",J194,0)</f>
        <v>0</v>
      </c>
      <c r="BH194" s="153">
        <f>IF(N194="sníž. přenesená",J194,0)</f>
        <v>0</v>
      </c>
      <c r="BI194" s="153">
        <f>IF(N194="nulová",J194,0)</f>
        <v>0</v>
      </c>
      <c r="BJ194" s="15" t="s">
        <v>84</v>
      </c>
      <c r="BK194" s="153">
        <f>ROUND(I194*H194,2)</f>
        <v>0</v>
      </c>
      <c r="BL194" s="15" t="s">
        <v>162</v>
      </c>
      <c r="BM194" s="152" t="s">
        <v>347</v>
      </c>
    </row>
    <row r="195" spans="1:65" s="13" customFormat="1" ht="11.25">
      <c r="B195" s="165"/>
      <c r="D195" s="166" t="s">
        <v>229</v>
      </c>
      <c r="E195" s="167" t="s">
        <v>1</v>
      </c>
      <c r="F195" s="168" t="s">
        <v>348</v>
      </c>
      <c r="H195" s="169">
        <v>3.96</v>
      </c>
      <c r="I195" s="170"/>
      <c r="L195" s="165"/>
      <c r="M195" s="171"/>
      <c r="N195" s="172"/>
      <c r="O195" s="172"/>
      <c r="P195" s="172"/>
      <c r="Q195" s="172"/>
      <c r="R195" s="172"/>
      <c r="S195" s="172"/>
      <c r="T195" s="173"/>
      <c r="AT195" s="167" t="s">
        <v>229</v>
      </c>
      <c r="AU195" s="167" t="s">
        <v>86</v>
      </c>
      <c r="AV195" s="13" t="s">
        <v>86</v>
      </c>
      <c r="AW195" s="13" t="s">
        <v>32</v>
      </c>
      <c r="AX195" s="13" t="s">
        <v>84</v>
      </c>
      <c r="AY195" s="167" t="s">
        <v>163</v>
      </c>
    </row>
    <row r="196" spans="1:65" s="2" customFormat="1" ht="33" customHeight="1">
      <c r="A196" s="30"/>
      <c r="B196" s="140"/>
      <c r="C196" s="141" t="s">
        <v>349</v>
      </c>
      <c r="D196" s="141" t="s">
        <v>164</v>
      </c>
      <c r="E196" s="142" t="s">
        <v>350</v>
      </c>
      <c r="F196" s="143" t="s">
        <v>351</v>
      </c>
      <c r="G196" s="144" t="s">
        <v>253</v>
      </c>
      <c r="H196" s="145">
        <v>3.96</v>
      </c>
      <c r="I196" s="146"/>
      <c r="J196" s="147">
        <f>ROUND(I196*H196,2)</f>
        <v>0</v>
      </c>
      <c r="K196" s="143" t="s">
        <v>227</v>
      </c>
      <c r="L196" s="31"/>
      <c r="M196" s="148" t="s">
        <v>1</v>
      </c>
      <c r="N196" s="149" t="s">
        <v>41</v>
      </c>
      <c r="O196" s="56"/>
      <c r="P196" s="150">
        <f>O196*H196</f>
        <v>0</v>
      </c>
      <c r="Q196" s="150">
        <v>0</v>
      </c>
      <c r="R196" s="150">
        <f>Q196*H196</f>
        <v>0</v>
      </c>
      <c r="S196" s="150">
        <v>0</v>
      </c>
      <c r="T196" s="151">
        <f>S196*H196</f>
        <v>0</v>
      </c>
      <c r="U196" s="30"/>
      <c r="V196" s="30"/>
      <c r="W196" s="30"/>
      <c r="X196" s="30"/>
      <c r="Y196" s="30"/>
      <c r="Z196" s="30"/>
      <c r="AA196" s="30"/>
      <c r="AB196" s="30"/>
      <c r="AC196" s="30"/>
      <c r="AD196" s="30"/>
      <c r="AE196" s="30"/>
      <c r="AR196" s="152" t="s">
        <v>162</v>
      </c>
      <c r="AT196" s="152" t="s">
        <v>164</v>
      </c>
      <c r="AU196" s="152" t="s">
        <v>86</v>
      </c>
      <c r="AY196" s="15" t="s">
        <v>163</v>
      </c>
      <c r="BE196" s="153">
        <f>IF(N196="základní",J196,0)</f>
        <v>0</v>
      </c>
      <c r="BF196" s="153">
        <f>IF(N196="snížená",J196,0)</f>
        <v>0</v>
      </c>
      <c r="BG196" s="153">
        <f>IF(N196="zákl. přenesená",J196,0)</f>
        <v>0</v>
      </c>
      <c r="BH196" s="153">
        <f>IF(N196="sníž. přenesená",J196,0)</f>
        <v>0</v>
      </c>
      <c r="BI196" s="153">
        <f>IF(N196="nulová",J196,0)</f>
        <v>0</v>
      </c>
      <c r="BJ196" s="15" t="s">
        <v>84</v>
      </c>
      <c r="BK196" s="153">
        <f>ROUND(I196*H196,2)</f>
        <v>0</v>
      </c>
      <c r="BL196" s="15" t="s">
        <v>162</v>
      </c>
      <c r="BM196" s="152" t="s">
        <v>352</v>
      </c>
    </row>
    <row r="197" spans="1:65" s="2" customFormat="1" ht="24.2" customHeight="1">
      <c r="A197" s="30"/>
      <c r="B197" s="140"/>
      <c r="C197" s="141" t="s">
        <v>96</v>
      </c>
      <c r="D197" s="141" t="s">
        <v>164</v>
      </c>
      <c r="E197" s="142" t="s">
        <v>353</v>
      </c>
      <c r="F197" s="143" t="s">
        <v>354</v>
      </c>
      <c r="G197" s="144" t="s">
        <v>245</v>
      </c>
      <c r="H197" s="145">
        <v>6.2E-2</v>
      </c>
      <c r="I197" s="146"/>
      <c r="J197" s="147">
        <f>ROUND(I197*H197,2)</f>
        <v>0</v>
      </c>
      <c r="K197" s="143" t="s">
        <v>227</v>
      </c>
      <c r="L197" s="31"/>
      <c r="M197" s="148" t="s">
        <v>1</v>
      </c>
      <c r="N197" s="149" t="s">
        <v>41</v>
      </c>
      <c r="O197" s="56"/>
      <c r="P197" s="150">
        <f>O197*H197</f>
        <v>0</v>
      </c>
      <c r="Q197" s="150">
        <v>1.10907</v>
      </c>
      <c r="R197" s="150">
        <f>Q197*H197</f>
        <v>6.8762340000000005E-2</v>
      </c>
      <c r="S197" s="150">
        <v>0</v>
      </c>
      <c r="T197" s="151">
        <f>S197*H197</f>
        <v>0</v>
      </c>
      <c r="U197" s="30"/>
      <c r="V197" s="30"/>
      <c r="W197" s="30"/>
      <c r="X197" s="30"/>
      <c r="Y197" s="30"/>
      <c r="Z197" s="30"/>
      <c r="AA197" s="30"/>
      <c r="AB197" s="30"/>
      <c r="AC197" s="30"/>
      <c r="AD197" s="30"/>
      <c r="AE197" s="30"/>
      <c r="AR197" s="152" t="s">
        <v>162</v>
      </c>
      <c r="AT197" s="152" t="s">
        <v>164</v>
      </c>
      <c r="AU197" s="152" t="s">
        <v>86</v>
      </c>
      <c r="AY197" s="15" t="s">
        <v>163</v>
      </c>
      <c r="BE197" s="153">
        <f>IF(N197="základní",J197,0)</f>
        <v>0</v>
      </c>
      <c r="BF197" s="153">
        <f>IF(N197="snížená",J197,0)</f>
        <v>0</v>
      </c>
      <c r="BG197" s="153">
        <f>IF(N197="zákl. přenesená",J197,0)</f>
        <v>0</v>
      </c>
      <c r="BH197" s="153">
        <f>IF(N197="sníž. přenesená",J197,0)</f>
        <v>0</v>
      </c>
      <c r="BI197" s="153">
        <f>IF(N197="nulová",J197,0)</f>
        <v>0</v>
      </c>
      <c r="BJ197" s="15" t="s">
        <v>84</v>
      </c>
      <c r="BK197" s="153">
        <f>ROUND(I197*H197,2)</f>
        <v>0</v>
      </c>
      <c r="BL197" s="15" t="s">
        <v>162</v>
      </c>
      <c r="BM197" s="152" t="s">
        <v>355</v>
      </c>
    </row>
    <row r="198" spans="1:65" s="13" customFormat="1" ht="11.25">
      <c r="B198" s="165"/>
      <c r="D198" s="166" t="s">
        <v>229</v>
      </c>
      <c r="E198" s="167" t="s">
        <v>1</v>
      </c>
      <c r="F198" s="168" t="s">
        <v>356</v>
      </c>
      <c r="H198" s="169">
        <v>6.2E-2</v>
      </c>
      <c r="I198" s="170"/>
      <c r="L198" s="165"/>
      <c r="M198" s="171"/>
      <c r="N198" s="172"/>
      <c r="O198" s="172"/>
      <c r="P198" s="172"/>
      <c r="Q198" s="172"/>
      <c r="R198" s="172"/>
      <c r="S198" s="172"/>
      <c r="T198" s="173"/>
      <c r="AT198" s="167" t="s">
        <v>229</v>
      </c>
      <c r="AU198" s="167" t="s">
        <v>86</v>
      </c>
      <c r="AV198" s="13" t="s">
        <v>86</v>
      </c>
      <c r="AW198" s="13" t="s">
        <v>32</v>
      </c>
      <c r="AX198" s="13" t="s">
        <v>84</v>
      </c>
      <c r="AY198" s="167" t="s">
        <v>163</v>
      </c>
    </row>
    <row r="199" spans="1:65" s="11" customFormat="1" ht="22.9" customHeight="1">
      <c r="B199" s="129"/>
      <c r="D199" s="130" t="s">
        <v>75</v>
      </c>
      <c r="E199" s="163" t="s">
        <v>162</v>
      </c>
      <c r="F199" s="163" t="s">
        <v>357</v>
      </c>
      <c r="I199" s="132"/>
      <c r="J199" s="164">
        <f>BK199</f>
        <v>0</v>
      </c>
      <c r="L199" s="129"/>
      <c r="M199" s="134"/>
      <c r="N199" s="135"/>
      <c r="O199" s="135"/>
      <c r="P199" s="136">
        <f>SUM(P200:P201)</f>
        <v>0</v>
      </c>
      <c r="Q199" s="135"/>
      <c r="R199" s="136">
        <f>SUM(R200:R201)</f>
        <v>2.5897200000000002</v>
      </c>
      <c r="S199" s="135"/>
      <c r="T199" s="137">
        <f>SUM(T200:T201)</f>
        <v>0</v>
      </c>
      <c r="AR199" s="130" t="s">
        <v>84</v>
      </c>
      <c r="AT199" s="138" t="s">
        <v>75</v>
      </c>
      <c r="AU199" s="138" t="s">
        <v>84</v>
      </c>
      <c r="AY199" s="130" t="s">
        <v>163</v>
      </c>
      <c r="BK199" s="139">
        <f>SUM(BK200:BK201)</f>
        <v>0</v>
      </c>
    </row>
    <row r="200" spans="1:65" s="2" customFormat="1" ht="21.75" customHeight="1">
      <c r="A200" s="30"/>
      <c r="B200" s="140"/>
      <c r="C200" s="141" t="s">
        <v>358</v>
      </c>
      <c r="D200" s="141" t="s">
        <v>164</v>
      </c>
      <c r="E200" s="142" t="s">
        <v>359</v>
      </c>
      <c r="F200" s="143" t="s">
        <v>360</v>
      </c>
      <c r="G200" s="144" t="s">
        <v>193</v>
      </c>
      <c r="H200" s="145">
        <v>28</v>
      </c>
      <c r="I200" s="146"/>
      <c r="J200" s="147">
        <f>ROUND(I200*H200,2)</f>
        <v>0</v>
      </c>
      <c r="K200" s="143" t="s">
        <v>227</v>
      </c>
      <c r="L200" s="31"/>
      <c r="M200" s="148" t="s">
        <v>1</v>
      </c>
      <c r="N200" s="149" t="s">
        <v>41</v>
      </c>
      <c r="O200" s="56"/>
      <c r="P200" s="150">
        <f>O200*H200</f>
        <v>0</v>
      </c>
      <c r="Q200" s="150">
        <v>9.2490000000000003E-2</v>
      </c>
      <c r="R200" s="150">
        <f>Q200*H200</f>
        <v>2.5897200000000002</v>
      </c>
      <c r="S200" s="150">
        <v>0</v>
      </c>
      <c r="T200" s="151">
        <f>S200*H200</f>
        <v>0</v>
      </c>
      <c r="U200" s="30"/>
      <c r="V200" s="30"/>
      <c r="W200" s="30"/>
      <c r="X200" s="30"/>
      <c r="Y200" s="30"/>
      <c r="Z200" s="30"/>
      <c r="AA200" s="30"/>
      <c r="AB200" s="30"/>
      <c r="AC200" s="30"/>
      <c r="AD200" s="30"/>
      <c r="AE200" s="30"/>
      <c r="AR200" s="152" t="s">
        <v>162</v>
      </c>
      <c r="AT200" s="152" t="s">
        <v>164</v>
      </c>
      <c r="AU200" s="152" t="s">
        <v>86</v>
      </c>
      <c r="AY200" s="15" t="s">
        <v>163</v>
      </c>
      <c r="BE200" s="153">
        <f>IF(N200="základní",J200,0)</f>
        <v>0</v>
      </c>
      <c r="BF200" s="153">
        <f>IF(N200="snížená",J200,0)</f>
        <v>0</v>
      </c>
      <c r="BG200" s="153">
        <f>IF(N200="zákl. přenesená",J200,0)</f>
        <v>0</v>
      </c>
      <c r="BH200" s="153">
        <f>IF(N200="sníž. přenesená",J200,0)</f>
        <v>0</v>
      </c>
      <c r="BI200" s="153">
        <f>IF(N200="nulová",J200,0)</f>
        <v>0</v>
      </c>
      <c r="BJ200" s="15" t="s">
        <v>84</v>
      </c>
      <c r="BK200" s="153">
        <f>ROUND(I200*H200,2)</f>
        <v>0</v>
      </c>
      <c r="BL200" s="15" t="s">
        <v>162</v>
      </c>
      <c r="BM200" s="152" t="s">
        <v>361</v>
      </c>
    </row>
    <row r="201" spans="1:65" s="2" customFormat="1" ht="16.5" customHeight="1">
      <c r="A201" s="30"/>
      <c r="B201" s="140"/>
      <c r="C201" s="141" t="s">
        <v>362</v>
      </c>
      <c r="D201" s="141" t="s">
        <v>164</v>
      </c>
      <c r="E201" s="142" t="s">
        <v>363</v>
      </c>
      <c r="F201" s="143" t="s">
        <v>364</v>
      </c>
      <c r="G201" s="144" t="s">
        <v>193</v>
      </c>
      <c r="H201" s="145">
        <v>28</v>
      </c>
      <c r="I201" s="146"/>
      <c r="J201" s="147">
        <f>ROUND(I201*H201,2)</f>
        <v>0</v>
      </c>
      <c r="K201" s="143" t="s">
        <v>1</v>
      </c>
      <c r="L201" s="31"/>
      <c r="M201" s="148" t="s">
        <v>1</v>
      </c>
      <c r="N201" s="149" t="s">
        <v>41</v>
      </c>
      <c r="O201" s="56"/>
      <c r="P201" s="150">
        <f>O201*H201</f>
        <v>0</v>
      </c>
      <c r="Q201" s="150">
        <v>0</v>
      </c>
      <c r="R201" s="150">
        <f>Q201*H201</f>
        <v>0</v>
      </c>
      <c r="S201" s="150">
        <v>0</v>
      </c>
      <c r="T201" s="151">
        <f>S201*H201</f>
        <v>0</v>
      </c>
      <c r="U201" s="30"/>
      <c r="V201" s="30"/>
      <c r="W201" s="30"/>
      <c r="X201" s="30"/>
      <c r="Y201" s="30"/>
      <c r="Z201" s="30"/>
      <c r="AA201" s="30"/>
      <c r="AB201" s="30"/>
      <c r="AC201" s="30"/>
      <c r="AD201" s="30"/>
      <c r="AE201" s="30"/>
      <c r="AR201" s="152" t="s">
        <v>162</v>
      </c>
      <c r="AT201" s="152" t="s">
        <v>164</v>
      </c>
      <c r="AU201" s="152" t="s">
        <v>86</v>
      </c>
      <c r="AY201" s="15" t="s">
        <v>163</v>
      </c>
      <c r="BE201" s="153">
        <f>IF(N201="základní",J201,0)</f>
        <v>0</v>
      </c>
      <c r="BF201" s="153">
        <f>IF(N201="snížená",J201,0)</f>
        <v>0</v>
      </c>
      <c r="BG201" s="153">
        <f>IF(N201="zákl. přenesená",J201,0)</f>
        <v>0</v>
      </c>
      <c r="BH201" s="153">
        <f>IF(N201="sníž. přenesená",J201,0)</f>
        <v>0</v>
      </c>
      <c r="BI201" s="153">
        <f>IF(N201="nulová",J201,0)</f>
        <v>0</v>
      </c>
      <c r="BJ201" s="15" t="s">
        <v>84</v>
      </c>
      <c r="BK201" s="153">
        <f>ROUND(I201*H201,2)</f>
        <v>0</v>
      </c>
      <c r="BL201" s="15" t="s">
        <v>162</v>
      </c>
      <c r="BM201" s="152" t="s">
        <v>365</v>
      </c>
    </row>
    <row r="202" spans="1:65" s="11" customFormat="1" ht="22.9" customHeight="1">
      <c r="B202" s="129"/>
      <c r="D202" s="130" t="s">
        <v>75</v>
      </c>
      <c r="E202" s="163" t="s">
        <v>178</v>
      </c>
      <c r="F202" s="163" t="s">
        <v>366</v>
      </c>
      <c r="I202" s="132"/>
      <c r="J202" s="164">
        <f>BK202</f>
        <v>0</v>
      </c>
      <c r="L202" s="129"/>
      <c r="M202" s="134"/>
      <c r="N202" s="135"/>
      <c r="O202" s="135"/>
      <c r="P202" s="136">
        <f>SUM(P203:P218)</f>
        <v>0</v>
      </c>
      <c r="Q202" s="135"/>
      <c r="R202" s="136">
        <f>SUM(R203:R218)</f>
        <v>0</v>
      </c>
      <c r="S202" s="135"/>
      <c r="T202" s="137">
        <f>SUM(T203:T218)</f>
        <v>0</v>
      </c>
      <c r="AR202" s="130" t="s">
        <v>84</v>
      </c>
      <c r="AT202" s="138" t="s">
        <v>75</v>
      </c>
      <c r="AU202" s="138" t="s">
        <v>84</v>
      </c>
      <c r="AY202" s="130" t="s">
        <v>163</v>
      </c>
      <c r="BK202" s="139">
        <f>SUM(BK203:BK218)</f>
        <v>0</v>
      </c>
    </row>
    <row r="203" spans="1:65" s="2" customFormat="1" ht="24.2" customHeight="1">
      <c r="A203" s="30"/>
      <c r="B203" s="140"/>
      <c r="C203" s="141" t="s">
        <v>367</v>
      </c>
      <c r="D203" s="141" t="s">
        <v>164</v>
      </c>
      <c r="E203" s="142" t="s">
        <v>368</v>
      </c>
      <c r="F203" s="143" t="s">
        <v>369</v>
      </c>
      <c r="G203" s="144" t="s">
        <v>253</v>
      </c>
      <c r="H203" s="145">
        <v>150.97999999999999</v>
      </c>
      <c r="I203" s="146"/>
      <c r="J203" s="147">
        <f>ROUND(I203*H203,2)</f>
        <v>0</v>
      </c>
      <c r="K203" s="143" t="s">
        <v>227</v>
      </c>
      <c r="L203" s="31"/>
      <c r="M203" s="148" t="s">
        <v>1</v>
      </c>
      <c r="N203" s="149" t="s">
        <v>41</v>
      </c>
      <c r="O203" s="56"/>
      <c r="P203" s="150">
        <f>O203*H203</f>
        <v>0</v>
      </c>
      <c r="Q203" s="150">
        <v>0</v>
      </c>
      <c r="R203" s="150">
        <f>Q203*H203</f>
        <v>0</v>
      </c>
      <c r="S203" s="150">
        <v>0</v>
      </c>
      <c r="T203" s="151">
        <f>S203*H203</f>
        <v>0</v>
      </c>
      <c r="U203" s="30"/>
      <c r="V203" s="30"/>
      <c r="W203" s="30"/>
      <c r="X203" s="30"/>
      <c r="Y203" s="30"/>
      <c r="Z203" s="30"/>
      <c r="AA203" s="30"/>
      <c r="AB203" s="30"/>
      <c r="AC203" s="30"/>
      <c r="AD203" s="30"/>
      <c r="AE203" s="30"/>
      <c r="AR203" s="152" t="s">
        <v>162</v>
      </c>
      <c r="AT203" s="152" t="s">
        <v>164</v>
      </c>
      <c r="AU203" s="152" t="s">
        <v>86</v>
      </c>
      <c r="AY203" s="15" t="s">
        <v>163</v>
      </c>
      <c r="BE203" s="153">
        <f>IF(N203="základní",J203,0)</f>
        <v>0</v>
      </c>
      <c r="BF203" s="153">
        <f>IF(N203="snížená",J203,0)</f>
        <v>0</v>
      </c>
      <c r="BG203" s="153">
        <f>IF(N203="zákl. přenesená",J203,0)</f>
        <v>0</v>
      </c>
      <c r="BH203" s="153">
        <f>IF(N203="sníž. přenesená",J203,0)</f>
        <v>0</v>
      </c>
      <c r="BI203" s="153">
        <f>IF(N203="nulová",J203,0)</f>
        <v>0</v>
      </c>
      <c r="BJ203" s="15" t="s">
        <v>84</v>
      </c>
      <c r="BK203" s="153">
        <f>ROUND(I203*H203,2)</f>
        <v>0</v>
      </c>
      <c r="BL203" s="15" t="s">
        <v>162</v>
      </c>
      <c r="BM203" s="152" t="s">
        <v>370</v>
      </c>
    </row>
    <row r="204" spans="1:65" s="13" customFormat="1" ht="11.25">
      <c r="B204" s="165"/>
      <c r="D204" s="166" t="s">
        <v>229</v>
      </c>
      <c r="E204" s="167" t="s">
        <v>1</v>
      </c>
      <c r="F204" s="168" t="s">
        <v>371</v>
      </c>
      <c r="H204" s="169">
        <v>19.82</v>
      </c>
      <c r="I204" s="170"/>
      <c r="L204" s="165"/>
      <c r="M204" s="171"/>
      <c r="N204" s="172"/>
      <c r="O204" s="172"/>
      <c r="P204" s="172"/>
      <c r="Q204" s="172"/>
      <c r="R204" s="172"/>
      <c r="S204" s="172"/>
      <c r="T204" s="173"/>
      <c r="AT204" s="167" t="s">
        <v>229</v>
      </c>
      <c r="AU204" s="167" t="s">
        <v>86</v>
      </c>
      <c r="AV204" s="13" t="s">
        <v>86</v>
      </c>
      <c r="AW204" s="13" t="s">
        <v>32</v>
      </c>
      <c r="AX204" s="13" t="s">
        <v>76</v>
      </c>
      <c r="AY204" s="167" t="s">
        <v>163</v>
      </c>
    </row>
    <row r="205" spans="1:65" s="13" customFormat="1" ht="11.25">
      <c r="B205" s="165"/>
      <c r="D205" s="166" t="s">
        <v>229</v>
      </c>
      <c r="E205" s="167" t="s">
        <v>1</v>
      </c>
      <c r="F205" s="168" t="s">
        <v>372</v>
      </c>
      <c r="H205" s="169">
        <v>25.57</v>
      </c>
      <c r="I205" s="170"/>
      <c r="L205" s="165"/>
      <c r="M205" s="171"/>
      <c r="N205" s="172"/>
      <c r="O205" s="172"/>
      <c r="P205" s="172"/>
      <c r="Q205" s="172"/>
      <c r="R205" s="172"/>
      <c r="S205" s="172"/>
      <c r="T205" s="173"/>
      <c r="AT205" s="167" t="s">
        <v>229</v>
      </c>
      <c r="AU205" s="167" t="s">
        <v>86</v>
      </c>
      <c r="AV205" s="13" t="s">
        <v>86</v>
      </c>
      <c r="AW205" s="13" t="s">
        <v>32</v>
      </c>
      <c r="AX205" s="13" t="s">
        <v>76</v>
      </c>
      <c r="AY205" s="167" t="s">
        <v>163</v>
      </c>
    </row>
    <row r="206" spans="1:65" s="13" customFormat="1" ht="11.25">
      <c r="B206" s="165"/>
      <c r="D206" s="166" t="s">
        <v>229</v>
      </c>
      <c r="E206" s="167" t="s">
        <v>1</v>
      </c>
      <c r="F206" s="168" t="s">
        <v>373</v>
      </c>
      <c r="H206" s="169">
        <v>3.46</v>
      </c>
      <c r="I206" s="170"/>
      <c r="L206" s="165"/>
      <c r="M206" s="171"/>
      <c r="N206" s="172"/>
      <c r="O206" s="172"/>
      <c r="P206" s="172"/>
      <c r="Q206" s="172"/>
      <c r="R206" s="172"/>
      <c r="S206" s="172"/>
      <c r="T206" s="173"/>
      <c r="AT206" s="167" t="s">
        <v>229</v>
      </c>
      <c r="AU206" s="167" t="s">
        <v>86</v>
      </c>
      <c r="AV206" s="13" t="s">
        <v>86</v>
      </c>
      <c r="AW206" s="13" t="s">
        <v>32</v>
      </c>
      <c r="AX206" s="13" t="s">
        <v>76</v>
      </c>
      <c r="AY206" s="167" t="s">
        <v>163</v>
      </c>
    </row>
    <row r="207" spans="1:65" s="13" customFormat="1" ht="11.25">
      <c r="B207" s="165"/>
      <c r="D207" s="166" t="s">
        <v>229</v>
      </c>
      <c r="E207" s="167" t="s">
        <v>1</v>
      </c>
      <c r="F207" s="168" t="s">
        <v>374</v>
      </c>
      <c r="H207" s="169">
        <v>44.54</v>
      </c>
      <c r="I207" s="170"/>
      <c r="L207" s="165"/>
      <c r="M207" s="171"/>
      <c r="N207" s="172"/>
      <c r="O207" s="172"/>
      <c r="P207" s="172"/>
      <c r="Q207" s="172"/>
      <c r="R207" s="172"/>
      <c r="S207" s="172"/>
      <c r="T207" s="173"/>
      <c r="AT207" s="167" t="s">
        <v>229</v>
      </c>
      <c r="AU207" s="167" t="s">
        <v>86</v>
      </c>
      <c r="AV207" s="13" t="s">
        <v>86</v>
      </c>
      <c r="AW207" s="13" t="s">
        <v>32</v>
      </c>
      <c r="AX207" s="13" t="s">
        <v>76</v>
      </c>
      <c r="AY207" s="167" t="s">
        <v>163</v>
      </c>
    </row>
    <row r="208" spans="1:65" s="13" customFormat="1" ht="11.25">
      <c r="B208" s="165"/>
      <c r="D208" s="166" t="s">
        <v>229</v>
      </c>
      <c r="E208" s="167" t="s">
        <v>1</v>
      </c>
      <c r="F208" s="168" t="s">
        <v>375</v>
      </c>
      <c r="H208" s="169">
        <v>11.78</v>
      </c>
      <c r="I208" s="170"/>
      <c r="L208" s="165"/>
      <c r="M208" s="171"/>
      <c r="N208" s="172"/>
      <c r="O208" s="172"/>
      <c r="P208" s="172"/>
      <c r="Q208" s="172"/>
      <c r="R208" s="172"/>
      <c r="S208" s="172"/>
      <c r="T208" s="173"/>
      <c r="AT208" s="167" t="s">
        <v>229</v>
      </c>
      <c r="AU208" s="167" t="s">
        <v>86</v>
      </c>
      <c r="AV208" s="13" t="s">
        <v>86</v>
      </c>
      <c r="AW208" s="13" t="s">
        <v>32</v>
      </c>
      <c r="AX208" s="13" t="s">
        <v>76</v>
      </c>
      <c r="AY208" s="167" t="s">
        <v>163</v>
      </c>
    </row>
    <row r="209" spans="1:65" s="13" customFormat="1" ht="11.25">
      <c r="B209" s="165"/>
      <c r="D209" s="166" t="s">
        <v>229</v>
      </c>
      <c r="E209" s="167" t="s">
        <v>1</v>
      </c>
      <c r="F209" s="168" t="s">
        <v>376</v>
      </c>
      <c r="H209" s="169">
        <v>13.12</v>
      </c>
      <c r="I209" s="170"/>
      <c r="L209" s="165"/>
      <c r="M209" s="171"/>
      <c r="N209" s="172"/>
      <c r="O209" s="172"/>
      <c r="P209" s="172"/>
      <c r="Q209" s="172"/>
      <c r="R209" s="172"/>
      <c r="S209" s="172"/>
      <c r="T209" s="173"/>
      <c r="AT209" s="167" t="s">
        <v>229</v>
      </c>
      <c r="AU209" s="167" t="s">
        <v>86</v>
      </c>
      <c r="AV209" s="13" t="s">
        <v>86</v>
      </c>
      <c r="AW209" s="13" t="s">
        <v>32</v>
      </c>
      <c r="AX209" s="13" t="s">
        <v>76</v>
      </c>
      <c r="AY209" s="167" t="s">
        <v>163</v>
      </c>
    </row>
    <row r="210" spans="1:65" s="13" customFormat="1" ht="11.25">
      <c r="B210" s="165"/>
      <c r="D210" s="166" t="s">
        <v>229</v>
      </c>
      <c r="E210" s="167" t="s">
        <v>1</v>
      </c>
      <c r="F210" s="168" t="s">
        <v>377</v>
      </c>
      <c r="H210" s="169">
        <v>17.25</v>
      </c>
      <c r="I210" s="170"/>
      <c r="L210" s="165"/>
      <c r="M210" s="171"/>
      <c r="N210" s="172"/>
      <c r="O210" s="172"/>
      <c r="P210" s="172"/>
      <c r="Q210" s="172"/>
      <c r="R210" s="172"/>
      <c r="S210" s="172"/>
      <c r="T210" s="173"/>
      <c r="AT210" s="167" t="s">
        <v>229</v>
      </c>
      <c r="AU210" s="167" t="s">
        <v>86</v>
      </c>
      <c r="AV210" s="13" t="s">
        <v>86</v>
      </c>
      <c r="AW210" s="13" t="s">
        <v>32</v>
      </c>
      <c r="AX210" s="13" t="s">
        <v>76</v>
      </c>
      <c r="AY210" s="167" t="s">
        <v>163</v>
      </c>
    </row>
    <row r="211" spans="1:65" s="13" customFormat="1" ht="11.25">
      <c r="B211" s="165"/>
      <c r="D211" s="166" t="s">
        <v>229</v>
      </c>
      <c r="E211" s="167" t="s">
        <v>1</v>
      </c>
      <c r="F211" s="168" t="s">
        <v>378</v>
      </c>
      <c r="H211" s="169">
        <v>6.63</v>
      </c>
      <c r="I211" s="170"/>
      <c r="L211" s="165"/>
      <c r="M211" s="171"/>
      <c r="N211" s="172"/>
      <c r="O211" s="172"/>
      <c r="P211" s="172"/>
      <c r="Q211" s="172"/>
      <c r="R211" s="172"/>
      <c r="S211" s="172"/>
      <c r="T211" s="173"/>
      <c r="AT211" s="167" t="s">
        <v>229</v>
      </c>
      <c r="AU211" s="167" t="s">
        <v>86</v>
      </c>
      <c r="AV211" s="13" t="s">
        <v>86</v>
      </c>
      <c r="AW211" s="13" t="s">
        <v>32</v>
      </c>
      <c r="AX211" s="13" t="s">
        <v>76</v>
      </c>
      <c r="AY211" s="167" t="s">
        <v>163</v>
      </c>
    </row>
    <row r="212" spans="1:65" s="13" customFormat="1" ht="11.25">
      <c r="B212" s="165"/>
      <c r="D212" s="166" t="s">
        <v>229</v>
      </c>
      <c r="E212" s="167" t="s">
        <v>1</v>
      </c>
      <c r="F212" s="168" t="s">
        <v>379</v>
      </c>
      <c r="H212" s="169">
        <v>1.43</v>
      </c>
      <c r="I212" s="170"/>
      <c r="L212" s="165"/>
      <c r="M212" s="171"/>
      <c r="N212" s="172"/>
      <c r="O212" s="172"/>
      <c r="P212" s="172"/>
      <c r="Q212" s="172"/>
      <c r="R212" s="172"/>
      <c r="S212" s="172"/>
      <c r="T212" s="173"/>
      <c r="AT212" s="167" t="s">
        <v>229</v>
      </c>
      <c r="AU212" s="167" t="s">
        <v>86</v>
      </c>
      <c r="AV212" s="13" t="s">
        <v>86</v>
      </c>
      <c r="AW212" s="13" t="s">
        <v>32</v>
      </c>
      <c r="AX212" s="13" t="s">
        <v>76</v>
      </c>
      <c r="AY212" s="167" t="s">
        <v>163</v>
      </c>
    </row>
    <row r="213" spans="1:65" s="13" customFormat="1" ht="11.25">
      <c r="B213" s="165"/>
      <c r="D213" s="166" t="s">
        <v>229</v>
      </c>
      <c r="E213" s="167" t="s">
        <v>1</v>
      </c>
      <c r="F213" s="168" t="s">
        <v>380</v>
      </c>
      <c r="H213" s="169">
        <v>1.33</v>
      </c>
      <c r="I213" s="170"/>
      <c r="L213" s="165"/>
      <c r="M213" s="171"/>
      <c r="N213" s="172"/>
      <c r="O213" s="172"/>
      <c r="P213" s="172"/>
      <c r="Q213" s="172"/>
      <c r="R213" s="172"/>
      <c r="S213" s="172"/>
      <c r="T213" s="173"/>
      <c r="AT213" s="167" t="s">
        <v>229</v>
      </c>
      <c r="AU213" s="167" t="s">
        <v>86</v>
      </c>
      <c r="AV213" s="13" t="s">
        <v>86</v>
      </c>
      <c r="AW213" s="13" t="s">
        <v>32</v>
      </c>
      <c r="AX213" s="13" t="s">
        <v>76</v>
      </c>
      <c r="AY213" s="167" t="s">
        <v>163</v>
      </c>
    </row>
    <row r="214" spans="1:65" s="13" customFormat="1" ht="11.25">
      <c r="B214" s="165"/>
      <c r="D214" s="166" t="s">
        <v>229</v>
      </c>
      <c r="E214" s="167" t="s">
        <v>1</v>
      </c>
      <c r="F214" s="168" t="s">
        <v>381</v>
      </c>
      <c r="H214" s="169">
        <v>1.45</v>
      </c>
      <c r="I214" s="170"/>
      <c r="L214" s="165"/>
      <c r="M214" s="171"/>
      <c r="N214" s="172"/>
      <c r="O214" s="172"/>
      <c r="P214" s="172"/>
      <c r="Q214" s="172"/>
      <c r="R214" s="172"/>
      <c r="S214" s="172"/>
      <c r="T214" s="173"/>
      <c r="AT214" s="167" t="s">
        <v>229</v>
      </c>
      <c r="AU214" s="167" t="s">
        <v>86</v>
      </c>
      <c r="AV214" s="13" t="s">
        <v>86</v>
      </c>
      <c r="AW214" s="13" t="s">
        <v>32</v>
      </c>
      <c r="AX214" s="13" t="s">
        <v>76</v>
      </c>
      <c r="AY214" s="167" t="s">
        <v>163</v>
      </c>
    </row>
    <row r="215" spans="1:65" s="13" customFormat="1" ht="11.25">
      <c r="B215" s="165"/>
      <c r="D215" s="166" t="s">
        <v>229</v>
      </c>
      <c r="E215" s="167" t="s">
        <v>1</v>
      </c>
      <c r="F215" s="168" t="s">
        <v>382</v>
      </c>
      <c r="H215" s="169">
        <v>1.31</v>
      </c>
      <c r="I215" s="170"/>
      <c r="L215" s="165"/>
      <c r="M215" s="171"/>
      <c r="N215" s="172"/>
      <c r="O215" s="172"/>
      <c r="P215" s="172"/>
      <c r="Q215" s="172"/>
      <c r="R215" s="172"/>
      <c r="S215" s="172"/>
      <c r="T215" s="173"/>
      <c r="AT215" s="167" t="s">
        <v>229</v>
      </c>
      <c r="AU215" s="167" t="s">
        <v>86</v>
      </c>
      <c r="AV215" s="13" t="s">
        <v>86</v>
      </c>
      <c r="AW215" s="13" t="s">
        <v>32</v>
      </c>
      <c r="AX215" s="13" t="s">
        <v>76</v>
      </c>
      <c r="AY215" s="167" t="s">
        <v>163</v>
      </c>
    </row>
    <row r="216" spans="1:65" s="13" customFormat="1" ht="11.25">
      <c r="B216" s="165"/>
      <c r="D216" s="166" t="s">
        <v>229</v>
      </c>
      <c r="E216" s="167" t="s">
        <v>1</v>
      </c>
      <c r="F216" s="168" t="s">
        <v>383</v>
      </c>
      <c r="H216" s="169">
        <v>3.29</v>
      </c>
      <c r="I216" s="170"/>
      <c r="L216" s="165"/>
      <c r="M216" s="171"/>
      <c r="N216" s="172"/>
      <c r="O216" s="172"/>
      <c r="P216" s="172"/>
      <c r="Q216" s="172"/>
      <c r="R216" s="172"/>
      <c r="S216" s="172"/>
      <c r="T216" s="173"/>
      <c r="AT216" s="167" t="s">
        <v>229</v>
      </c>
      <c r="AU216" s="167" t="s">
        <v>86</v>
      </c>
      <c r="AV216" s="13" t="s">
        <v>86</v>
      </c>
      <c r="AW216" s="13" t="s">
        <v>32</v>
      </c>
      <c r="AX216" s="13" t="s">
        <v>76</v>
      </c>
      <c r="AY216" s="167" t="s">
        <v>163</v>
      </c>
    </row>
    <row r="217" spans="1:65" s="2" customFormat="1" ht="24.2" customHeight="1">
      <c r="A217" s="30"/>
      <c r="B217" s="140"/>
      <c r="C217" s="141" t="s">
        <v>384</v>
      </c>
      <c r="D217" s="141" t="s">
        <v>164</v>
      </c>
      <c r="E217" s="142" t="s">
        <v>385</v>
      </c>
      <c r="F217" s="143" t="s">
        <v>386</v>
      </c>
      <c r="G217" s="144" t="s">
        <v>253</v>
      </c>
      <c r="H217" s="145">
        <v>3.8029999999999999</v>
      </c>
      <c r="I217" s="146"/>
      <c r="J217" s="147">
        <f>ROUND(I217*H217,2)</f>
        <v>0</v>
      </c>
      <c r="K217" s="143" t="s">
        <v>227</v>
      </c>
      <c r="L217" s="31"/>
      <c r="M217" s="148" t="s">
        <v>1</v>
      </c>
      <c r="N217" s="149" t="s">
        <v>41</v>
      </c>
      <c r="O217" s="56"/>
      <c r="P217" s="150">
        <f>O217*H217</f>
        <v>0</v>
      </c>
      <c r="Q217" s="150">
        <v>0</v>
      </c>
      <c r="R217" s="150">
        <f>Q217*H217</f>
        <v>0</v>
      </c>
      <c r="S217" s="150">
        <v>0</v>
      </c>
      <c r="T217" s="151">
        <f>S217*H217</f>
        <v>0</v>
      </c>
      <c r="U217" s="30"/>
      <c r="V217" s="30"/>
      <c r="W217" s="30"/>
      <c r="X217" s="30"/>
      <c r="Y217" s="30"/>
      <c r="Z217" s="30"/>
      <c r="AA217" s="30"/>
      <c r="AB217" s="30"/>
      <c r="AC217" s="30"/>
      <c r="AD217" s="30"/>
      <c r="AE217" s="30"/>
      <c r="AR217" s="152" t="s">
        <v>162</v>
      </c>
      <c r="AT217" s="152" t="s">
        <v>164</v>
      </c>
      <c r="AU217" s="152" t="s">
        <v>86</v>
      </c>
      <c r="AY217" s="15" t="s">
        <v>163</v>
      </c>
      <c r="BE217" s="153">
        <f>IF(N217="základní",J217,0)</f>
        <v>0</v>
      </c>
      <c r="BF217" s="153">
        <f>IF(N217="snížená",J217,0)</f>
        <v>0</v>
      </c>
      <c r="BG217" s="153">
        <f>IF(N217="zákl. přenesená",J217,0)</f>
        <v>0</v>
      </c>
      <c r="BH217" s="153">
        <f>IF(N217="sníž. přenesená",J217,0)</f>
        <v>0</v>
      </c>
      <c r="BI217" s="153">
        <f>IF(N217="nulová",J217,0)</f>
        <v>0</v>
      </c>
      <c r="BJ217" s="15" t="s">
        <v>84</v>
      </c>
      <c r="BK217" s="153">
        <f>ROUND(I217*H217,2)</f>
        <v>0</v>
      </c>
      <c r="BL217" s="15" t="s">
        <v>162</v>
      </c>
      <c r="BM217" s="152" t="s">
        <v>387</v>
      </c>
    </row>
    <row r="218" spans="1:65" s="13" customFormat="1" ht="11.25">
      <c r="B218" s="165"/>
      <c r="D218" s="166" t="s">
        <v>229</v>
      </c>
      <c r="E218" s="167" t="s">
        <v>1</v>
      </c>
      <c r="F218" s="168" t="s">
        <v>388</v>
      </c>
      <c r="H218" s="169">
        <v>3.8029999999999999</v>
      </c>
      <c r="I218" s="170"/>
      <c r="L218" s="165"/>
      <c r="M218" s="171"/>
      <c r="N218" s="172"/>
      <c r="O218" s="172"/>
      <c r="P218" s="172"/>
      <c r="Q218" s="172"/>
      <c r="R218" s="172"/>
      <c r="S218" s="172"/>
      <c r="T218" s="173"/>
      <c r="AT218" s="167" t="s">
        <v>229</v>
      </c>
      <c r="AU218" s="167" t="s">
        <v>86</v>
      </c>
      <c r="AV218" s="13" t="s">
        <v>86</v>
      </c>
      <c r="AW218" s="13" t="s">
        <v>32</v>
      </c>
      <c r="AX218" s="13" t="s">
        <v>84</v>
      </c>
      <c r="AY218" s="167" t="s">
        <v>163</v>
      </c>
    </row>
    <row r="219" spans="1:65" s="11" customFormat="1" ht="22.9" customHeight="1">
      <c r="B219" s="129"/>
      <c r="D219" s="130" t="s">
        <v>75</v>
      </c>
      <c r="E219" s="163" t="s">
        <v>182</v>
      </c>
      <c r="F219" s="163" t="s">
        <v>389</v>
      </c>
      <c r="I219" s="132"/>
      <c r="J219" s="164">
        <f>BK219</f>
        <v>0</v>
      </c>
      <c r="L219" s="129"/>
      <c r="M219" s="134"/>
      <c r="N219" s="135"/>
      <c r="O219" s="135"/>
      <c r="P219" s="136">
        <f>SUM(P220:P295)</f>
        <v>0</v>
      </c>
      <c r="Q219" s="135"/>
      <c r="R219" s="136">
        <f>SUM(R220:R295)</f>
        <v>62.126041500000007</v>
      </c>
      <c r="S219" s="135"/>
      <c r="T219" s="137">
        <f>SUM(T220:T295)</f>
        <v>2.3240000000000001E-4</v>
      </c>
      <c r="AR219" s="130" t="s">
        <v>84</v>
      </c>
      <c r="AT219" s="138" t="s">
        <v>75</v>
      </c>
      <c r="AU219" s="138" t="s">
        <v>84</v>
      </c>
      <c r="AY219" s="130" t="s">
        <v>163</v>
      </c>
      <c r="BK219" s="139">
        <f>SUM(BK220:BK295)</f>
        <v>0</v>
      </c>
    </row>
    <row r="220" spans="1:65" s="2" customFormat="1" ht="16.5" customHeight="1">
      <c r="A220" s="30"/>
      <c r="B220" s="140"/>
      <c r="C220" s="141" t="s">
        <v>390</v>
      </c>
      <c r="D220" s="141" t="s">
        <v>164</v>
      </c>
      <c r="E220" s="142" t="s">
        <v>391</v>
      </c>
      <c r="F220" s="143" t="s">
        <v>392</v>
      </c>
      <c r="G220" s="144" t="s">
        <v>253</v>
      </c>
      <c r="H220" s="145">
        <v>57.56</v>
      </c>
      <c r="I220" s="146"/>
      <c r="J220" s="147">
        <f>ROUND(I220*H220,2)</f>
        <v>0</v>
      </c>
      <c r="K220" s="143" t="s">
        <v>227</v>
      </c>
      <c r="L220" s="31"/>
      <c r="M220" s="148" t="s">
        <v>1</v>
      </c>
      <c r="N220" s="149" t="s">
        <v>41</v>
      </c>
      <c r="O220" s="56"/>
      <c r="P220" s="150">
        <f>O220*H220</f>
        <v>0</v>
      </c>
      <c r="Q220" s="150">
        <v>6.8999999999999997E-4</v>
      </c>
      <c r="R220" s="150">
        <f>Q220*H220</f>
        <v>3.9716399999999999E-2</v>
      </c>
      <c r="S220" s="150">
        <v>0</v>
      </c>
      <c r="T220" s="151">
        <f>S220*H220</f>
        <v>0</v>
      </c>
      <c r="U220" s="30"/>
      <c r="V220" s="30"/>
      <c r="W220" s="30"/>
      <c r="X220" s="30"/>
      <c r="Y220" s="30"/>
      <c r="Z220" s="30"/>
      <c r="AA220" s="30"/>
      <c r="AB220" s="30"/>
      <c r="AC220" s="30"/>
      <c r="AD220" s="30"/>
      <c r="AE220" s="30"/>
      <c r="AR220" s="152" t="s">
        <v>162</v>
      </c>
      <c r="AT220" s="152" t="s">
        <v>164</v>
      </c>
      <c r="AU220" s="152" t="s">
        <v>86</v>
      </c>
      <c r="AY220" s="15" t="s">
        <v>163</v>
      </c>
      <c r="BE220" s="153">
        <f>IF(N220="základní",J220,0)</f>
        <v>0</v>
      </c>
      <c r="BF220" s="153">
        <f>IF(N220="snížená",J220,0)</f>
        <v>0</v>
      </c>
      <c r="BG220" s="153">
        <f>IF(N220="zákl. přenesená",J220,0)</f>
        <v>0</v>
      </c>
      <c r="BH220" s="153">
        <f>IF(N220="sníž. přenesená",J220,0)</f>
        <v>0</v>
      </c>
      <c r="BI220" s="153">
        <f>IF(N220="nulová",J220,0)</f>
        <v>0</v>
      </c>
      <c r="BJ220" s="15" t="s">
        <v>84</v>
      </c>
      <c r="BK220" s="153">
        <f>ROUND(I220*H220,2)</f>
        <v>0</v>
      </c>
      <c r="BL220" s="15" t="s">
        <v>162</v>
      </c>
      <c r="BM220" s="152" t="s">
        <v>393</v>
      </c>
    </row>
    <row r="221" spans="1:65" s="13" customFormat="1" ht="11.25">
      <c r="B221" s="165"/>
      <c r="D221" s="166" t="s">
        <v>229</v>
      </c>
      <c r="E221" s="167" t="s">
        <v>1</v>
      </c>
      <c r="F221" s="168" t="s">
        <v>394</v>
      </c>
      <c r="H221" s="169">
        <v>57.56</v>
      </c>
      <c r="I221" s="170"/>
      <c r="L221" s="165"/>
      <c r="M221" s="171"/>
      <c r="N221" s="172"/>
      <c r="O221" s="172"/>
      <c r="P221" s="172"/>
      <c r="Q221" s="172"/>
      <c r="R221" s="172"/>
      <c r="S221" s="172"/>
      <c r="T221" s="173"/>
      <c r="AT221" s="167" t="s">
        <v>229</v>
      </c>
      <c r="AU221" s="167" t="s">
        <v>86</v>
      </c>
      <c r="AV221" s="13" t="s">
        <v>86</v>
      </c>
      <c r="AW221" s="13" t="s">
        <v>32</v>
      </c>
      <c r="AX221" s="13" t="s">
        <v>84</v>
      </c>
      <c r="AY221" s="167" t="s">
        <v>163</v>
      </c>
    </row>
    <row r="222" spans="1:65" s="2" customFormat="1" ht="24.2" customHeight="1">
      <c r="A222" s="30"/>
      <c r="B222" s="140"/>
      <c r="C222" s="141" t="s">
        <v>395</v>
      </c>
      <c r="D222" s="141" t="s">
        <v>164</v>
      </c>
      <c r="E222" s="142" t="s">
        <v>396</v>
      </c>
      <c r="F222" s="143" t="s">
        <v>397</v>
      </c>
      <c r="G222" s="144" t="s">
        <v>253</v>
      </c>
      <c r="H222" s="145">
        <v>57.56</v>
      </c>
      <c r="I222" s="146"/>
      <c r="J222" s="147">
        <f>ROUND(I222*H222,2)</f>
        <v>0</v>
      </c>
      <c r="K222" s="143" t="s">
        <v>227</v>
      </c>
      <c r="L222" s="31"/>
      <c r="M222" s="148" t="s">
        <v>1</v>
      </c>
      <c r="N222" s="149" t="s">
        <v>41</v>
      </c>
      <c r="O222" s="56"/>
      <c r="P222" s="150">
        <f>O222*H222</f>
        <v>0</v>
      </c>
      <c r="Q222" s="150">
        <v>1.7330000000000002E-2</v>
      </c>
      <c r="R222" s="150">
        <f>Q222*H222</f>
        <v>0.99751480000000015</v>
      </c>
      <c r="S222" s="150">
        <v>0</v>
      </c>
      <c r="T222" s="151">
        <f>S222*H222</f>
        <v>0</v>
      </c>
      <c r="U222" s="30"/>
      <c r="V222" s="30"/>
      <c r="W222" s="30"/>
      <c r="X222" s="30"/>
      <c r="Y222" s="30"/>
      <c r="Z222" s="30"/>
      <c r="AA222" s="30"/>
      <c r="AB222" s="30"/>
      <c r="AC222" s="30"/>
      <c r="AD222" s="30"/>
      <c r="AE222" s="30"/>
      <c r="AR222" s="152" t="s">
        <v>162</v>
      </c>
      <c r="AT222" s="152" t="s">
        <v>164</v>
      </c>
      <c r="AU222" s="152" t="s">
        <v>86</v>
      </c>
      <c r="AY222" s="15" t="s">
        <v>163</v>
      </c>
      <c r="BE222" s="153">
        <f>IF(N222="základní",J222,0)</f>
        <v>0</v>
      </c>
      <c r="BF222" s="153">
        <f>IF(N222="snížená",J222,0)</f>
        <v>0</v>
      </c>
      <c r="BG222" s="153">
        <f>IF(N222="zákl. přenesená",J222,0)</f>
        <v>0</v>
      </c>
      <c r="BH222" s="153">
        <f>IF(N222="sníž. přenesená",J222,0)</f>
        <v>0</v>
      </c>
      <c r="BI222" s="153">
        <f>IF(N222="nulová",J222,0)</f>
        <v>0</v>
      </c>
      <c r="BJ222" s="15" t="s">
        <v>84</v>
      </c>
      <c r="BK222" s="153">
        <f>ROUND(I222*H222,2)</f>
        <v>0</v>
      </c>
      <c r="BL222" s="15" t="s">
        <v>162</v>
      </c>
      <c r="BM222" s="152" t="s">
        <v>398</v>
      </c>
    </row>
    <row r="223" spans="1:65" s="13" customFormat="1" ht="11.25">
      <c r="B223" s="165"/>
      <c r="D223" s="166" t="s">
        <v>229</v>
      </c>
      <c r="E223" s="167" t="s">
        <v>1</v>
      </c>
      <c r="F223" s="168" t="s">
        <v>394</v>
      </c>
      <c r="H223" s="169">
        <v>57.56</v>
      </c>
      <c r="I223" s="170"/>
      <c r="L223" s="165"/>
      <c r="M223" s="171"/>
      <c r="N223" s="172"/>
      <c r="O223" s="172"/>
      <c r="P223" s="172"/>
      <c r="Q223" s="172"/>
      <c r="R223" s="172"/>
      <c r="S223" s="172"/>
      <c r="T223" s="173"/>
      <c r="AT223" s="167" t="s">
        <v>229</v>
      </c>
      <c r="AU223" s="167" t="s">
        <v>86</v>
      </c>
      <c r="AV223" s="13" t="s">
        <v>86</v>
      </c>
      <c r="AW223" s="13" t="s">
        <v>32</v>
      </c>
      <c r="AX223" s="13" t="s">
        <v>84</v>
      </c>
      <c r="AY223" s="167" t="s">
        <v>163</v>
      </c>
    </row>
    <row r="224" spans="1:65" s="2" customFormat="1" ht="37.9" customHeight="1">
      <c r="A224" s="30"/>
      <c r="B224" s="140"/>
      <c r="C224" s="141" t="s">
        <v>399</v>
      </c>
      <c r="D224" s="141" t="s">
        <v>164</v>
      </c>
      <c r="E224" s="142" t="s">
        <v>400</v>
      </c>
      <c r="F224" s="143" t="s">
        <v>401</v>
      </c>
      <c r="G224" s="144" t="s">
        <v>253</v>
      </c>
      <c r="H224" s="145">
        <v>174.74</v>
      </c>
      <c r="I224" s="146"/>
      <c r="J224" s="147">
        <f>ROUND(I224*H224,2)</f>
        <v>0</v>
      </c>
      <c r="K224" s="143" t="s">
        <v>227</v>
      </c>
      <c r="L224" s="31"/>
      <c r="M224" s="148" t="s">
        <v>1</v>
      </c>
      <c r="N224" s="149" t="s">
        <v>41</v>
      </c>
      <c r="O224" s="56"/>
      <c r="P224" s="150">
        <f>O224*H224</f>
        <v>0</v>
      </c>
      <c r="Q224" s="150">
        <v>1.7399999999999999E-2</v>
      </c>
      <c r="R224" s="150">
        <f>Q224*H224</f>
        <v>3.040476</v>
      </c>
      <c r="S224" s="150">
        <v>0</v>
      </c>
      <c r="T224" s="151">
        <f>S224*H224</f>
        <v>0</v>
      </c>
      <c r="U224" s="30"/>
      <c r="V224" s="30"/>
      <c r="W224" s="30"/>
      <c r="X224" s="30"/>
      <c r="Y224" s="30"/>
      <c r="Z224" s="30"/>
      <c r="AA224" s="30"/>
      <c r="AB224" s="30"/>
      <c r="AC224" s="30"/>
      <c r="AD224" s="30"/>
      <c r="AE224" s="30"/>
      <c r="AR224" s="152" t="s">
        <v>162</v>
      </c>
      <c r="AT224" s="152" t="s">
        <v>164</v>
      </c>
      <c r="AU224" s="152" t="s">
        <v>86</v>
      </c>
      <c r="AY224" s="15" t="s">
        <v>163</v>
      </c>
      <c r="BE224" s="153">
        <f>IF(N224="základní",J224,0)</f>
        <v>0</v>
      </c>
      <c r="BF224" s="153">
        <f>IF(N224="snížená",J224,0)</f>
        <v>0</v>
      </c>
      <c r="BG224" s="153">
        <f>IF(N224="zákl. přenesená",J224,0)</f>
        <v>0</v>
      </c>
      <c r="BH224" s="153">
        <f>IF(N224="sníž. přenesená",J224,0)</f>
        <v>0</v>
      </c>
      <c r="BI224" s="153">
        <f>IF(N224="nulová",J224,0)</f>
        <v>0</v>
      </c>
      <c r="BJ224" s="15" t="s">
        <v>84</v>
      </c>
      <c r="BK224" s="153">
        <f>ROUND(I224*H224,2)</f>
        <v>0</v>
      </c>
      <c r="BL224" s="15" t="s">
        <v>162</v>
      </c>
      <c r="BM224" s="152" t="s">
        <v>402</v>
      </c>
    </row>
    <row r="225" spans="1:65" s="13" customFormat="1" ht="11.25">
      <c r="B225" s="165"/>
      <c r="D225" s="166" t="s">
        <v>229</v>
      </c>
      <c r="E225" s="167" t="s">
        <v>1</v>
      </c>
      <c r="F225" s="168" t="s">
        <v>403</v>
      </c>
      <c r="H225" s="169">
        <v>114.76</v>
      </c>
      <c r="I225" s="170"/>
      <c r="L225" s="165"/>
      <c r="M225" s="171"/>
      <c r="N225" s="172"/>
      <c r="O225" s="172"/>
      <c r="P225" s="172"/>
      <c r="Q225" s="172"/>
      <c r="R225" s="172"/>
      <c r="S225" s="172"/>
      <c r="T225" s="173"/>
      <c r="AT225" s="167" t="s">
        <v>229</v>
      </c>
      <c r="AU225" s="167" t="s">
        <v>86</v>
      </c>
      <c r="AV225" s="13" t="s">
        <v>86</v>
      </c>
      <c r="AW225" s="13" t="s">
        <v>32</v>
      </c>
      <c r="AX225" s="13" t="s">
        <v>76</v>
      </c>
      <c r="AY225" s="167" t="s">
        <v>163</v>
      </c>
    </row>
    <row r="226" spans="1:65" s="13" customFormat="1" ht="11.25">
      <c r="B226" s="165"/>
      <c r="D226" s="166" t="s">
        <v>229</v>
      </c>
      <c r="E226" s="167" t="s">
        <v>1</v>
      </c>
      <c r="F226" s="168" t="s">
        <v>404</v>
      </c>
      <c r="H226" s="169">
        <v>59.98</v>
      </c>
      <c r="I226" s="170"/>
      <c r="L226" s="165"/>
      <c r="M226" s="171"/>
      <c r="N226" s="172"/>
      <c r="O226" s="172"/>
      <c r="P226" s="172"/>
      <c r="Q226" s="172"/>
      <c r="R226" s="172"/>
      <c r="S226" s="172"/>
      <c r="T226" s="173"/>
      <c r="AT226" s="167" t="s">
        <v>229</v>
      </c>
      <c r="AU226" s="167" t="s">
        <v>86</v>
      </c>
      <c r="AV226" s="13" t="s">
        <v>86</v>
      </c>
      <c r="AW226" s="13" t="s">
        <v>32</v>
      </c>
      <c r="AX226" s="13" t="s">
        <v>76</v>
      </c>
      <c r="AY226" s="167" t="s">
        <v>163</v>
      </c>
    </row>
    <row r="227" spans="1:65" s="2" customFormat="1" ht="24.2" customHeight="1">
      <c r="A227" s="30"/>
      <c r="B227" s="140"/>
      <c r="C227" s="141" t="s">
        <v>405</v>
      </c>
      <c r="D227" s="141" t="s">
        <v>164</v>
      </c>
      <c r="E227" s="142" t="s">
        <v>406</v>
      </c>
      <c r="F227" s="143" t="s">
        <v>407</v>
      </c>
      <c r="G227" s="144" t="s">
        <v>253</v>
      </c>
      <c r="H227" s="145">
        <v>31.38</v>
      </c>
      <c r="I227" s="146"/>
      <c r="J227" s="147">
        <f>ROUND(I227*H227,2)</f>
        <v>0</v>
      </c>
      <c r="K227" s="143" t="s">
        <v>227</v>
      </c>
      <c r="L227" s="31"/>
      <c r="M227" s="148" t="s">
        <v>1</v>
      </c>
      <c r="N227" s="149" t="s">
        <v>41</v>
      </c>
      <c r="O227" s="56"/>
      <c r="P227" s="150">
        <f>O227*H227</f>
        <v>0</v>
      </c>
      <c r="Q227" s="150">
        <v>1.47E-2</v>
      </c>
      <c r="R227" s="150">
        <f>Q227*H227</f>
        <v>0.46128599999999997</v>
      </c>
      <c r="S227" s="150">
        <v>0</v>
      </c>
      <c r="T227" s="151">
        <f>S227*H227</f>
        <v>0</v>
      </c>
      <c r="U227" s="30"/>
      <c r="V227" s="30"/>
      <c r="W227" s="30"/>
      <c r="X227" s="30"/>
      <c r="Y227" s="30"/>
      <c r="Z227" s="30"/>
      <c r="AA227" s="30"/>
      <c r="AB227" s="30"/>
      <c r="AC227" s="30"/>
      <c r="AD227" s="30"/>
      <c r="AE227" s="30"/>
      <c r="AR227" s="152" t="s">
        <v>162</v>
      </c>
      <c r="AT227" s="152" t="s">
        <v>164</v>
      </c>
      <c r="AU227" s="152" t="s">
        <v>86</v>
      </c>
      <c r="AY227" s="15" t="s">
        <v>163</v>
      </c>
      <c r="BE227" s="153">
        <f>IF(N227="základní",J227,0)</f>
        <v>0</v>
      </c>
      <c r="BF227" s="153">
        <f>IF(N227="snížená",J227,0)</f>
        <v>0</v>
      </c>
      <c r="BG227" s="153">
        <f>IF(N227="zákl. přenesená",J227,0)</f>
        <v>0</v>
      </c>
      <c r="BH227" s="153">
        <f>IF(N227="sníž. přenesená",J227,0)</f>
        <v>0</v>
      </c>
      <c r="BI227" s="153">
        <f>IF(N227="nulová",J227,0)</f>
        <v>0</v>
      </c>
      <c r="BJ227" s="15" t="s">
        <v>84</v>
      </c>
      <c r="BK227" s="153">
        <f>ROUND(I227*H227,2)</f>
        <v>0</v>
      </c>
      <c r="BL227" s="15" t="s">
        <v>162</v>
      </c>
      <c r="BM227" s="152" t="s">
        <v>408</v>
      </c>
    </row>
    <row r="228" spans="1:65" s="13" customFormat="1" ht="11.25">
      <c r="B228" s="165"/>
      <c r="D228" s="166" t="s">
        <v>229</v>
      </c>
      <c r="E228" s="167" t="s">
        <v>1</v>
      </c>
      <c r="F228" s="168" t="s">
        <v>409</v>
      </c>
      <c r="H228" s="169">
        <v>31.38</v>
      </c>
      <c r="I228" s="170"/>
      <c r="L228" s="165"/>
      <c r="M228" s="171"/>
      <c r="N228" s="172"/>
      <c r="O228" s="172"/>
      <c r="P228" s="172"/>
      <c r="Q228" s="172"/>
      <c r="R228" s="172"/>
      <c r="S228" s="172"/>
      <c r="T228" s="173"/>
      <c r="AT228" s="167" t="s">
        <v>229</v>
      </c>
      <c r="AU228" s="167" t="s">
        <v>86</v>
      </c>
      <c r="AV228" s="13" t="s">
        <v>86</v>
      </c>
      <c r="AW228" s="13" t="s">
        <v>32</v>
      </c>
      <c r="AX228" s="13" t="s">
        <v>84</v>
      </c>
      <c r="AY228" s="167" t="s">
        <v>163</v>
      </c>
    </row>
    <row r="229" spans="1:65" s="2" customFormat="1" ht="24.2" customHeight="1">
      <c r="A229" s="30"/>
      <c r="B229" s="140"/>
      <c r="C229" s="141" t="s">
        <v>410</v>
      </c>
      <c r="D229" s="141" t="s">
        <v>164</v>
      </c>
      <c r="E229" s="142" t="s">
        <v>411</v>
      </c>
      <c r="F229" s="143" t="s">
        <v>412</v>
      </c>
      <c r="G229" s="144" t="s">
        <v>253</v>
      </c>
      <c r="H229" s="145">
        <v>73.284000000000006</v>
      </c>
      <c r="I229" s="146"/>
      <c r="J229" s="147">
        <f>ROUND(I229*H229,2)</f>
        <v>0</v>
      </c>
      <c r="K229" s="143" t="s">
        <v>227</v>
      </c>
      <c r="L229" s="31"/>
      <c r="M229" s="148" t="s">
        <v>1</v>
      </c>
      <c r="N229" s="149" t="s">
        <v>41</v>
      </c>
      <c r="O229" s="56"/>
      <c r="P229" s="150">
        <f>O229*H229</f>
        <v>0</v>
      </c>
      <c r="Q229" s="150">
        <v>1.7330000000000002E-2</v>
      </c>
      <c r="R229" s="150">
        <f>Q229*H229</f>
        <v>1.2700117200000003</v>
      </c>
      <c r="S229" s="150">
        <v>0</v>
      </c>
      <c r="T229" s="151">
        <f>S229*H229</f>
        <v>0</v>
      </c>
      <c r="U229" s="30"/>
      <c r="V229" s="30"/>
      <c r="W229" s="30"/>
      <c r="X229" s="30"/>
      <c r="Y229" s="30"/>
      <c r="Z229" s="30"/>
      <c r="AA229" s="30"/>
      <c r="AB229" s="30"/>
      <c r="AC229" s="30"/>
      <c r="AD229" s="30"/>
      <c r="AE229" s="30"/>
      <c r="AR229" s="152" t="s">
        <v>162</v>
      </c>
      <c r="AT229" s="152" t="s">
        <v>164</v>
      </c>
      <c r="AU229" s="152" t="s">
        <v>86</v>
      </c>
      <c r="AY229" s="15" t="s">
        <v>163</v>
      </c>
      <c r="BE229" s="153">
        <f>IF(N229="základní",J229,0)</f>
        <v>0</v>
      </c>
      <c r="BF229" s="153">
        <f>IF(N229="snížená",J229,0)</f>
        <v>0</v>
      </c>
      <c r="BG229" s="153">
        <f>IF(N229="zákl. přenesená",J229,0)</f>
        <v>0</v>
      </c>
      <c r="BH229" s="153">
        <f>IF(N229="sníž. přenesená",J229,0)</f>
        <v>0</v>
      </c>
      <c r="BI229" s="153">
        <f>IF(N229="nulová",J229,0)</f>
        <v>0</v>
      </c>
      <c r="BJ229" s="15" t="s">
        <v>84</v>
      </c>
      <c r="BK229" s="153">
        <f>ROUND(I229*H229,2)</f>
        <v>0</v>
      </c>
      <c r="BL229" s="15" t="s">
        <v>162</v>
      </c>
      <c r="BM229" s="152" t="s">
        <v>413</v>
      </c>
    </row>
    <row r="230" spans="1:65" s="13" customFormat="1" ht="22.5">
      <c r="B230" s="165"/>
      <c r="D230" s="166" t="s">
        <v>229</v>
      </c>
      <c r="E230" s="167" t="s">
        <v>1</v>
      </c>
      <c r="F230" s="168" t="s">
        <v>414</v>
      </c>
      <c r="H230" s="169">
        <v>66.930000000000007</v>
      </c>
      <c r="I230" s="170"/>
      <c r="L230" s="165"/>
      <c r="M230" s="171"/>
      <c r="N230" s="172"/>
      <c r="O230" s="172"/>
      <c r="P230" s="172"/>
      <c r="Q230" s="172"/>
      <c r="R230" s="172"/>
      <c r="S230" s="172"/>
      <c r="T230" s="173"/>
      <c r="AT230" s="167" t="s">
        <v>229</v>
      </c>
      <c r="AU230" s="167" t="s">
        <v>86</v>
      </c>
      <c r="AV230" s="13" t="s">
        <v>86</v>
      </c>
      <c r="AW230" s="13" t="s">
        <v>32</v>
      </c>
      <c r="AX230" s="13" t="s">
        <v>76</v>
      </c>
      <c r="AY230" s="167" t="s">
        <v>163</v>
      </c>
    </row>
    <row r="231" spans="1:65" s="13" customFormat="1" ht="11.25">
      <c r="B231" s="165"/>
      <c r="D231" s="166" t="s">
        <v>229</v>
      </c>
      <c r="E231" s="167" t="s">
        <v>1</v>
      </c>
      <c r="F231" s="168" t="s">
        <v>322</v>
      </c>
      <c r="H231" s="169">
        <v>-1.6</v>
      </c>
      <c r="I231" s="170"/>
      <c r="L231" s="165"/>
      <c r="M231" s="171"/>
      <c r="N231" s="172"/>
      <c r="O231" s="172"/>
      <c r="P231" s="172"/>
      <c r="Q231" s="172"/>
      <c r="R231" s="172"/>
      <c r="S231" s="172"/>
      <c r="T231" s="173"/>
      <c r="AT231" s="167" t="s">
        <v>229</v>
      </c>
      <c r="AU231" s="167" t="s">
        <v>86</v>
      </c>
      <c r="AV231" s="13" t="s">
        <v>86</v>
      </c>
      <c r="AW231" s="13" t="s">
        <v>32</v>
      </c>
      <c r="AX231" s="13" t="s">
        <v>76</v>
      </c>
      <c r="AY231" s="167" t="s">
        <v>163</v>
      </c>
    </row>
    <row r="232" spans="1:65" s="13" customFormat="1" ht="11.25">
      <c r="B232" s="165"/>
      <c r="D232" s="166" t="s">
        <v>229</v>
      </c>
      <c r="E232" s="167" t="s">
        <v>1</v>
      </c>
      <c r="F232" s="168" t="s">
        <v>323</v>
      </c>
      <c r="H232" s="169">
        <v>-2.8</v>
      </c>
      <c r="I232" s="170"/>
      <c r="L232" s="165"/>
      <c r="M232" s="171"/>
      <c r="N232" s="172"/>
      <c r="O232" s="172"/>
      <c r="P232" s="172"/>
      <c r="Q232" s="172"/>
      <c r="R232" s="172"/>
      <c r="S232" s="172"/>
      <c r="T232" s="173"/>
      <c r="AT232" s="167" t="s">
        <v>229</v>
      </c>
      <c r="AU232" s="167" t="s">
        <v>86</v>
      </c>
      <c r="AV232" s="13" t="s">
        <v>86</v>
      </c>
      <c r="AW232" s="13" t="s">
        <v>32</v>
      </c>
      <c r="AX232" s="13" t="s">
        <v>76</v>
      </c>
      <c r="AY232" s="167" t="s">
        <v>163</v>
      </c>
    </row>
    <row r="233" spans="1:65" s="13" customFormat="1" ht="11.25">
      <c r="B233" s="165"/>
      <c r="D233" s="166" t="s">
        <v>229</v>
      </c>
      <c r="E233" s="167" t="s">
        <v>1</v>
      </c>
      <c r="F233" s="168" t="s">
        <v>324</v>
      </c>
      <c r="H233" s="169">
        <v>-2.4</v>
      </c>
      <c r="I233" s="170"/>
      <c r="L233" s="165"/>
      <c r="M233" s="171"/>
      <c r="N233" s="172"/>
      <c r="O233" s="172"/>
      <c r="P233" s="172"/>
      <c r="Q233" s="172"/>
      <c r="R233" s="172"/>
      <c r="S233" s="172"/>
      <c r="T233" s="173"/>
      <c r="AT233" s="167" t="s">
        <v>229</v>
      </c>
      <c r="AU233" s="167" t="s">
        <v>86</v>
      </c>
      <c r="AV233" s="13" t="s">
        <v>86</v>
      </c>
      <c r="AW233" s="13" t="s">
        <v>32</v>
      </c>
      <c r="AX233" s="13" t="s">
        <v>76</v>
      </c>
      <c r="AY233" s="167" t="s">
        <v>163</v>
      </c>
    </row>
    <row r="234" spans="1:65" s="13" customFormat="1" ht="11.25">
      <c r="B234" s="165"/>
      <c r="D234" s="166" t="s">
        <v>229</v>
      </c>
      <c r="E234" s="167" t="s">
        <v>1</v>
      </c>
      <c r="F234" s="168" t="s">
        <v>415</v>
      </c>
      <c r="H234" s="169">
        <v>3.6539999999999999</v>
      </c>
      <c r="I234" s="170"/>
      <c r="L234" s="165"/>
      <c r="M234" s="171"/>
      <c r="N234" s="172"/>
      <c r="O234" s="172"/>
      <c r="P234" s="172"/>
      <c r="Q234" s="172"/>
      <c r="R234" s="172"/>
      <c r="S234" s="172"/>
      <c r="T234" s="173"/>
      <c r="AT234" s="167" t="s">
        <v>229</v>
      </c>
      <c r="AU234" s="167" t="s">
        <v>86</v>
      </c>
      <c r="AV234" s="13" t="s">
        <v>86</v>
      </c>
      <c r="AW234" s="13" t="s">
        <v>32</v>
      </c>
      <c r="AX234" s="13" t="s">
        <v>76</v>
      </c>
      <c r="AY234" s="167" t="s">
        <v>163</v>
      </c>
    </row>
    <row r="235" spans="1:65" s="13" customFormat="1" ht="11.25">
      <c r="B235" s="165"/>
      <c r="D235" s="166" t="s">
        <v>229</v>
      </c>
      <c r="E235" s="167" t="s">
        <v>1</v>
      </c>
      <c r="F235" s="168" t="s">
        <v>416</v>
      </c>
      <c r="H235" s="169">
        <v>11.7</v>
      </c>
      <c r="I235" s="170"/>
      <c r="L235" s="165"/>
      <c r="M235" s="171"/>
      <c r="N235" s="172"/>
      <c r="O235" s="172"/>
      <c r="P235" s="172"/>
      <c r="Q235" s="172"/>
      <c r="R235" s="172"/>
      <c r="S235" s="172"/>
      <c r="T235" s="173"/>
      <c r="AT235" s="167" t="s">
        <v>229</v>
      </c>
      <c r="AU235" s="167" t="s">
        <v>86</v>
      </c>
      <c r="AV235" s="13" t="s">
        <v>86</v>
      </c>
      <c r="AW235" s="13" t="s">
        <v>32</v>
      </c>
      <c r="AX235" s="13" t="s">
        <v>76</v>
      </c>
      <c r="AY235" s="167" t="s">
        <v>163</v>
      </c>
    </row>
    <row r="236" spans="1:65" s="13" customFormat="1" ht="11.25">
      <c r="B236" s="165"/>
      <c r="D236" s="166" t="s">
        <v>229</v>
      </c>
      <c r="E236" s="167" t="s">
        <v>1</v>
      </c>
      <c r="F236" s="168" t="s">
        <v>271</v>
      </c>
      <c r="H236" s="169">
        <v>-2.2000000000000002</v>
      </c>
      <c r="I236" s="170"/>
      <c r="L236" s="165"/>
      <c r="M236" s="171"/>
      <c r="N236" s="172"/>
      <c r="O236" s="172"/>
      <c r="P236" s="172"/>
      <c r="Q236" s="172"/>
      <c r="R236" s="172"/>
      <c r="S236" s="172"/>
      <c r="T236" s="173"/>
      <c r="AT236" s="167" t="s">
        <v>229</v>
      </c>
      <c r="AU236" s="167" t="s">
        <v>86</v>
      </c>
      <c r="AV236" s="13" t="s">
        <v>86</v>
      </c>
      <c r="AW236" s="13" t="s">
        <v>32</v>
      </c>
      <c r="AX236" s="13" t="s">
        <v>76</v>
      </c>
      <c r="AY236" s="167" t="s">
        <v>163</v>
      </c>
    </row>
    <row r="237" spans="1:65" s="2" customFormat="1" ht="37.9" customHeight="1">
      <c r="A237" s="30"/>
      <c r="B237" s="140"/>
      <c r="C237" s="141" t="s">
        <v>99</v>
      </c>
      <c r="D237" s="141" t="s">
        <v>164</v>
      </c>
      <c r="E237" s="142" t="s">
        <v>417</v>
      </c>
      <c r="F237" s="143" t="s">
        <v>418</v>
      </c>
      <c r="G237" s="144" t="s">
        <v>253</v>
      </c>
      <c r="H237" s="145">
        <v>436.339</v>
      </c>
      <c r="I237" s="146"/>
      <c r="J237" s="147">
        <f>ROUND(I237*H237,2)</f>
        <v>0</v>
      </c>
      <c r="K237" s="143" t="s">
        <v>227</v>
      </c>
      <c r="L237" s="31"/>
      <c r="M237" s="148" t="s">
        <v>1</v>
      </c>
      <c r="N237" s="149" t="s">
        <v>41</v>
      </c>
      <c r="O237" s="56"/>
      <c r="P237" s="150">
        <f>O237*H237</f>
        <v>0</v>
      </c>
      <c r="Q237" s="150">
        <v>3.1300000000000001E-2</v>
      </c>
      <c r="R237" s="150">
        <f>Q237*H237</f>
        <v>13.6574107</v>
      </c>
      <c r="S237" s="150">
        <v>0</v>
      </c>
      <c r="T237" s="151">
        <f>S237*H237</f>
        <v>0</v>
      </c>
      <c r="U237" s="30"/>
      <c r="V237" s="30"/>
      <c r="W237" s="30"/>
      <c r="X237" s="30"/>
      <c r="Y237" s="30"/>
      <c r="Z237" s="30"/>
      <c r="AA237" s="30"/>
      <c r="AB237" s="30"/>
      <c r="AC237" s="30"/>
      <c r="AD237" s="30"/>
      <c r="AE237" s="30"/>
      <c r="AR237" s="152" t="s">
        <v>162</v>
      </c>
      <c r="AT237" s="152" t="s">
        <v>164</v>
      </c>
      <c r="AU237" s="152" t="s">
        <v>86</v>
      </c>
      <c r="AY237" s="15" t="s">
        <v>163</v>
      </c>
      <c r="BE237" s="153">
        <f>IF(N237="základní",J237,0)</f>
        <v>0</v>
      </c>
      <c r="BF237" s="153">
        <f>IF(N237="snížená",J237,0)</f>
        <v>0</v>
      </c>
      <c r="BG237" s="153">
        <f>IF(N237="zákl. přenesená",J237,0)</f>
        <v>0</v>
      </c>
      <c r="BH237" s="153">
        <f>IF(N237="sníž. přenesená",J237,0)</f>
        <v>0</v>
      </c>
      <c r="BI237" s="153">
        <f>IF(N237="nulová",J237,0)</f>
        <v>0</v>
      </c>
      <c r="BJ237" s="15" t="s">
        <v>84</v>
      </c>
      <c r="BK237" s="153">
        <f>ROUND(I237*H237,2)</f>
        <v>0</v>
      </c>
      <c r="BL237" s="15" t="s">
        <v>162</v>
      </c>
      <c r="BM237" s="152" t="s">
        <v>419</v>
      </c>
    </row>
    <row r="238" spans="1:65" s="13" customFormat="1" ht="22.5">
      <c r="B238" s="165"/>
      <c r="D238" s="166" t="s">
        <v>229</v>
      </c>
      <c r="E238" s="167" t="s">
        <v>1</v>
      </c>
      <c r="F238" s="168" t="s">
        <v>420</v>
      </c>
      <c r="H238" s="169">
        <v>135.48599999999999</v>
      </c>
      <c r="I238" s="170"/>
      <c r="L238" s="165"/>
      <c r="M238" s="171"/>
      <c r="N238" s="172"/>
      <c r="O238" s="172"/>
      <c r="P238" s="172"/>
      <c r="Q238" s="172"/>
      <c r="R238" s="172"/>
      <c r="S238" s="172"/>
      <c r="T238" s="173"/>
      <c r="AT238" s="167" t="s">
        <v>229</v>
      </c>
      <c r="AU238" s="167" t="s">
        <v>86</v>
      </c>
      <c r="AV238" s="13" t="s">
        <v>86</v>
      </c>
      <c r="AW238" s="13" t="s">
        <v>32</v>
      </c>
      <c r="AX238" s="13" t="s">
        <v>76</v>
      </c>
      <c r="AY238" s="167" t="s">
        <v>163</v>
      </c>
    </row>
    <row r="239" spans="1:65" s="13" customFormat="1" ht="11.25">
      <c r="B239" s="165"/>
      <c r="D239" s="166" t="s">
        <v>229</v>
      </c>
      <c r="E239" s="167" t="s">
        <v>1</v>
      </c>
      <c r="F239" s="168" t="s">
        <v>421</v>
      </c>
      <c r="H239" s="169">
        <v>-5.9640000000000004</v>
      </c>
      <c r="I239" s="170"/>
      <c r="L239" s="165"/>
      <c r="M239" s="171"/>
      <c r="N239" s="172"/>
      <c r="O239" s="172"/>
      <c r="P239" s="172"/>
      <c r="Q239" s="172"/>
      <c r="R239" s="172"/>
      <c r="S239" s="172"/>
      <c r="T239" s="173"/>
      <c r="AT239" s="167" t="s">
        <v>229</v>
      </c>
      <c r="AU239" s="167" t="s">
        <v>86</v>
      </c>
      <c r="AV239" s="13" t="s">
        <v>86</v>
      </c>
      <c r="AW239" s="13" t="s">
        <v>32</v>
      </c>
      <c r="AX239" s="13" t="s">
        <v>76</v>
      </c>
      <c r="AY239" s="167" t="s">
        <v>163</v>
      </c>
    </row>
    <row r="240" spans="1:65" s="13" customFormat="1" ht="11.25">
      <c r="B240" s="165"/>
      <c r="D240" s="166" t="s">
        <v>229</v>
      </c>
      <c r="E240" s="167" t="s">
        <v>1</v>
      </c>
      <c r="F240" s="168" t="s">
        <v>422</v>
      </c>
      <c r="H240" s="169">
        <v>-6.6529999999999996</v>
      </c>
      <c r="I240" s="170"/>
      <c r="L240" s="165"/>
      <c r="M240" s="171"/>
      <c r="N240" s="172"/>
      <c r="O240" s="172"/>
      <c r="P240" s="172"/>
      <c r="Q240" s="172"/>
      <c r="R240" s="172"/>
      <c r="S240" s="172"/>
      <c r="T240" s="173"/>
      <c r="AT240" s="167" t="s">
        <v>229</v>
      </c>
      <c r="AU240" s="167" t="s">
        <v>86</v>
      </c>
      <c r="AV240" s="13" t="s">
        <v>86</v>
      </c>
      <c r="AW240" s="13" t="s">
        <v>32</v>
      </c>
      <c r="AX240" s="13" t="s">
        <v>76</v>
      </c>
      <c r="AY240" s="167" t="s">
        <v>163</v>
      </c>
    </row>
    <row r="241" spans="1:65" s="13" customFormat="1" ht="22.5">
      <c r="B241" s="165"/>
      <c r="D241" s="166" t="s">
        <v>229</v>
      </c>
      <c r="E241" s="167" t="s">
        <v>1</v>
      </c>
      <c r="F241" s="168" t="s">
        <v>423</v>
      </c>
      <c r="H241" s="169">
        <v>55.554000000000002</v>
      </c>
      <c r="I241" s="170"/>
      <c r="L241" s="165"/>
      <c r="M241" s="171"/>
      <c r="N241" s="172"/>
      <c r="O241" s="172"/>
      <c r="P241" s="172"/>
      <c r="Q241" s="172"/>
      <c r="R241" s="172"/>
      <c r="S241" s="172"/>
      <c r="T241" s="173"/>
      <c r="AT241" s="167" t="s">
        <v>229</v>
      </c>
      <c r="AU241" s="167" t="s">
        <v>86</v>
      </c>
      <c r="AV241" s="13" t="s">
        <v>86</v>
      </c>
      <c r="AW241" s="13" t="s">
        <v>32</v>
      </c>
      <c r="AX241" s="13" t="s">
        <v>76</v>
      </c>
      <c r="AY241" s="167" t="s">
        <v>163</v>
      </c>
    </row>
    <row r="242" spans="1:65" s="13" customFormat="1" ht="22.5">
      <c r="B242" s="165"/>
      <c r="D242" s="166" t="s">
        <v>229</v>
      </c>
      <c r="E242" s="167" t="s">
        <v>1</v>
      </c>
      <c r="F242" s="168" t="s">
        <v>424</v>
      </c>
      <c r="H242" s="169">
        <v>63.96</v>
      </c>
      <c r="I242" s="170"/>
      <c r="L242" s="165"/>
      <c r="M242" s="171"/>
      <c r="N242" s="172"/>
      <c r="O242" s="172"/>
      <c r="P242" s="172"/>
      <c r="Q242" s="172"/>
      <c r="R242" s="172"/>
      <c r="S242" s="172"/>
      <c r="T242" s="173"/>
      <c r="AT242" s="167" t="s">
        <v>229</v>
      </c>
      <c r="AU242" s="167" t="s">
        <v>86</v>
      </c>
      <c r="AV242" s="13" t="s">
        <v>86</v>
      </c>
      <c r="AW242" s="13" t="s">
        <v>32</v>
      </c>
      <c r="AX242" s="13" t="s">
        <v>76</v>
      </c>
      <c r="AY242" s="167" t="s">
        <v>163</v>
      </c>
    </row>
    <row r="243" spans="1:65" s="13" customFormat="1" ht="11.25">
      <c r="B243" s="165"/>
      <c r="D243" s="166" t="s">
        <v>229</v>
      </c>
      <c r="E243" s="167" t="s">
        <v>1</v>
      </c>
      <c r="F243" s="168" t="s">
        <v>425</v>
      </c>
      <c r="H243" s="169">
        <v>50.436</v>
      </c>
      <c r="I243" s="170"/>
      <c r="L243" s="165"/>
      <c r="M243" s="171"/>
      <c r="N243" s="172"/>
      <c r="O243" s="172"/>
      <c r="P243" s="172"/>
      <c r="Q243" s="172"/>
      <c r="R243" s="172"/>
      <c r="S243" s="172"/>
      <c r="T243" s="173"/>
      <c r="AT243" s="167" t="s">
        <v>229</v>
      </c>
      <c r="AU243" s="167" t="s">
        <v>86</v>
      </c>
      <c r="AV243" s="13" t="s">
        <v>86</v>
      </c>
      <c r="AW243" s="13" t="s">
        <v>32</v>
      </c>
      <c r="AX243" s="13" t="s">
        <v>76</v>
      </c>
      <c r="AY243" s="167" t="s">
        <v>163</v>
      </c>
    </row>
    <row r="244" spans="1:65" s="13" customFormat="1" ht="11.25">
      <c r="B244" s="165"/>
      <c r="D244" s="166" t="s">
        <v>229</v>
      </c>
      <c r="E244" s="167" t="s">
        <v>1</v>
      </c>
      <c r="F244" s="168" t="s">
        <v>426</v>
      </c>
      <c r="H244" s="169">
        <v>53.1</v>
      </c>
      <c r="I244" s="170"/>
      <c r="L244" s="165"/>
      <c r="M244" s="171"/>
      <c r="N244" s="172"/>
      <c r="O244" s="172"/>
      <c r="P244" s="172"/>
      <c r="Q244" s="172"/>
      <c r="R244" s="172"/>
      <c r="S244" s="172"/>
      <c r="T244" s="173"/>
      <c r="AT244" s="167" t="s">
        <v>229</v>
      </c>
      <c r="AU244" s="167" t="s">
        <v>86</v>
      </c>
      <c r="AV244" s="13" t="s">
        <v>86</v>
      </c>
      <c r="AW244" s="13" t="s">
        <v>32</v>
      </c>
      <c r="AX244" s="13" t="s">
        <v>76</v>
      </c>
      <c r="AY244" s="167" t="s">
        <v>163</v>
      </c>
    </row>
    <row r="245" spans="1:65" s="13" customFormat="1" ht="22.5">
      <c r="B245" s="165"/>
      <c r="D245" s="166" t="s">
        <v>229</v>
      </c>
      <c r="E245" s="167" t="s">
        <v>1</v>
      </c>
      <c r="F245" s="168" t="s">
        <v>427</v>
      </c>
      <c r="H245" s="169">
        <v>90.42</v>
      </c>
      <c r="I245" s="170"/>
      <c r="L245" s="165"/>
      <c r="M245" s="171"/>
      <c r="N245" s="172"/>
      <c r="O245" s="172"/>
      <c r="P245" s="172"/>
      <c r="Q245" s="172"/>
      <c r="R245" s="172"/>
      <c r="S245" s="172"/>
      <c r="T245" s="173"/>
      <c r="AT245" s="167" t="s">
        <v>229</v>
      </c>
      <c r="AU245" s="167" t="s">
        <v>86</v>
      </c>
      <c r="AV245" s="13" t="s">
        <v>86</v>
      </c>
      <c r="AW245" s="13" t="s">
        <v>32</v>
      </c>
      <c r="AX245" s="13" t="s">
        <v>76</v>
      </c>
      <c r="AY245" s="167" t="s">
        <v>163</v>
      </c>
    </row>
    <row r="246" spans="1:65" s="2" customFormat="1" ht="24.2" customHeight="1">
      <c r="A246" s="30"/>
      <c r="B246" s="140"/>
      <c r="C246" s="141" t="s">
        <v>428</v>
      </c>
      <c r="D246" s="141" t="s">
        <v>164</v>
      </c>
      <c r="E246" s="142" t="s">
        <v>429</v>
      </c>
      <c r="F246" s="143" t="s">
        <v>430</v>
      </c>
      <c r="G246" s="144" t="s">
        <v>253</v>
      </c>
      <c r="H246" s="145">
        <v>23.24</v>
      </c>
      <c r="I246" s="146"/>
      <c r="J246" s="147">
        <f>ROUND(I246*H246,2)</f>
        <v>0</v>
      </c>
      <c r="K246" s="143" t="s">
        <v>227</v>
      </c>
      <c r="L246" s="31"/>
      <c r="M246" s="148" t="s">
        <v>1</v>
      </c>
      <c r="N246" s="149" t="s">
        <v>41</v>
      </c>
      <c r="O246" s="56"/>
      <c r="P246" s="150">
        <f>O246*H246</f>
        <v>0</v>
      </c>
      <c r="Q246" s="150">
        <v>2.0000000000000002E-5</v>
      </c>
      <c r="R246" s="150">
        <f>Q246*H246</f>
        <v>4.6480000000000002E-4</v>
      </c>
      <c r="S246" s="150">
        <v>1.0000000000000001E-5</v>
      </c>
      <c r="T246" s="151">
        <f>S246*H246</f>
        <v>2.3240000000000001E-4</v>
      </c>
      <c r="U246" s="30"/>
      <c r="V246" s="30"/>
      <c r="W246" s="30"/>
      <c r="X246" s="30"/>
      <c r="Y246" s="30"/>
      <c r="Z246" s="30"/>
      <c r="AA246" s="30"/>
      <c r="AB246" s="30"/>
      <c r="AC246" s="30"/>
      <c r="AD246" s="30"/>
      <c r="AE246" s="30"/>
      <c r="AR246" s="152" t="s">
        <v>162</v>
      </c>
      <c r="AT246" s="152" t="s">
        <v>164</v>
      </c>
      <c r="AU246" s="152" t="s">
        <v>86</v>
      </c>
      <c r="AY246" s="15" t="s">
        <v>163</v>
      </c>
      <c r="BE246" s="153">
        <f>IF(N246="základní",J246,0)</f>
        <v>0</v>
      </c>
      <c r="BF246" s="153">
        <f>IF(N246="snížená",J246,0)</f>
        <v>0</v>
      </c>
      <c r="BG246" s="153">
        <f>IF(N246="zákl. přenesená",J246,0)</f>
        <v>0</v>
      </c>
      <c r="BH246" s="153">
        <f>IF(N246="sníž. přenesená",J246,0)</f>
        <v>0</v>
      </c>
      <c r="BI246" s="153">
        <f>IF(N246="nulová",J246,0)</f>
        <v>0</v>
      </c>
      <c r="BJ246" s="15" t="s">
        <v>84</v>
      </c>
      <c r="BK246" s="153">
        <f>ROUND(I246*H246,2)</f>
        <v>0</v>
      </c>
      <c r="BL246" s="15" t="s">
        <v>162</v>
      </c>
      <c r="BM246" s="152" t="s">
        <v>431</v>
      </c>
    </row>
    <row r="247" spans="1:65" s="13" customFormat="1" ht="11.25">
      <c r="B247" s="165"/>
      <c r="D247" s="166" t="s">
        <v>229</v>
      </c>
      <c r="E247" s="167" t="s">
        <v>1</v>
      </c>
      <c r="F247" s="168" t="s">
        <v>432</v>
      </c>
      <c r="H247" s="169">
        <v>6.3689999999999998</v>
      </c>
      <c r="I247" s="170"/>
      <c r="L247" s="165"/>
      <c r="M247" s="171"/>
      <c r="N247" s="172"/>
      <c r="O247" s="172"/>
      <c r="P247" s="172"/>
      <c r="Q247" s="172"/>
      <c r="R247" s="172"/>
      <c r="S247" s="172"/>
      <c r="T247" s="173"/>
      <c r="AT247" s="167" t="s">
        <v>229</v>
      </c>
      <c r="AU247" s="167" t="s">
        <v>86</v>
      </c>
      <c r="AV247" s="13" t="s">
        <v>86</v>
      </c>
      <c r="AW247" s="13" t="s">
        <v>32</v>
      </c>
      <c r="AX247" s="13" t="s">
        <v>76</v>
      </c>
      <c r="AY247" s="167" t="s">
        <v>163</v>
      </c>
    </row>
    <row r="248" spans="1:65" s="13" customFormat="1" ht="11.25">
      <c r="B248" s="165"/>
      <c r="D248" s="166" t="s">
        <v>229</v>
      </c>
      <c r="E248" s="167" t="s">
        <v>1</v>
      </c>
      <c r="F248" s="168" t="s">
        <v>433</v>
      </c>
      <c r="H248" s="169">
        <v>6.6529999999999996</v>
      </c>
      <c r="I248" s="170"/>
      <c r="L248" s="165"/>
      <c r="M248" s="171"/>
      <c r="N248" s="172"/>
      <c r="O248" s="172"/>
      <c r="P248" s="172"/>
      <c r="Q248" s="172"/>
      <c r="R248" s="172"/>
      <c r="S248" s="172"/>
      <c r="T248" s="173"/>
      <c r="AT248" s="167" t="s">
        <v>229</v>
      </c>
      <c r="AU248" s="167" t="s">
        <v>86</v>
      </c>
      <c r="AV248" s="13" t="s">
        <v>86</v>
      </c>
      <c r="AW248" s="13" t="s">
        <v>32</v>
      </c>
      <c r="AX248" s="13" t="s">
        <v>76</v>
      </c>
      <c r="AY248" s="167" t="s">
        <v>163</v>
      </c>
    </row>
    <row r="249" spans="1:65" s="13" customFormat="1" ht="11.25">
      <c r="B249" s="165"/>
      <c r="D249" s="166" t="s">
        <v>229</v>
      </c>
      <c r="E249" s="167" t="s">
        <v>1</v>
      </c>
      <c r="F249" s="168" t="s">
        <v>434</v>
      </c>
      <c r="H249" s="169">
        <v>1.232</v>
      </c>
      <c r="I249" s="170"/>
      <c r="L249" s="165"/>
      <c r="M249" s="171"/>
      <c r="N249" s="172"/>
      <c r="O249" s="172"/>
      <c r="P249" s="172"/>
      <c r="Q249" s="172"/>
      <c r="R249" s="172"/>
      <c r="S249" s="172"/>
      <c r="T249" s="173"/>
      <c r="AT249" s="167" t="s">
        <v>229</v>
      </c>
      <c r="AU249" s="167" t="s">
        <v>86</v>
      </c>
      <c r="AV249" s="13" t="s">
        <v>86</v>
      </c>
      <c r="AW249" s="13" t="s">
        <v>32</v>
      </c>
      <c r="AX249" s="13" t="s">
        <v>76</v>
      </c>
      <c r="AY249" s="167" t="s">
        <v>163</v>
      </c>
    </row>
    <row r="250" spans="1:65" s="13" customFormat="1" ht="11.25">
      <c r="B250" s="165"/>
      <c r="D250" s="166" t="s">
        <v>229</v>
      </c>
      <c r="E250" s="167" t="s">
        <v>1</v>
      </c>
      <c r="F250" s="168" t="s">
        <v>435</v>
      </c>
      <c r="H250" s="169">
        <v>1.401</v>
      </c>
      <c r="I250" s="170"/>
      <c r="L250" s="165"/>
      <c r="M250" s="171"/>
      <c r="N250" s="172"/>
      <c r="O250" s="172"/>
      <c r="P250" s="172"/>
      <c r="Q250" s="172"/>
      <c r="R250" s="172"/>
      <c r="S250" s="172"/>
      <c r="T250" s="173"/>
      <c r="AT250" s="167" t="s">
        <v>229</v>
      </c>
      <c r="AU250" s="167" t="s">
        <v>86</v>
      </c>
      <c r="AV250" s="13" t="s">
        <v>86</v>
      </c>
      <c r="AW250" s="13" t="s">
        <v>32</v>
      </c>
      <c r="AX250" s="13" t="s">
        <v>76</v>
      </c>
      <c r="AY250" s="167" t="s">
        <v>163</v>
      </c>
    </row>
    <row r="251" spans="1:65" s="13" customFormat="1" ht="11.25">
      <c r="B251" s="165"/>
      <c r="D251" s="166" t="s">
        <v>229</v>
      </c>
      <c r="E251" s="167" t="s">
        <v>1</v>
      </c>
      <c r="F251" s="168" t="s">
        <v>436</v>
      </c>
      <c r="H251" s="169">
        <v>5.907</v>
      </c>
      <c r="I251" s="170"/>
      <c r="L251" s="165"/>
      <c r="M251" s="171"/>
      <c r="N251" s="172"/>
      <c r="O251" s="172"/>
      <c r="P251" s="172"/>
      <c r="Q251" s="172"/>
      <c r="R251" s="172"/>
      <c r="S251" s="172"/>
      <c r="T251" s="173"/>
      <c r="AT251" s="167" t="s">
        <v>229</v>
      </c>
      <c r="AU251" s="167" t="s">
        <v>86</v>
      </c>
      <c r="AV251" s="13" t="s">
        <v>86</v>
      </c>
      <c r="AW251" s="13" t="s">
        <v>32</v>
      </c>
      <c r="AX251" s="13" t="s">
        <v>76</v>
      </c>
      <c r="AY251" s="167" t="s">
        <v>163</v>
      </c>
    </row>
    <row r="252" spans="1:65" s="13" customFormat="1" ht="11.25">
      <c r="B252" s="165"/>
      <c r="D252" s="166" t="s">
        <v>229</v>
      </c>
      <c r="E252" s="167" t="s">
        <v>1</v>
      </c>
      <c r="F252" s="168" t="s">
        <v>437</v>
      </c>
      <c r="H252" s="169">
        <v>1.6779999999999999</v>
      </c>
      <c r="I252" s="170"/>
      <c r="L252" s="165"/>
      <c r="M252" s="171"/>
      <c r="N252" s="172"/>
      <c r="O252" s="172"/>
      <c r="P252" s="172"/>
      <c r="Q252" s="172"/>
      <c r="R252" s="172"/>
      <c r="S252" s="172"/>
      <c r="T252" s="173"/>
      <c r="AT252" s="167" t="s">
        <v>229</v>
      </c>
      <c r="AU252" s="167" t="s">
        <v>86</v>
      </c>
      <c r="AV252" s="13" t="s">
        <v>86</v>
      </c>
      <c r="AW252" s="13" t="s">
        <v>32</v>
      </c>
      <c r="AX252" s="13" t="s">
        <v>76</v>
      </c>
      <c r="AY252" s="167" t="s">
        <v>163</v>
      </c>
    </row>
    <row r="253" spans="1:65" s="2" customFormat="1" ht="33" customHeight="1">
      <c r="A253" s="30"/>
      <c r="B253" s="140"/>
      <c r="C253" s="141" t="s">
        <v>438</v>
      </c>
      <c r="D253" s="141" t="s">
        <v>164</v>
      </c>
      <c r="E253" s="142" t="s">
        <v>439</v>
      </c>
      <c r="F253" s="143" t="s">
        <v>440</v>
      </c>
      <c r="G253" s="144" t="s">
        <v>226</v>
      </c>
      <c r="H253" s="145">
        <v>18.312000000000001</v>
      </c>
      <c r="I253" s="146"/>
      <c r="J253" s="147">
        <f>ROUND(I253*H253,2)</f>
        <v>0</v>
      </c>
      <c r="K253" s="143" t="s">
        <v>227</v>
      </c>
      <c r="L253" s="31"/>
      <c r="M253" s="148" t="s">
        <v>1</v>
      </c>
      <c r="N253" s="149" t="s">
        <v>41</v>
      </c>
      <c r="O253" s="56"/>
      <c r="P253" s="150">
        <f>O253*H253</f>
        <v>0</v>
      </c>
      <c r="Q253" s="150">
        <v>2.3010199999999998</v>
      </c>
      <c r="R253" s="150">
        <f>Q253*H253</f>
        <v>42.136278240000003</v>
      </c>
      <c r="S253" s="150">
        <v>0</v>
      </c>
      <c r="T253" s="151">
        <f>S253*H253</f>
        <v>0</v>
      </c>
      <c r="U253" s="30"/>
      <c r="V253" s="30"/>
      <c r="W253" s="30"/>
      <c r="X253" s="30"/>
      <c r="Y253" s="30"/>
      <c r="Z253" s="30"/>
      <c r="AA253" s="30"/>
      <c r="AB253" s="30"/>
      <c r="AC253" s="30"/>
      <c r="AD253" s="30"/>
      <c r="AE253" s="30"/>
      <c r="AR253" s="152" t="s">
        <v>162</v>
      </c>
      <c r="AT253" s="152" t="s">
        <v>164</v>
      </c>
      <c r="AU253" s="152" t="s">
        <v>86</v>
      </c>
      <c r="AY253" s="15" t="s">
        <v>163</v>
      </c>
      <c r="BE253" s="153">
        <f>IF(N253="základní",J253,0)</f>
        <v>0</v>
      </c>
      <c r="BF253" s="153">
        <f>IF(N253="snížená",J253,0)</f>
        <v>0</v>
      </c>
      <c r="BG253" s="153">
        <f>IF(N253="zákl. přenesená",J253,0)</f>
        <v>0</v>
      </c>
      <c r="BH253" s="153">
        <f>IF(N253="sníž. přenesená",J253,0)</f>
        <v>0</v>
      </c>
      <c r="BI253" s="153">
        <f>IF(N253="nulová",J253,0)</f>
        <v>0</v>
      </c>
      <c r="BJ253" s="15" t="s">
        <v>84</v>
      </c>
      <c r="BK253" s="153">
        <f>ROUND(I253*H253,2)</f>
        <v>0</v>
      </c>
      <c r="BL253" s="15" t="s">
        <v>162</v>
      </c>
      <c r="BM253" s="152" t="s">
        <v>441</v>
      </c>
    </row>
    <row r="254" spans="1:65" s="13" customFormat="1" ht="11.25">
      <c r="B254" s="165"/>
      <c r="D254" s="166" t="s">
        <v>229</v>
      </c>
      <c r="E254" s="167" t="s">
        <v>1</v>
      </c>
      <c r="F254" s="168" t="s">
        <v>442</v>
      </c>
      <c r="H254" s="169">
        <v>0.99099999999999999</v>
      </c>
      <c r="I254" s="170"/>
      <c r="L254" s="165"/>
      <c r="M254" s="171"/>
      <c r="N254" s="172"/>
      <c r="O254" s="172"/>
      <c r="P254" s="172"/>
      <c r="Q254" s="172"/>
      <c r="R254" s="172"/>
      <c r="S254" s="172"/>
      <c r="T254" s="173"/>
      <c r="AT254" s="167" t="s">
        <v>229</v>
      </c>
      <c r="AU254" s="167" t="s">
        <v>86</v>
      </c>
      <c r="AV254" s="13" t="s">
        <v>86</v>
      </c>
      <c r="AW254" s="13" t="s">
        <v>32</v>
      </c>
      <c r="AX254" s="13" t="s">
        <v>76</v>
      </c>
      <c r="AY254" s="167" t="s">
        <v>163</v>
      </c>
    </row>
    <row r="255" spans="1:65" s="13" customFormat="1" ht="11.25">
      <c r="B255" s="165"/>
      <c r="D255" s="166" t="s">
        <v>229</v>
      </c>
      <c r="E255" s="167" t="s">
        <v>1</v>
      </c>
      <c r="F255" s="168" t="s">
        <v>443</v>
      </c>
      <c r="H255" s="169">
        <v>1.2789999999999999</v>
      </c>
      <c r="I255" s="170"/>
      <c r="L255" s="165"/>
      <c r="M255" s="171"/>
      <c r="N255" s="172"/>
      <c r="O255" s="172"/>
      <c r="P255" s="172"/>
      <c r="Q255" s="172"/>
      <c r="R255" s="172"/>
      <c r="S255" s="172"/>
      <c r="T255" s="173"/>
      <c r="AT255" s="167" t="s">
        <v>229</v>
      </c>
      <c r="AU255" s="167" t="s">
        <v>86</v>
      </c>
      <c r="AV255" s="13" t="s">
        <v>86</v>
      </c>
      <c r="AW255" s="13" t="s">
        <v>32</v>
      </c>
      <c r="AX255" s="13" t="s">
        <v>76</v>
      </c>
      <c r="AY255" s="167" t="s">
        <v>163</v>
      </c>
    </row>
    <row r="256" spans="1:65" s="13" customFormat="1" ht="11.25">
      <c r="B256" s="165"/>
      <c r="D256" s="166" t="s">
        <v>229</v>
      </c>
      <c r="E256" s="167" t="s">
        <v>1</v>
      </c>
      <c r="F256" s="168" t="s">
        <v>444</v>
      </c>
      <c r="H256" s="169">
        <v>0.17299999999999999</v>
      </c>
      <c r="I256" s="170"/>
      <c r="L256" s="165"/>
      <c r="M256" s="171"/>
      <c r="N256" s="172"/>
      <c r="O256" s="172"/>
      <c r="P256" s="172"/>
      <c r="Q256" s="172"/>
      <c r="R256" s="172"/>
      <c r="S256" s="172"/>
      <c r="T256" s="173"/>
      <c r="AT256" s="167" t="s">
        <v>229</v>
      </c>
      <c r="AU256" s="167" t="s">
        <v>86</v>
      </c>
      <c r="AV256" s="13" t="s">
        <v>86</v>
      </c>
      <c r="AW256" s="13" t="s">
        <v>32</v>
      </c>
      <c r="AX256" s="13" t="s">
        <v>76</v>
      </c>
      <c r="AY256" s="167" t="s">
        <v>163</v>
      </c>
    </row>
    <row r="257" spans="2:51" s="13" customFormat="1" ht="11.25">
      <c r="B257" s="165"/>
      <c r="D257" s="166" t="s">
        <v>229</v>
      </c>
      <c r="E257" s="167" t="s">
        <v>1</v>
      </c>
      <c r="F257" s="168" t="s">
        <v>445</v>
      </c>
      <c r="H257" s="169">
        <v>1.288</v>
      </c>
      <c r="I257" s="170"/>
      <c r="L257" s="165"/>
      <c r="M257" s="171"/>
      <c r="N257" s="172"/>
      <c r="O257" s="172"/>
      <c r="P257" s="172"/>
      <c r="Q257" s="172"/>
      <c r="R257" s="172"/>
      <c r="S257" s="172"/>
      <c r="T257" s="173"/>
      <c r="AT257" s="167" t="s">
        <v>229</v>
      </c>
      <c r="AU257" s="167" t="s">
        <v>86</v>
      </c>
      <c r="AV257" s="13" t="s">
        <v>86</v>
      </c>
      <c r="AW257" s="13" t="s">
        <v>32</v>
      </c>
      <c r="AX257" s="13" t="s">
        <v>76</v>
      </c>
      <c r="AY257" s="167" t="s">
        <v>163</v>
      </c>
    </row>
    <row r="258" spans="2:51" s="13" customFormat="1" ht="11.25">
      <c r="B258" s="165"/>
      <c r="D258" s="166" t="s">
        <v>229</v>
      </c>
      <c r="E258" s="167" t="s">
        <v>1</v>
      </c>
      <c r="F258" s="168" t="s">
        <v>446</v>
      </c>
      <c r="H258" s="169">
        <v>1.6619999999999999</v>
      </c>
      <c r="I258" s="170"/>
      <c r="L258" s="165"/>
      <c r="M258" s="171"/>
      <c r="N258" s="172"/>
      <c r="O258" s="172"/>
      <c r="P258" s="172"/>
      <c r="Q258" s="172"/>
      <c r="R258" s="172"/>
      <c r="S258" s="172"/>
      <c r="T258" s="173"/>
      <c r="AT258" s="167" t="s">
        <v>229</v>
      </c>
      <c r="AU258" s="167" t="s">
        <v>86</v>
      </c>
      <c r="AV258" s="13" t="s">
        <v>86</v>
      </c>
      <c r="AW258" s="13" t="s">
        <v>32</v>
      </c>
      <c r="AX258" s="13" t="s">
        <v>76</v>
      </c>
      <c r="AY258" s="167" t="s">
        <v>163</v>
      </c>
    </row>
    <row r="259" spans="2:51" s="13" customFormat="1" ht="11.25">
      <c r="B259" s="165"/>
      <c r="D259" s="166" t="s">
        <v>229</v>
      </c>
      <c r="E259" s="167" t="s">
        <v>1</v>
      </c>
      <c r="F259" s="168" t="s">
        <v>447</v>
      </c>
      <c r="H259" s="169">
        <v>0.22500000000000001</v>
      </c>
      <c r="I259" s="170"/>
      <c r="L259" s="165"/>
      <c r="M259" s="171"/>
      <c r="N259" s="172"/>
      <c r="O259" s="172"/>
      <c r="P259" s="172"/>
      <c r="Q259" s="172"/>
      <c r="R259" s="172"/>
      <c r="S259" s="172"/>
      <c r="T259" s="173"/>
      <c r="AT259" s="167" t="s">
        <v>229</v>
      </c>
      <c r="AU259" s="167" t="s">
        <v>86</v>
      </c>
      <c r="AV259" s="13" t="s">
        <v>86</v>
      </c>
      <c r="AW259" s="13" t="s">
        <v>32</v>
      </c>
      <c r="AX259" s="13" t="s">
        <v>76</v>
      </c>
      <c r="AY259" s="167" t="s">
        <v>163</v>
      </c>
    </row>
    <row r="260" spans="2:51" s="13" customFormat="1" ht="11.25">
      <c r="B260" s="165"/>
      <c r="D260" s="166" t="s">
        <v>229</v>
      </c>
      <c r="E260" s="167" t="s">
        <v>1</v>
      </c>
      <c r="F260" s="168" t="s">
        <v>448</v>
      </c>
      <c r="H260" s="169">
        <v>2.2269999999999999</v>
      </c>
      <c r="I260" s="170"/>
      <c r="L260" s="165"/>
      <c r="M260" s="171"/>
      <c r="N260" s="172"/>
      <c r="O260" s="172"/>
      <c r="P260" s="172"/>
      <c r="Q260" s="172"/>
      <c r="R260" s="172"/>
      <c r="S260" s="172"/>
      <c r="T260" s="173"/>
      <c r="AT260" s="167" t="s">
        <v>229</v>
      </c>
      <c r="AU260" s="167" t="s">
        <v>86</v>
      </c>
      <c r="AV260" s="13" t="s">
        <v>86</v>
      </c>
      <c r="AW260" s="13" t="s">
        <v>32</v>
      </c>
      <c r="AX260" s="13" t="s">
        <v>76</v>
      </c>
      <c r="AY260" s="167" t="s">
        <v>163</v>
      </c>
    </row>
    <row r="261" spans="2:51" s="13" customFormat="1" ht="11.25">
      <c r="B261" s="165"/>
      <c r="D261" s="166" t="s">
        <v>229</v>
      </c>
      <c r="E261" s="167" t="s">
        <v>1</v>
      </c>
      <c r="F261" s="168" t="s">
        <v>449</v>
      </c>
      <c r="H261" s="169">
        <v>0.58899999999999997</v>
      </c>
      <c r="I261" s="170"/>
      <c r="L261" s="165"/>
      <c r="M261" s="171"/>
      <c r="N261" s="172"/>
      <c r="O261" s="172"/>
      <c r="P261" s="172"/>
      <c r="Q261" s="172"/>
      <c r="R261" s="172"/>
      <c r="S261" s="172"/>
      <c r="T261" s="173"/>
      <c r="AT261" s="167" t="s">
        <v>229</v>
      </c>
      <c r="AU261" s="167" t="s">
        <v>86</v>
      </c>
      <c r="AV261" s="13" t="s">
        <v>86</v>
      </c>
      <c r="AW261" s="13" t="s">
        <v>32</v>
      </c>
      <c r="AX261" s="13" t="s">
        <v>76</v>
      </c>
      <c r="AY261" s="167" t="s">
        <v>163</v>
      </c>
    </row>
    <row r="262" spans="2:51" s="13" customFormat="1" ht="11.25">
      <c r="B262" s="165"/>
      <c r="D262" s="166" t="s">
        <v>229</v>
      </c>
      <c r="E262" s="167" t="s">
        <v>1</v>
      </c>
      <c r="F262" s="168" t="s">
        <v>450</v>
      </c>
      <c r="H262" s="169">
        <v>0.65600000000000003</v>
      </c>
      <c r="I262" s="170"/>
      <c r="L262" s="165"/>
      <c r="M262" s="171"/>
      <c r="N262" s="172"/>
      <c r="O262" s="172"/>
      <c r="P262" s="172"/>
      <c r="Q262" s="172"/>
      <c r="R262" s="172"/>
      <c r="S262" s="172"/>
      <c r="T262" s="173"/>
      <c r="AT262" s="167" t="s">
        <v>229</v>
      </c>
      <c r="AU262" s="167" t="s">
        <v>86</v>
      </c>
      <c r="AV262" s="13" t="s">
        <v>86</v>
      </c>
      <c r="AW262" s="13" t="s">
        <v>32</v>
      </c>
      <c r="AX262" s="13" t="s">
        <v>76</v>
      </c>
      <c r="AY262" s="167" t="s">
        <v>163</v>
      </c>
    </row>
    <row r="263" spans="2:51" s="13" customFormat="1" ht="11.25">
      <c r="B263" s="165"/>
      <c r="D263" s="166" t="s">
        <v>229</v>
      </c>
      <c r="E263" s="167" t="s">
        <v>1</v>
      </c>
      <c r="F263" s="168" t="s">
        <v>451</v>
      </c>
      <c r="H263" s="169">
        <v>0.86299999999999999</v>
      </c>
      <c r="I263" s="170"/>
      <c r="L263" s="165"/>
      <c r="M263" s="171"/>
      <c r="N263" s="172"/>
      <c r="O263" s="172"/>
      <c r="P263" s="172"/>
      <c r="Q263" s="172"/>
      <c r="R263" s="172"/>
      <c r="S263" s="172"/>
      <c r="T263" s="173"/>
      <c r="AT263" s="167" t="s">
        <v>229</v>
      </c>
      <c r="AU263" s="167" t="s">
        <v>86</v>
      </c>
      <c r="AV263" s="13" t="s">
        <v>86</v>
      </c>
      <c r="AW263" s="13" t="s">
        <v>32</v>
      </c>
      <c r="AX263" s="13" t="s">
        <v>76</v>
      </c>
      <c r="AY263" s="167" t="s">
        <v>163</v>
      </c>
    </row>
    <row r="264" spans="2:51" s="13" customFormat="1" ht="11.25">
      <c r="B264" s="165"/>
      <c r="D264" s="166" t="s">
        <v>229</v>
      </c>
      <c r="E264" s="167" t="s">
        <v>1</v>
      </c>
      <c r="F264" s="168" t="s">
        <v>452</v>
      </c>
      <c r="H264" s="169">
        <v>3.3410000000000002</v>
      </c>
      <c r="I264" s="170"/>
      <c r="L264" s="165"/>
      <c r="M264" s="171"/>
      <c r="N264" s="172"/>
      <c r="O264" s="172"/>
      <c r="P264" s="172"/>
      <c r="Q264" s="172"/>
      <c r="R264" s="172"/>
      <c r="S264" s="172"/>
      <c r="T264" s="173"/>
      <c r="AT264" s="167" t="s">
        <v>229</v>
      </c>
      <c r="AU264" s="167" t="s">
        <v>86</v>
      </c>
      <c r="AV264" s="13" t="s">
        <v>86</v>
      </c>
      <c r="AW264" s="13" t="s">
        <v>32</v>
      </c>
      <c r="AX264" s="13" t="s">
        <v>76</v>
      </c>
      <c r="AY264" s="167" t="s">
        <v>163</v>
      </c>
    </row>
    <row r="265" spans="2:51" s="13" customFormat="1" ht="11.25">
      <c r="B265" s="165"/>
      <c r="D265" s="166" t="s">
        <v>229</v>
      </c>
      <c r="E265" s="167" t="s">
        <v>1</v>
      </c>
      <c r="F265" s="168" t="s">
        <v>453</v>
      </c>
      <c r="H265" s="169">
        <v>0.88400000000000001</v>
      </c>
      <c r="I265" s="170"/>
      <c r="L265" s="165"/>
      <c r="M265" s="171"/>
      <c r="N265" s="172"/>
      <c r="O265" s="172"/>
      <c r="P265" s="172"/>
      <c r="Q265" s="172"/>
      <c r="R265" s="172"/>
      <c r="S265" s="172"/>
      <c r="T265" s="173"/>
      <c r="AT265" s="167" t="s">
        <v>229</v>
      </c>
      <c r="AU265" s="167" t="s">
        <v>86</v>
      </c>
      <c r="AV265" s="13" t="s">
        <v>86</v>
      </c>
      <c r="AW265" s="13" t="s">
        <v>32</v>
      </c>
      <c r="AX265" s="13" t="s">
        <v>76</v>
      </c>
      <c r="AY265" s="167" t="s">
        <v>163</v>
      </c>
    </row>
    <row r="266" spans="2:51" s="13" customFormat="1" ht="11.25">
      <c r="B266" s="165"/>
      <c r="D266" s="166" t="s">
        <v>229</v>
      </c>
      <c r="E266" s="167" t="s">
        <v>1</v>
      </c>
      <c r="F266" s="168" t="s">
        <v>454</v>
      </c>
      <c r="H266" s="169">
        <v>0.98399999999999999</v>
      </c>
      <c r="I266" s="170"/>
      <c r="L266" s="165"/>
      <c r="M266" s="171"/>
      <c r="N266" s="172"/>
      <c r="O266" s="172"/>
      <c r="P266" s="172"/>
      <c r="Q266" s="172"/>
      <c r="R266" s="172"/>
      <c r="S266" s="172"/>
      <c r="T266" s="173"/>
      <c r="AT266" s="167" t="s">
        <v>229</v>
      </c>
      <c r="AU266" s="167" t="s">
        <v>86</v>
      </c>
      <c r="AV266" s="13" t="s">
        <v>86</v>
      </c>
      <c r="AW266" s="13" t="s">
        <v>32</v>
      </c>
      <c r="AX266" s="13" t="s">
        <v>76</v>
      </c>
      <c r="AY266" s="167" t="s">
        <v>163</v>
      </c>
    </row>
    <row r="267" spans="2:51" s="13" customFormat="1" ht="11.25">
      <c r="B267" s="165"/>
      <c r="D267" s="166" t="s">
        <v>229</v>
      </c>
      <c r="E267" s="167" t="s">
        <v>1</v>
      </c>
      <c r="F267" s="168" t="s">
        <v>455</v>
      </c>
      <c r="H267" s="169">
        <v>1.294</v>
      </c>
      <c r="I267" s="170"/>
      <c r="L267" s="165"/>
      <c r="M267" s="171"/>
      <c r="N267" s="172"/>
      <c r="O267" s="172"/>
      <c r="P267" s="172"/>
      <c r="Q267" s="172"/>
      <c r="R267" s="172"/>
      <c r="S267" s="172"/>
      <c r="T267" s="173"/>
      <c r="AT267" s="167" t="s">
        <v>229</v>
      </c>
      <c r="AU267" s="167" t="s">
        <v>86</v>
      </c>
      <c r="AV267" s="13" t="s">
        <v>86</v>
      </c>
      <c r="AW267" s="13" t="s">
        <v>32</v>
      </c>
      <c r="AX267" s="13" t="s">
        <v>76</v>
      </c>
      <c r="AY267" s="167" t="s">
        <v>163</v>
      </c>
    </row>
    <row r="268" spans="2:51" s="13" customFormat="1" ht="11.25">
      <c r="B268" s="165"/>
      <c r="D268" s="166" t="s">
        <v>229</v>
      </c>
      <c r="E268" s="167" t="s">
        <v>1</v>
      </c>
      <c r="F268" s="168" t="s">
        <v>456</v>
      </c>
      <c r="H268" s="169">
        <v>0.33200000000000002</v>
      </c>
      <c r="I268" s="170"/>
      <c r="L268" s="165"/>
      <c r="M268" s="171"/>
      <c r="N268" s="172"/>
      <c r="O268" s="172"/>
      <c r="P268" s="172"/>
      <c r="Q268" s="172"/>
      <c r="R268" s="172"/>
      <c r="S268" s="172"/>
      <c r="T268" s="173"/>
      <c r="AT268" s="167" t="s">
        <v>229</v>
      </c>
      <c r="AU268" s="167" t="s">
        <v>86</v>
      </c>
      <c r="AV268" s="13" t="s">
        <v>86</v>
      </c>
      <c r="AW268" s="13" t="s">
        <v>32</v>
      </c>
      <c r="AX268" s="13" t="s">
        <v>76</v>
      </c>
      <c r="AY268" s="167" t="s">
        <v>163</v>
      </c>
    </row>
    <row r="269" spans="2:51" s="13" customFormat="1" ht="11.25">
      <c r="B269" s="165"/>
      <c r="D269" s="166" t="s">
        <v>229</v>
      </c>
      <c r="E269" s="167" t="s">
        <v>1</v>
      </c>
      <c r="F269" s="168" t="s">
        <v>457</v>
      </c>
      <c r="H269" s="169">
        <v>7.1999999999999995E-2</v>
      </c>
      <c r="I269" s="170"/>
      <c r="L269" s="165"/>
      <c r="M269" s="171"/>
      <c r="N269" s="172"/>
      <c r="O269" s="172"/>
      <c r="P269" s="172"/>
      <c r="Q269" s="172"/>
      <c r="R269" s="172"/>
      <c r="S269" s="172"/>
      <c r="T269" s="173"/>
      <c r="AT269" s="167" t="s">
        <v>229</v>
      </c>
      <c r="AU269" s="167" t="s">
        <v>86</v>
      </c>
      <c r="AV269" s="13" t="s">
        <v>86</v>
      </c>
      <c r="AW269" s="13" t="s">
        <v>32</v>
      </c>
      <c r="AX269" s="13" t="s">
        <v>76</v>
      </c>
      <c r="AY269" s="167" t="s">
        <v>163</v>
      </c>
    </row>
    <row r="270" spans="2:51" s="13" customFormat="1" ht="11.25">
      <c r="B270" s="165"/>
      <c r="D270" s="166" t="s">
        <v>229</v>
      </c>
      <c r="E270" s="167" t="s">
        <v>1</v>
      </c>
      <c r="F270" s="168" t="s">
        <v>458</v>
      </c>
      <c r="H270" s="169">
        <v>6.7000000000000004E-2</v>
      </c>
      <c r="I270" s="170"/>
      <c r="L270" s="165"/>
      <c r="M270" s="171"/>
      <c r="N270" s="172"/>
      <c r="O270" s="172"/>
      <c r="P270" s="172"/>
      <c r="Q270" s="172"/>
      <c r="R270" s="172"/>
      <c r="S270" s="172"/>
      <c r="T270" s="173"/>
      <c r="AT270" s="167" t="s">
        <v>229</v>
      </c>
      <c r="AU270" s="167" t="s">
        <v>86</v>
      </c>
      <c r="AV270" s="13" t="s">
        <v>86</v>
      </c>
      <c r="AW270" s="13" t="s">
        <v>32</v>
      </c>
      <c r="AX270" s="13" t="s">
        <v>76</v>
      </c>
      <c r="AY270" s="167" t="s">
        <v>163</v>
      </c>
    </row>
    <row r="271" spans="2:51" s="13" customFormat="1" ht="11.25">
      <c r="B271" s="165"/>
      <c r="D271" s="166" t="s">
        <v>229</v>
      </c>
      <c r="E271" s="167" t="s">
        <v>1</v>
      </c>
      <c r="F271" s="168" t="s">
        <v>459</v>
      </c>
      <c r="H271" s="169">
        <v>7.2999999999999995E-2</v>
      </c>
      <c r="I271" s="170"/>
      <c r="L271" s="165"/>
      <c r="M271" s="171"/>
      <c r="N271" s="172"/>
      <c r="O271" s="172"/>
      <c r="P271" s="172"/>
      <c r="Q271" s="172"/>
      <c r="R271" s="172"/>
      <c r="S271" s="172"/>
      <c r="T271" s="173"/>
      <c r="AT271" s="167" t="s">
        <v>229</v>
      </c>
      <c r="AU271" s="167" t="s">
        <v>86</v>
      </c>
      <c r="AV271" s="13" t="s">
        <v>86</v>
      </c>
      <c r="AW271" s="13" t="s">
        <v>32</v>
      </c>
      <c r="AX271" s="13" t="s">
        <v>76</v>
      </c>
      <c r="AY271" s="167" t="s">
        <v>163</v>
      </c>
    </row>
    <row r="272" spans="2:51" s="13" customFormat="1" ht="11.25">
      <c r="B272" s="165"/>
      <c r="D272" s="166" t="s">
        <v>229</v>
      </c>
      <c r="E272" s="167" t="s">
        <v>1</v>
      </c>
      <c r="F272" s="168" t="s">
        <v>460</v>
      </c>
      <c r="H272" s="169">
        <v>6.6000000000000003E-2</v>
      </c>
      <c r="I272" s="170"/>
      <c r="L272" s="165"/>
      <c r="M272" s="171"/>
      <c r="N272" s="172"/>
      <c r="O272" s="172"/>
      <c r="P272" s="172"/>
      <c r="Q272" s="172"/>
      <c r="R272" s="172"/>
      <c r="S272" s="172"/>
      <c r="T272" s="173"/>
      <c r="AT272" s="167" t="s">
        <v>229</v>
      </c>
      <c r="AU272" s="167" t="s">
        <v>86</v>
      </c>
      <c r="AV272" s="13" t="s">
        <v>86</v>
      </c>
      <c r="AW272" s="13" t="s">
        <v>32</v>
      </c>
      <c r="AX272" s="13" t="s">
        <v>76</v>
      </c>
      <c r="AY272" s="167" t="s">
        <v>163</v>
      </c>
    </row>
    <row r="273" spans="1:65" s="13" customFormat="1" ht="11.25">
      <c r="B273" s="165"/>
      <c r="D273" s="166" t="s">
        <v>229</v>
      </c>
      <c r="E273" s="167" t="s">
        <v>1</v>
      </c>
      <c r="F273" s="168" t="s">
        <v>461</v>
      </c>
      <c r="H273" s="169">
        <v>0.16500000000000001</v>
      </c>
      <c r="I273" s="170"/>
      <c r="L273" s="165"/>
      <c r="M273" s="171"/>
      <c r="N273" s="172"/>
      <c r="O273" s="172"/>
      <c r="P273" s="172"/>
      <c r="Q273" s="172"/>
      <c r="R273" s="172"/>
      <c r="S273" s="172"/>
      <c r="T273" s="173"/>
      <c r="AT273" s="167" t="s">
        <v>229</v>
      </c>
      <c r="AU273" s="167" t="s">
        <v>86</v>
      </c>
      <c r="AV273" s="13" t="s">
        <v>86</v>
      </c>
      <c r="AW273" s="13" t="s">
        <v>32</v>
      </c>
      <c r="AX273" s="13" t="s">
        <v>76</v>
      </c>
      <c r="AY273" s="167" t="s">
        <v>163</v>
      </c>
    </row>
    <row r="274" spans="1:65" s="13" customFormat="1" ht="11.25">
      <c r="B274" s="165"/>
      <c r="D274" s="166" t="s">
        <v>229</v>
      </c>
      <c r="E274" s="167" t="s">
        <v>1</v>
      </c>
      <c r="F274" s="168" t="s">
        <v>462</v>
      </c>
      <c r="H274" s="169">
        <v>0.46400000000000002</v>
      </c>
      <c r="I274" s="170"/>
      <c r="L274" s="165"/>
      <c r="M274" s="171"/>
      <c r="N274" s="172"/>
      <c r="O274" s="172"/>
      <c r="P274" s="172"/>
      <c r="Q274" s="172"/>
      <c r="R274" s="172"/>
      <c r="S274" s="172"/>
      <c r="T274" s="173"/>
      <c r="AT274" s="167" t="s">
        <v>229</v>
      </c>
      <c r="AU274" s="167" t="s">
        <v>86</v>
      </c>
      <c r="AV274" s="13" t="s">
        <v>86</v>
      </c>
      <c r="AW274" s="13" t="s">
        <v>32</v>
      </c>
      <c r="AX274" s="13" t="s">
        <v>76</v>
      </c>
      <c r="AY274" s="167" t="s">
        <v>163</v>
      </c>
    </row>
    <row r="275" spans="1:65" s="13" customFormat="1" ht="11.25">
      <c r="B275" s="165"/>
      <c r="D275" s="166" t="s">
        <v>229</v>
      </c>
      <c r="E275" s="167" t="s">
        <v>1</v>
      </c>
      <c r="F275" s="168" t="s">
        <v>463</v>
      </c>
      <c r="H275" s="169">
        <v>0.1</v>
      </c>
      <c r="I275" s="170"/>
      <c r="L275" s="165"/>
      <c r="M275" s="171"/>
      <c r="N275" s="172"/>
      <c r="O275" s="172"/>
      <c r="P275" s="172"/>
      <c r="Q275" s="172"/>
      <c r="R275" s="172"/>
      <c r="S275" s="172"/>
      <c r="T275" s="173"/>
      <c r="AT275" s="167" t="s">
        <v>229</v>
      </c>
      <c r="AU275" s="167" t="s">
        <v>86</v>
      </c>
      <c r="AV275" s="13" t="s">
        <v>86</v>
      </c>
      <c r="AW275" s="13" t="s">
        <v>32</v>
      </c>
      <c r="AX275" s="13" t="s">
        <v>76</v>
      </c>
      <c r="AY275" s="167" t="s">
        <v>163</v>
      </c>
    </row>
    <row r="276" spans="1:65" s="13" customFormat="1" ht="11.25">
      <c r="B276" s="165"/>
      <c r="D276" s="166" t="s">
        <v>229</v>
      </c>
      <c r="E276" s="167" t="s">
        <v>1</v>
      </c>
      <c r="F276" s="168" t="s">
        <v>464</v>
      </c>
      <c r="H276" s="169">
        <v>9.2999999999999999E-2</v>
      </c>
      <c r="I276" s="170"/>
      <c r="L276" s="165"/>
      <c r="M276" s="171"/>
      <c r="N276" s="172"/>
      <c r="O276" s="172"/>
      <c r="P276" s="172"/>
      <c r="Q276" s="172"/>
      <c r="R276" s="172"/>
      <c r="S276" s="172"/>
      <c r="T276" s="173"/>
      <c r="AT276" s="167" t="s">
        <v>229</v>
      </c>
      <c r="AU276" s="167" t="s">
        <v>86</v>
      </c>
      <c r="AV276" s="13" t="s">
        <v>86</v>
      </c>
      <c r="AW276" s="13" t="s">
        <v>32</v>
      </c>
      <c r="AX276" s="13" t="s">
        <v>76</v>
      </c>
      <c r="AY276" s="167" t="s">
        <v>163</v>
      </c>
    </row>
    <row r="277" spans="1:65" s="13" customFormat="1" ht="11.25">
      <c r="B277" s="165"/>
      <c r="D277" s="166" t="s">
        <v>229</v>
      </c>
      <c r="E277" s="167" t="s">
        <v>1</v>
      </c>
      <c r="F277" s="168" t="s">
        <v>465</v>
      </c>
      <c r="H277" s="169">
        <v>0.10199999999999999</v>
      </c>
      <c r="I277" s="170"/>
      <c r="L277" s="165"/>
      <c r="M277" s="171"/>
      <c r="N277" s="172"/>
      <c r="O277" s="172"/>
      <c r="P277" s="172"/>
      <c r="Q277" s="172"/>
      <c r="R277" s="172"/>
      <c r="S277" s="172"/>
      <c r="T277" s="173"/>
      <c r="AT277" s="167" t="s">
        <v>229</v>
      </c>
      <c r="AU277" s="167" t="s">
        <v>86</v>
      </c>
      <c r="AV277" s="13" t="s">
        <v>86</v>
      </c>
      <c r="AW277" s="13" t="s">
        <v>32</v>
      </c>
      <c r="AX277" s="13" t="s">
        <v>76</v>
      </c>
      <c r="AY277" s="167" t="s">
        <v>163</v>
      </c>
    </row>
    <row r="278" spans="1:65" s="13" customFormat="1" ht="11.25">
      <c r="B278" s="165"/>
      <c r="D278" s="166" t="s">
        <v>229</v>
      </c>
      <c r="E278" s="167" t="s">
        <v>1</v>
      </c>
      <c r="F278" s="168" t="s">
        <v>466</v>
      </c>
      <c r="H278" s="169">
        <v>9.1999999999999998E-2</v>
      </c>
      <c r="I278" s="170"/>
      <c r="L278" s="165"/>
      <c r="M278" s="171"/>
      <c r="N278" s="172"/>
      <c r="O278" s="172"/>
      <c r="P278" s="172"/>
      <c r="Q278" s="172"/>
      <c r="R278" s="172"/>
      <c r="S278" s="172"/>
      <c r="T278" s="173"/>
      <c r="AT278" s="167" t="s">
        <v>229</v>
      </c>
      <c r="AU278" s="167" t="s">
        <v>86</v>
      </c>
      <c r="AV278" s="13" t="s">
        <v>86</v>
      </c>
      <c r="AW278" s="13" t="s">
        <v>32</v>
      </c>
      <c r="AX278" s="13" t="s">
        <v>76</v>
      </c>
      <c r="AY278" s="167" t="s">
        <v>163</v>
      </c>
    </row>
    <row r="279" spans="1:65" s="13" customFormat="1" ht="11.25">
      <c r="B279" s="165"/>
      <c r="D279" s="166" t="s">
        <v>229</v>
      </c>
      <c r="E279" s="167" t="s">
        <v>1</v>
      </c>
      <c r="F279" s="168" t="s">
        <v>467</v>
      </c>
      <c r="H279" s="169">
        <v>0.23</v>
      </c>
      <c r="I279" s="170"/>
      <c r="L279" s="165"/>
      <c r="M279" s="171"/>
      <c r="N279" s="172"/>
      <c r="O279" s="172"/>
      <c r="P279" s="172"/>
      <c r="Q279" s="172"/>
      <c r="R279" s="172"/>
      <c r="S279" s="172"/>
      <c r="T279" s="173"/>
      <c r="AT279" s="167" t="s">
        <v>229</v>
      </c>
      <c r="AU279" s="167" t="s">
        <v>86</v>
      </c>
      <c r="AV279" s="13" t="s">
        <v>86</v>
      </c>
      <c r="AW279" s="13" t="s">
        <v>32</v>
      </c>
      <c r="AX279" s="13" t="s">
        <v>76</v>
      </c>
      <c r="AY279" s="167" t="s">
        <v>163</v>
      </c>
    </row>
    <row r="280" spans="1:65" s="2" customFormat="1" ht="33" customHeight="1">
      <c r="A280" s="30"/>
      <c r="B280" s="140"/>
      <c r="C280" s="141" t="s">
        <v>468</v>
      </c>
      <c r="D280" s="141" t="s">
        <v>164</v>
      </c>
      <c r="E280" s="142" t="s">
        <v>469</v>
      </c>
      <c r="F280" s="143" t="s">
        <v>470</v>
      </c>
      <c r="G280" s="144" t="s">
        <v>226</v>
      </c>
      <c r="H280" s="145">
        <v>9.1560000000000006</v>
      </c>
      <c r="I280" s="146"/>
      <c r="J280" s="147">
        <f>ROUND(I280*H280,2)</f>
        <v>0</v>
      </c>
      <c r="K280" s="143" t="s">
        <v>227</v>
      </c>
      <c r="L280" s="31"/>
      <c r="M280" s="148" t="s">
        <v>1</v>
      </c>
      <c r="N280" s="149" t="s">
        <v>41</v>
      </c>
      <c r="O280" s="56"/>
      <c r="P280" s="150">
        <f>O280*H280</f>
        <v>0</v>
      </c>
      <c r="Q280" s="150">
        <v>0</v>
      </c>
      <c r="R280" s="150">
        <f>Q280*H280</f>
        <v>0</v>
      </c>
      <c r="S280" s="150">
        <v>0</v>
      </c>
      <c r="T280" s="151">
        <f>S280*H280</f>
        <v>0</v>
      </c>
      <c r="U280" s="30"/>
      <c r="V280" s="30"/>
      <c r="W280" s="30"/>
      <c r="X280" s="30"/>
      <c r="Y280" s="30"/>
      <c r="Z280" s="30"/>
      <c r="AA280" s="30"/>
      <c r="AB280" s="30"/>
      <c r="AC280" s="30"/>
      <c r="AD280" s="30"/>
      <c r="AE280" s="30"/>
      <c r="AR280" s="152" t="s">
        <v>162</v>
      </c>
      <c r="AT280" s="152" t="s">
        <v>164</v>
      </c>
      <c r="AU280" s="152" t="s">
        <v>86</v>
      </c>
      <c r="AY280" s="15" t="s">
        <v>163</v>
      </c>
      <c r="BE280" s="153">
        <f>IF(N280="základní",J280,0)</f>
        <v>0</v>
      </c>
      <c r="BF280" s="153">
        <f>IF(N280="snížená",J280,0)</f>
        <v>0</v>
      </c>
      <c r="BG280" s="153">
        <f>IF(N280="zákl. přenesená",J280,0)</f>
        <v>0</v>
      </c>
      <c r="BH280" s="153">
        <f>IF(N280="sníž. přenesená",J280,0)</f>
        <v>0</v>
      </c>
      <c r="BI280" s="153">
        <f>IF(N280="nulová",J280,0)</f>
        <v>0</v>
      </c>
      <c r="BJ280" s="15" t="s">
        <v>84</v>
      </c>
      <c r="BK280" s="153">
        <f>ROUND(I280*H280,2)</f>
        <v>0</v>
      </c>
      <c r="BL280" s="15" t="s">
        <v>162</v>
      </c>
      <c r="BM280" s="152" t="s">
        <v>471</v>
      </c>
    </row>
    <row r="281" spans="1:65" s="13" customFormat="1" ht="11.25">
      <c r="B281" s="165"/>
      <c r="D281" s="166" t="s">
        <v>229</v>
      </c>
      <c r="F281" s="168" t="s">
        <v>472</v>
      </c>
      <c r="H281" s="169">
        <v>9.1560000000000006</v>
      </c>
      <c r="I281" s="170"/>
      <c r="L281" s="165"/>
      <c r="M281" s="171"/>
      <c r="N281" s="172"/>
      <c r="O281" s="172"/>
      <c r="P281" s="172"/>
      <c r="Q281" s="172"/>
      <c r="R281" s="172"/>
      <c r="S281" s="172"/>
      <c r="T281" s="173"/>
      <c r="AT281" s="167" t="s">
        <v>229</v>
      </c>
      <c r="AU281" s="167" t="s">
        <v>86</v>
      </c>
      <c r="AV281" s="13" t="s">
        <v>86</v>
      </c>
      <c r="AW281" s="13" t="s">
        <v>3</v>
      </c>
      <c r="AX281" s="13" t="s">
        <v>84</v>
      </c>
      <c r="AY281" s="167" t="s">
        <v>163</v>
      </c>
    </row>
    <row r="282" spans="1:65" s="2" customFormat="1" ht="16.5" customHeight="1">
      <c r="A282" s="30"/>
      <c r="B282" s="140"/>
      <c r="C282" s="141" t="s">
        <v>473</v>
      </c>
      <c r="D282" s="141" t="s">
        <v>164</v>
      </c>
      <c r="E282" s="142" t="s">
        <v>474</v>
      </c>
      <c r="F282" s="143" t="s">
        <v>475</v>
      </c>
      <c r="G282" s="144" t="s">
        <v>245</v>
      </c>
      <c r="H282" s="145">
        <v>0.49199999999999999</v>
      </c>
      <c r="I282" s="146"/>
      <c r="J282" s="147">
        <f>ROUND(I282*H282,2)</f>
        <v>0</v>
      </c>
      <c r="K282" s="143" t="s">
        <v>227</v>
      </c>
      <c r="L282" s="31"/>
      <c r="M282" s="148" t="s">
        <v>1</v>
      </c>
      <c r="N282" s="149" t="s">
        <v>41</v>
      </c>
      <c r="O282" s="56"/>
      <c r="P282" s="150">
        <f>O282*H282</f>
        <v>0</v>
      </c>
      <c r="Q282" s="150">
        <v>1.06277</v>
      </c>
      <c r="R282" s="150">
        <f>Q282*H282</f>
        <v>0.52288283999999996</v>
      </c>
      <c r="S282" s="150">
        <v>0</v>
      </c>
      <c r="T282" s="151">
        <f>S282*H282</f>
        <v>0</v>
      </c>
      <c r="U282" s="30"/>
      <c r="V282" s="30"/>
      <c r="W282" s="30"/>
      <c r="X282" s="30"/>
      <c r="Y282" s="30"/>
      <c r="Z282" s="30"/>
      <c r="AA282" s="30"/>
      <c r="AB282" s="30"/>
      <c r="AC282" s="30"/>
      <c r="AD282" s="30"/>
      <c r="AE282" s="30"/>
      <c r="AR282" s="152" t="s">
        <v>162</v>
      </c>
      <c r="AT282" s="152" t="s">
        <v>164</v>
      </c>
      <c r="AU282" s="152" t="s">
        <v>86</v>
      </c>
      <c r="AY282" s="15" t="s">
        <v>163</v>
      </c>
      <c r="BE282" s="153">
        <f>IF(N282="základní",J282,0)</f>
        <v>0</v>
      </c>
      <c r="BF282" s="153">
        <f>IF(N282="snížená",J282,0)</f>
        <v>0</v>
      </c>
      <c r="BG282" s="153">
        <f>IF(N282="zákl. přenesená",J282,0)</f>
        <v>0</v>
      </c>
      <c r="BH282" s="153">
        <f>IF(N282="sníž. přenesená",J282,0)</f>
        <v>0</v>
      </c>
      <c r="BI282" s="153">
        <f>IF(N282="nulová",J282,0)</f>
        <v>0</v>
      </c>
      <c r="BJ282" s="15" t="s">
        <v>84</v>
      </c>
      <c r="BK282" s="153">
        <f>ROUND(I282*H282,2)</f>
        <v>0</v>
      </c>
      <c r="BL282" s="15" t="s">
        <v>162</v>
      </c>
      <c r="BM282" s="152" t="s">
        <v>476</v>
      </c>
    </row>
    <row r="283" spans="1:65" s="13" customFormat="1" ht="11.25">
      <c r="B283" s="165"/>
      <c r="D283" s="166" t="s">
        <v>229</v>
      </c>
      <c r="E283" s="167" t="s">
        <v>1</v>
      </c>
      <c r="F283" s="168" t="s">
        <v>477</v>
      </c>
      <c r="H283" s="169">
        <v>6.5000000000000002E-2</v>
      </c>
      <c r="I283" s="170"/>
      <c r="L283" s="165"/>
      <c r="M283" s="171"/>
      <c r="N283" s="172"/>
      <c r="O283" s="172"/>
      <c r="P283" s="172"/>
      <c r="Q283" s="172"/>
      <c r="R283" s="172"/>
      <c r="S283" s="172"/>
      <c r="T283" s="173"/>
      <c r="AT283" s="167" t="s">
        <v>229</v>
      </c>
      <c r="AU283" s="167" t="s">
        <v>86</v>
      </c>
      <c r="AV283" s="13" t="s">
        <v>86</v>
      </c>
      <c r="AW283" s="13" t="s">
        <v>32</v>
      </c>
      <c r="AX283" s="13" t="s">
        <v>76</v>
      </c>
      <c r="AY283" s="167" t="s">
        <v>163</v>
      </c>
    </row>
    <row r="284" spans="1:65" s="13" customFormat="1" ht="11.25">
      <c r="B284" s="165"/>
      <c r="D284" s="166" t="s">
        <v>229</v>
      </c>
      <c r="E284" s="167" t="s">
        <v>1</v>
      </c>
      <c r="F284" s="168" t="s">
        <v>478</v>
      </c>
      <c r="H284" s="169">
        <v>8.3000000000000004E-2</v>
      </c>
      <c r="I284" s="170"/>
      <c r="L284" s="165"/>
      <c r="M284" s="171"/>
      <c r="N284" s="172"/>
      <c r="O284" s="172"/>
      <c r="P284" s="172"/>
      <c r="Q284" s="172"/>
      <c r="R284" s="172"/>
      <c r="S284" s="172"/>
      <c r="T284" s="173"/>
      <c r="AT284" s="167" t="s">
        <v>229</v>
      </c>
      <c r="AU284" s="167" t="s">
        <v>86</v>
      </c>
      <c r="AV284" s="13" t="s">
        <v>86</v>
      </c>
      <c r="AW284" s="13" t="s">
        <v>32</v>
      </c>
      <c r="AX284" s="13" t="s">
        <v>76</v>
      </c>
      <c r="AY284" s="167" t="s">
        <v>163</v>
      </c>
    </row>
    <row r="285" spans="1:65" s="13" customFormat="1" ht="11.25">
      <c r="B285" s="165"/>
      <c r="D285" s="166" t="s">
        <v>229</v>
      </c>
      <c r="E285" s="167" t="s">
        <v>1</v>
      </c>
      <c r="F285" s="168" t="s">
        <v>479</v>
      </c>
      <c r="H285" s="169">
        <v>1.0999999999999999E-2</v>
      </c>
      <c r="I285" s="170"/>
      <c r="L285" s="165"/>
      <c r="M285" s="171"/>
      <c r="N285" s="172"/>
      <c r="O285" s="172"/>
      <c r="P285" s="172"/>
      <c r="Q285" s="172"/>
      <c r="R285" s="172"/>
      <c r="S285" s="172"/>
      <c r="T285" s="173"/>
      <c r="AT285" s="167" t="s">
        <v>229</v>
      </c>
      <c r="AU285" s="167" t="s">
        <v>86</v>
      </c>
      <c r="AV285" s="13" t="s">
        <v>86</v>
      </c>
      <c r="AW285" s="13" t="s">
        <v>32</v>
      </c>
      <c r="AX285" s="13" t="s">
        <v>76</v>
      </c>
      <c r="AY285" s="167" t="s">
        <v>163</v>
      </c>
    </row>
    <row r="286" spans="1:65" s="13" customFormat="1" ht="11.25">
      <c r="B286" s="165"/>
      <c r="D286" s="166" t="s">
        <v>229</v>
      </c>
      <c r="E286" s="167" t="s">
        <v>1</v>
      </c>
      <c r="F286" s="168" t="s">
        <v>480</v>
      </c>
      <c r="H286" s="169">
        <v>0.14499999999999999</v>
      </c>
      <c r="I286" s="170"/>
      <c r="L286" s="165"/>
      <c r="M286" s="171"/>
      <c r="N286" s="172"/>
      <c r="O286" s="172"/>
      <c r="P286" s="172"/>
      <c r="Q286" s="172"/>
      <c r="R286" s="172"/>
      <c r="S286" s="172"/>
      <c r="T286" s="173"/>
      <c r="AT286" s="167" t="s">
        <v>229</v>
      </c>
      <c r="AU286" s="167" t="s">
        <v>86</v>
      </c>
      <c r="AV286" s="13" t="s">
        <v>86</v>
      </c>
      <c r="AW286" s="13" t="s">
        <v>32</v>
      </c>
      <c r="AX286" s="13" t="s">
        <v>76</v>
      </c>
      <c r="AY286" s="167" t="s">
        <v>163</v>
      </c>
    </row>
    <row r="287" spans="1:65" s="13" customFormat="1" ht="11.25">
      <c r="B287" s="165"/>
      <c r="D287" s="166" t="s">
        <v>229</v>
      </c>
      <c r="E287" s="167" t="s">
        <v>1</v>
      </c>
      <c r="F287" s="168" t="s">
        <v>481</v>
      </c>
      <c r="H287" s="169">
        <v>3.7999999999999999E-2</v>
      </c>
      <c r="I287" s="170"/>
      <c r="L287" s="165"/>
      <c r="M287" s="171"/>
      <c r="N287" s="172"/>
      <c r="O287" s="172"/>
      <c r="P287" s="172"/>
      <c r="Q287" s="172"/>
      <c r="R287" s="172"/>
      <c r="S287" s="172"/>
      <c r="T287" s="173"/>
      <c r="AT287" s="167" t="s">
        <v>229</v>
      </c>
      <c r="AU287" s="167" t="s">
        <v>86</v>
      </c>
      <c r="AV287" s="13" t="s">
        <v>86</v>
      </c>
      <c r="AW287" s="13" t="s">
        <v>32</v>
      </c>
      <c r="AX287" s="13" t="s">
        <v>76</v>
      </c>
      <c r="AY287" s="167" t="s">
        <v>163</v>
      </c>
    </row>
    <row r="288" spans="1:65" s="13" customFormat="1" ht="11.25">
      <c r="B288" s="165"/>
      <c r="D288" s="166" t="s">
        <v>229</v>
      </c>
      <c r="E288" s="167" t="s">
        <v>1</v>
      </c>
      <c r="F288" s="168" t="s">
        <v>482</v>
      </c>
      <c r="H288" s="169">
        <v>4.2999999999999997E-2</v>
      </c>
      <c r="I288" s="170"/>
      <c r="L288" s="165"/>
      <c r="M288" s="171"/>
      <c r="N288" s="172"/>
      <c r="O288" s="172"/>
      <c r="P288" s="172"/>
      <c r="Q288" s="172"/>
      <c r="R288" s="172"/>
      <c r="S288" s="172"/>
      <c r="T288" s="173"/>
      <c r="AT288" s="167" t="s">
        <v>229</v>
      </c>
      <c r="AU288" s="167" t="s">
        <v>86</v>
      </c>
      <c r="AV288" s="13" t="s">
        <v>86</v>
      </c>
      <c r="AW288" s="13" t="s">
        <v>32</v>
      </c>
      <c r="AX288" s="13" t="s">
        <v>76</v>
      </c>
      <c r="AY288" s="167" t="s">
        <v>163</v>
      </c>
    </row>
    <row r="289" spans="1:65" s="13" customFormat="1" ht="11.25">
      <c r="B289" s="165"/>
      <c r="D289" s="166" t="s">
        <v>229</v>
      </c>
      <c r="E289" s="167" t="s">
        <v>1</v>
      </c>
      <c r="F289" s="168" t="s">
        <v>483</v>
      </c>
      <c r="H289" s="169">
        <v>5.6000000000000001E-2</v>
      </c>
      <c r="I289" s="170"/>
      <c r="L289" s="165"/>
      <c r="M289" s="171"/>
      <c r="N289" s="172"/>
      <c r="O289" s="172"/>
      <c r="P289" s="172"/>
      <c r="Q289" s="172"/>
      <c r="R289" s="172"/>
      <c r="S289" s="172"/>
      <c r="T289" s="173"/>
      <c r="AT289" s="167" t="s">
        <v>229</v>
      </c>
      <c r="AU289" s="167" t="s">
        <v>86</v>
      </c>
      <c r="AV289" s="13" t="s">
        <v>86</v>
      </c>
      <c r="AW289" s="13" t="s">
        <v>32</v>
      </c>
      <c r="AX289" s="13" t="s">
        <v>76</v>
      </c>
      <c r="AY289" s="167" t="s">
        <v>163</v>
      </c>
    </row>
    <row r="290" spans="1:65" s="13" customFormat="1" ht="11.25">
      <c r="B290" s="165"/>
      <c r="D290" s="166" t="s">
        <v>229</v>
      </c>
      <c r="E290" s="167" t="s">
        <v>1</v>
      </c>
      <c r="F290" s="168" t="s">
        <v>484</v>
      </c>
      <c r="H290" s="169">
        <v>2.1999999999999999E-2</v>
      </c>
      <c r="I290" s="170"/>
      <c r="L290" s="165"/>
      <c r="M290" s="171"/>
      <c r="N290" s="172"/>
      <c r="O290" s="172"/>
      <c r="P290" s="172"/>
      <c r="Q290" s="172"/>
      <c r="R290" s="172"/>
      <c r="S290" s="172"/>
      <c r="T290" s="173"/>
      <c r="AT290" s="167" t="s">
        <v>229</v>
      </c>
      <c r="AU290" s="167" t="s">
        <v>86</v>
      </c>
      <c r="AV290" s="13" t="s">
        <v>86</v>
      </c>
      <c r="AW290" s="13" t="s">
        <v>32</v>
      </c>
      <c r="AX290" s="13" t="s">
        <v>76</v>
      </c>
      <c r="AY290" s="167" t="s">
        <v>163</v>
      </c>
    </row>
    <row r="291" spans="1:65" s="13" customFormat="1" ht="11.25">
      <c r="B291" s="165"/>
      <c r="D291" s="166" t="s">
        <v>229</v>
      </c>
      <c r="E291" s="167" t="s">
        <v>1</v>
      </c>
      <c r="F291" s="168" t="s">
        <v>485</v>
      </c>
      <c r="H291" s="169">
        <v>5.0000000000000001E-3</v>
      </c>
      <c r="I291" s="170"/>
      <c r="L291" s="165"/>
      <c r="M291" s="171"/>
      <c r="N291" s="172"/>
      <c r="O291" s="172"/>
      <c r="P291" s="172"/>
      <c r="Q291" s="172"/>
      <c r="R291" s="172"/>
      <c r="S291" s="172"/>
      <c r="T291" s="173"/>
      <c r="AT291" s="167" t="s">
        <v>229</v>
      </c>
      <c r="AU291" s="167" t="s">
        <v>86</v>
      </c>
      <c r="AV291" s="13" t="s">
        <v>86</v>
      </c>
      <c r="AW291" s="13" t="s">
        <v>32</v>
      </c>
      <c r="AX291" s="13" t="s">
        <v>76</v>
      </c>
      <c r="AY291" s="167" t="s">
        <v>163</v>
      </c>
    </row>
    <row r="292" spans="1:65" s="13" customFormat="1" ht="11.25">
      <c r="B292" s="165"/>
      <c r="D292" s="166" t="s">
        <v>229</v>
      </c>
      <c r="E292" s="167" t="s">
        <v>1</v>
      </c>
      <c r="F292" s="168" t="s">
        <v>486</v>
      </c>
      <c r="H292" s="169">
        <v>4.0000000000000001E-3</v>
      </c>
      <c r="I292" s="170"/>
      <c r="L292" s="165"/>
      <c r="M292" s="171"/>
      <c r="N292" s="172"/>
      <c r="O292" s="172"/>
      <c r="P292" s="172"/>
      <c r="Q292" s="172"/>
      <c r="R292" s="172"/>
      <c r="S292" s="172"/>
      <c r="T292" s="173"/>
      <c r="AT292" s="167" t="s">
        <v>229</v>
      </c>
      <c r="AU292" s="167" t="s">
        <v>86</v>
      </c>
      <c r="AV292" s="13" t="s">
        <v>86</v>
      </c>
      <c r="AW292" s="13" t="s">
        <v>32</v>
      </c>
      <c r="AX292" s="13" t="s">
        <v>76</v>
      </c>
      <c r="AY292" s="167" t="s">
        <v>163</v>
      </c>
    </row>
    <row r="293" spans="1:65" s="13" customFormat="1" ht="11.25">
      <c r="B293" s="165"/>
      <c r="D293" s="166" t="s">
        <v>229</v>
      </c>
      <c r="E293" s="167" t="s">
        <v>1</v>
      </c>
      <c r="F293" s="168" t="s">
        <v>487</v>
      </c>
      <c r="H293" s="169">
        <v>5.0000000000000001E-3</v>
      </c>
      <c r="I293" s="170"/>
      <c r="L293" s="165"/>
      <c r="M293" s="171"/>
      <c r="N293" s="172"/>
      <c r="O293" s="172"/>
      <c r="P293" s="172"/>
      <c r="Q293" s="172"/>
      <c r="R293" s="172"/>
      <c r="S293" s="172"/>
      <c r="T293" s="173"/>
      <c r="AT293" s="167" t="s">
        <v>229</v>
      </c>
      <c r="AU293" s="167" t="s">
        <v>86</v>
      </c>
      <c r="AV293" s="13" t="s">
        <v>86</v>
      </c>
      <c r="AW293" s="13" t="s">
        <v>32</v>
      </c>
      <c r="AX293" s="13" t="s">
        <v>76</v>
      </c>
      <c r="AY293" s="167" t="s">
        <v>163</v>
      </c>
    </row>
    <row r="294" spans="1:65" s="13" customFormat="1" ht="11.25">
      <c r="B294" s="165"/>
      <c r="D294" s="166" t="s">
        <v>229</v>
      </c>
      <c r="E294" s="167" t="s">
        <v>1</v>
      </c>
      <c r="F294" s="168" t="s">
        <v>488</v>
      </c>
      <c r="H294" s="169">
        <v>4.0000000000000001E-3</v>
      </c>
      <c r="I294" s="170"/>
      <c r="L294" s="165"/>
      <c r="M294" s="171"/>
      <c r="N294" s="172"/>
      <c r="O294" s="172"/>
      <c r="P294" s="172"/>
      <c r="Q294" s="172"/>
      <c r="R294" s="172"/>
      <c r="S294" s="172"/>
      <c r="T294" s="173"/>
      <c r="AT294" s="167" t="s">
        <v>229</v>
      </c>
      <c r="AU294" s="167" t="s">
        <v>86</v>
      </c>
      <c r="AV294" s="13" t="s">
        <v>86</v>
      </c>
      <c r="AW294" s="13" t="s">
        <v>32</v>
      </c>
      <c r="AX294" s="13" t="s">
        <v>76</v>
      </c>
      <c r="AY294" s="167" t="s">
        <v>163</v>
      </c>
    </row>
    <row r="295" spans="1:65" s="13" customFormat="1" ht="11.25">
      <c r="B295" s="165"/>
      <c r="D295" s="166" t="s">
        <v>229</v>
      </c>
      <c r="E295" s="167" t="s">
        <v>1</v>
      </c>
      <c r="F295" s="168" t="s">
        <v>489</v>
      </c>
      <c r="H295" s="169">
        <v>1.0999999999999999E-2</v>
      </c>
      <c r="I295" s="170"/>
      <c r="L295" s="165"/>
      <c r="M295" s="171"/>
      <c r="N295" s="172"/>
      <c r="O295" s="172"/>
      <c r="P295" s="172"/>
      <c r="Q295" s="172"/>
      <c r="R295" s="172"/>
      <c r="S295" s="172"/>
      <c r="T295" s="173"/>
      <c r="AT295" s="167" t="s">
        <v>229</v>
      </c>
      <c r="AU295" s="167" t="s">
        <v>86</v>
      </c>
      <c r="AV295" s="13" t="s">
        <v>86</v>
      </c>
      <c r="AW295" s="13" t="s">
        <v>32</v>
      </c>
      <c r="AX295" s="13" t="s">
        <v>76</v>
      </c>
      <c r="AY295" s="167" t="s">
        <v>163</v>
      </c>
    </row>
    <row r="296" spans="1:65" s="11" customFormat="1" ht="22.9" customHeight="1">
      <c r="B296" s="129"/>
      <c r="D296" s="130" t="s">
        <v>75</v>
      </c>
      <c r="E296" s="163" t="s">
        <v>257</v>
      </c>
      <c r="F296" s="163" t="s">
        <v>490</v>
      </c>
      <c r="I296" s="132"/>
      <c r="J296" s="164">
        <f>BK296</f>
        <v>0</v>
      </c>
      <c r="L296" s="129"/>
      <c r="M296" s="134"/>
      <c r="N296" s="135"/>
      <c r="O296" s="135"/>
      <c r="P296" s="136">
        <f>SUM(P297:P344)</f>
        <v>0</v>
      </c>
      <c r="Q296" s="135"/>
      <c r="R296" s="136">
        <f>SUM(R297:R344)</f>
        <v>1.0144896000000001</v>
      </c>
      <c r="S296" s="135"/>
      <c r="T296" s="137">
        <f>SUM(T297:T344)</f>
        <v>49.380733999999997</v>
      </c>
      <c r="AR296" s="130" t="s">
        <v>84</v>
      </c>
      <c r="AT296" s="138" t="s">
        <v>75</v>
      </c>
      <c r="AU296" s="138" t="s">
        <v>84</v>
      </c>
      <c r="AY296" s="130" t="s">
        <v>163</v>
      </c>
      <c r="BK296" s="139">
        <f>SUM(BK297:BK344)</f>
        <v>0</v>
      </c>
    </row>
    <row r="297" spans="1:65" s="2" customFormat="1" ht="33" customHeight="1">
      <c r="A297" s="30"/>
      <c r="B297" s="140"/>
      <c r="C297" s="141" t="s">
        <v>491</v>
      </c>
      <c r="D297" s="141" t="s">
        <v>164</v>
      </c>
      <c r="E297" s="142" t="s">
        <v>492</v>
      </c>
      <c r="F297" s="143" t="s">
        <v>493</v>
      </c>
      <c r="G297" s="144" t="s">
        <v>253</v>
      </c>
      <c r="H297" s="145">
        <v>174.74</v>
      </c>
      <c r="I297" s="146"/>
      <c r="J297" s="147">
        <f>ROUND(I297*H297,2)</f>
        <v>0</v>
      </c>
      <c r="K297" s="143" t="s">
        <v>227</v>
      </c>
      <c r="L297" s="31"/>
      <c r="M297" s="148" t="s">
        <v>1</v>
      </c>
      <c r="N297" s="149" t="s">
        <v>41</v>
      </c>
      <c r="O297" s="56"/>
      <c r="P297" s="150">
        <f>O297*H297</f>
        <v>0</v>
      </c>
      <c r="Q297" s="150">
        <v>0</v>
      </c>
      <c r="R297" s="150">
        <f>Q297*H297</f>
        <v>0</v>
      </c>
      <c r="S297" s="150">
        <v>0</v>
      </c>
      <c r="T297" s="151">
        <f>S297*H297</f>
        <v>0</v>
      </c>
      <c r="U297" s="30"/>
      <c r="V297" s="30"/>
      <c r="W297" s="30"/>
      <c r="X297" s="30"/>
      <c r="Y297" s="30"/>
      <c r="Z297" s="30"/>
      <c r="AA297" s="30"/>
      <c r="AB297" s="30"/>
      <c r="AC297" s="30"/>
      <c r="AD297" s="30"/>
      <c r="AE297" s="30"/>
      <c r="AR297" s="152" t="s">
        <v>162</v>
      </c>
      <c r="AT297" s="152" t="s">
        <v>164</v>
      </c>
      <c r="AU297" s="152" t="s">
        <v>86</v>
      </c>
      <c r="AY297" s="15" t="s">
        <v>163</v>
      </c>
      <c r="BE297" s="153">
        <f>IF(N297="základní",J297,0)</f>
        <v>0</v>
      </c>
      <c r="BF297" s="153">
        <f>IF(N297="snížená",J297,0)</f>
        <v>0</v>
      </c>
      <c r="BG297" s="153">
        <f>IF(N297="zákl. přenesená",J297,0)</f>
        <v>0</v>
      </c>
      <c r="BH297" s="153">
        <f>IF(N297="sníž. přenesená",J297,0)</f>
        <v>0</v>
      </c>
      <c r="BI297" s="153">
        <f>IF(N297="nulová",J297,0)</f>
        <v>0</v>
      </c>
      <c r="BJ297" s="15" t="s">
        <v>84</v>
      </c>
      <c r="BK297" s="153">
        <f>ROUND(I297*H297,2)</f>
        <v>0</v>
      </c>
      <c r="BL297" s="15" t="s">
        <v>162</v>
      </c>
      <c r="BM297" s="152" t="s">
        <v>494</v>
      </c>
    </row>
    <row r="298" spans="1:65" s="13" customFormat="1" ht="11.25">
      <c r="B298" s="165"/>
      <c r="D298" s="166" t="s">
        <v>229</v>
      </c>
      <c r="E298" s="167" t="s">
        <v>1</v>
      </c>
      <c r="F298" s="168" t="s">
        <v>403</v>
      </c>
      <c r="H298" s="169">
        <v>114.76</v>
      </c>
      <c r="I298" s="170"/>
      <c r="L298" s="165"/>
      <c r="M298" s="171"/>
      <c r="N298" s="172"/>
      <c r="O298" s="172"/>
      <c r="P298" s="172"/>
      <c r="Q298" s="172"/>
      <c r="R298" s="172"/>
      <c r="S298" s="172"/>
      <c r="T298" s="173"/>
      <c r="AT298" s="167" t="s">
        <v>229</v>
      </c>
      <c r="AU298" s="167" t="s">
        <v>86</v>
      </c>
      <c r="AV298" s="13" t="s">
        <v>86</v>
      </c>
      <c r="AW298" s="13" t="s">
        <v>32</v>
      </c>
      <c r="AX298" s="13" t="s">
        <v>76</v>
      </c>
      <c r="AY298" s="167" t="s">
        <v>163</v>
      </c>
    </row>
    <row r="299" spans="1:65" s="13" customFormat="1" ht="11.25">
      <c r="B299" s="165"/>
      <c r="D299" s="166" t="s">
        <v>229</v>
      </c>
      <c r="E299" s="167" t="s">
        <v>1</v>
      </c>
      <c r="F299" s="168" t="s">
        <v>404</v>
      </c>
      <c r="H299" s="169">
        <v>59.98</v>
      </c>
      <c r="I299" s="170"/>
      <c r="L299" s="165"/>
      <c r="M299" s="171"/>
      <c r="N299" s="172"/>
      <c r="O299" s="172"/>
      <c r="P299" s="172"/>
      <c r="Q299" s="172"/>
      <c r="R299" s="172"/>
      <c r="S299" s="172"/>
      <c r="T299" s="173"/>
      <c r="AT299" s="167" t="s">
        <v>229</v>
      </c>
      <c r="AU299" s="167" t="s">
        <v>86</v>
      </c>
      <c r="AV299" s="13" t="s">
        <v>86</v>
      </c>
      <c r="AW299" s="13" t="s">
        <v>32</v>
      </c>
      <c r="AX299" s="13" t="s">
        <v>76</v>
      </c>
      <c r="AY299" s="167" t="s">
        <v>163</v>
      </c>
    </row>
    <row r="300" spans="1:65" s="2" customFormat="1" ht="24.2" customHeight="1">
      <c r="A300" s="30"/>
      <c r="B300" s="140"/>
      <c r="C300" s="141" t="s">
        <v>495</v>
      </c>
      <c r="D300" s="141" t="s">
        <v>164</v>
      </c>
      <c r="E300" s="142" t="s">
        <v>496</v>
      </c>
      <c r="F300" s="143" t="s">
        <v>497</v>
      </c>
      <c r="G300" s="144" t="s">
        <v>253</v>
      </c>
      <c r="H300" s="145">
        <v>174.74</v>
      </c>
      <c r="I300" s="146"/>
      <c r="J300" s="147">
        <f>ROUND(I300*H300,2)</f>
        <v>0</v>
      </c>
      <c r="K300" s="143" t="s">
        <v>227</v>
      </c>
      <c r="L300" s="31"/>
      <c r="M300" s="148" t="s">
        <v>1</v>
      </c>
      <c r="N300" s="149" t="s">
        <v>41</v>
      </c>
      <c r="O300" s="56"/>
      <c r="P300" s="150">
        <f>O300*H300</f>
        <v>0</v>
      </c>
      <c r="Q300" s="150">
        <v>4.0000000000000003E-5</v>
      </c>
      <c r="R300" s="150">
        <f>Q300*H300</f>
        <v>6.9896000000000012E-3</v>
      </c>
      <c r="S300" s="150">
        <v>0</v>
      </c>
      <c r="T300" s="151">
        <f>S300*H300</f>
        <v>0</v>
      </c>
      <c r="U300" s="30"/>
      <c r="V300" s="30"/>
      <c r="W300" s="30"/>
      <c r="X300" s="30"/>
      <c r="Y300" s="30"/>
      <c r="Z300" s="30"/>
      <c r="AA300" s="30"/>
      <c r="AB300" s="30"/>
      <c r="AC300" s="30"/>
      <c r="AD300" s="30"/>
      <c r="AE300" s="30"/>
      <c r="AR300" s="152" t="s">
        <v>162</v>
      </c>
      <c r="AT300" s="152" t="s">
        <v>164</v>
      </c>
      <c r="AU300" s="152" t="s">
        <v>86</v>
      </c>
      <c r="AY300" s="15" t="s">
        <v>163</v>
      </c>
      <c r="BE300" s="153">
        <f>IF(N300="základní",J300,0)</f>
        <v>0</v>
      </c>
      <c r="BF300" s="153">
        <f>IF(N300="snížená",J300,0)</f>
        <v>0</v>
      </c>
      <c r="BG300" s="153">
        <f>IF(N300="zákl. přenesená",J300,0)</f>
        <v>0</v>
      </c>
      <c r="BH300" s="153">
        <f>IF(N300="sníž. přenesená",J300,0)</f>
        <v>0</v>
      </c>
      <c r="BI300" s="153">
        <f>IF(N300="nulová",J300,0)</f>
        <v>0</v>
      </c>
      <c r="BJ300" s="15" t="s">
        <v>84</v>
      </c>
      <c r="BK300" s="153">
        <f>ROUND(I300*H300,2)</f>
        <v>0</v>
      </c>
      <c r="BL300" s="15" t="s">
        <v>162</v>
      </c>
      <c r="BM300" s="152" t="s">
        <v>498</v>
      </c>
    </row>
    <row r="301" spans="1:65" s="2" customFormat="1" ht="24.2" customHeight="1">
      <c r="A301" s="30"/>
      <c r="B301" s="140"/>
      <c r="C301" s="141" t="s">
        <v>499</v>
      </c>
      <c r="D301" s="141" t="s">
        <v>164</v>
      </c>
      <c r="E301" s="142" t="s">
        <v>500</v>
      </c>
      <c r="F301" s="143" t="s">
        <v>501</v>
      </c>
      <c r="G301" s="144" t="s">
        <v>226</v>
      </c>
      <c r="H301" s="145">
        <v>3.379</v>
      </c>
      <c r="I301" s="146"/>
      <c r="J301" s="147">
        <f>ROUND(I301*H301,2)</f>
        <v>0</v>
      </c>
      <c r="K301" s="143" t="s">
        <v>227</v>
      </c>
      <c r="L301" s="31"/>
      <c r="M301" s="148" t="s">
        <v>1</v>
      </c>
      <c r="N301" s="149" t="s">
        <v>41</v>
      </c>
      <c r="O301" s="56"/>
      <c r="P301" s="150">
        <f>O301*H301</f>
        <v>0</v>
      </c>
      <c r="Q301" s="150">
        <v>0</v>
      </c>
      <c r="R301" s="150">
        <f>Q301*H301</f>
        <v>0</v>
      </c>
      <c r="S301" s="150">
        <v>1.8</v>
      </c>
      <c r="T301" s="151">
        <f>S301*H301</f>
        <v>6.0822000000000003</v>
      </c>
      <c r="U301" s="30"/>
      <c r="V301" s="30"/>
      <c r="W301" s="30"/>
      <c r="X301" s="30"/>
      <c r="Y301" s="30"/>
      <c r="Z301" s="30"/>
      <c r="AA301" s="30"/>
      <c r="AB301" s="30"/>
      <c r="AC301" s="30"/>
      <c r="AD301" s="30"/>
      <c r="AE301" s="30"/>
      <c r="AR301" s="152" t="s">
        <v>162</v>
      </c>
      <c r="AT301" s="152" t="s">
        <v>164</v>
      </c>
      <c r="AU301" s="152" t="s">
        <v>86</v>
      </c>
      <c r="AY301" s="15" t="s">
        <v>163</v>
      </c>
      <c r="BE301" s="153">
        <f>IF(N301="základní",J301,0)</f>
        <v>0</v>
      </c>
      <c r="BF301" s="153">
        <f>IF(N301="snížená",J301,0)</f>
        <v>0</v>
      </c>
      <c r="BG301" s="153">
        <f>IF(N301="zákl. přenesená",J301,0)</f>
        <v>0</v>
      </c>
      <c r="BH301" s="153">
        <f>IF(N301="sníž. přenesená",J301,0)</f>
        <v>0</v>
      </c>
      <c r="BI301" s="153">
        <f>IF(N301="nulová",J301,0)</f>
        <v>0</v>
      </c>
      <c r="BJ301" s="15" t="s">
        <v>84</v>
      </c>
      <c r="BK301" s="153">
        <f>ROUND(I301*H301,2)</f>
        <v>0</v>
      </c>
      <c r="BL301" s="15" t="s">
        <v>162</v>
      </c>
      <c r="BM301" s="152" t="s">
        <v>502</v>
      </c>
    </row>
    <row r="302" spans="1:65" s="13" customFormat="1" ht="11.25">
      <c r="B302" s="165"/>
      <c r="D302" s="166" t="s">
        <v>229</v>
      </c>
      <c r="E302" s="167" t="s">
        <v>1</v>
      </c>
      <c r="F302" s="168" t="s">
        <v>503</v>
      </c>
      <c r="H302" s="169">
        <v>3.0289999999999999</v>
      </c>
      <c r="I302" s="170"/>
      <c r="L302" s="165"/>
      <c r="M302" s="171"/>
      <c r="N302" s="172"/>
      <c r="O302" s="172"/>
      <c r="P302" s="172"/>
      <c r="Q302" s="172"/>
      <c r="R302" s="172"/>
      <c r="S302" s="172"/>
      <c r="T302" s="173"/>
      <c r="AT302" s="167" t="s">
        <v>229</v>
      </c>
      <c r="AU302" s="167" t="s">
        <v>86</v>
      </c>
      <c r="AV302" s="13" t="s">
        <v>86</v>
      </c>
      <c r="AW302" s="13" t="s">
        <v>32</v>
      </c>
      <c r="AX302" s="13" t="s">
        <v>76</v>
      </c>
      <c r="AY302" s="167" t="s">
        <v>163</v>
      </c>
    </row>
    <row r="303" spans="1:65" s="13" customFormat="1" ht="11.25">
      <c r="B303" s="165"/>
      <c r="D303" s="166" t="s">
        <v>229</v>
      </c>
      <c r="E303" s="167" t="s">
        <v>1</v>
      </c>
      <c r="F303" s="168" t="s">
        <v>504</v>
      </c>
      <c r="H303" s="169">
        <v>0.35</v>
      </c>
      <c r="I303" s="170"/>
      <c r="L303" s="165"/>
      <c r="M303" s="171"/>
      <c r="N303" s="172"/>
      <c r="O303" s="172"/>
      <c r="P303" s="172"/>
      <c r="Q303" s="172"/>
      <c r="R303" s="172"/>
      <c r="S303" s="172"/>
      <c r="T303" s="173"/>
      <c r="AT303" s="167" t="s">
        <v>229</v>
      </c>
      <c r="AU303" s="167" t="s">
        <v>86</v>
      </c>
      <c r="AV303" s="13" t="s">
        <v>86</v>
      </c>
      <c r="AW303" s="13" t="s">
        <v>32</v>
      </c>
      <c r="AX303" s="13" t="s">
        <v>76</v>
      </c>
      <c r="AY303" s="167" t="s">
        <v>163</v>
      </c>
    </row>
    <row r="304" spans="1:65" s="2" customFormat="1" ht="24.2" customHeight="1">
      <c r="A304" s="30"/>
      <c r="B304" s="140"/>
      <c r="C304" s="141" t="s">
        <v>505</v>
      </c>
      <c r="D304" s="141" t="s">
        <v>164</v>
      </c>
      <c r="E304" s="142" t="s">
        <v>506</v>
      </c>
      <c r="F304" s="143" t="s">
        <v>507</v>
      </c>
      <c r="G304" s="144" t="s">
        <v>193</v>
      </c>
      <c r="H304" s="145">
        <v>28</v>
      </c>
      <c r="I304" s="146"/>
      <c r="J304" s="147">
        <f>ROUND(I304*H304,2)</f>
        <v>0</v>
      </c>
      <c r="K304" s="143" t="s">
        <v>227</v>
      </c>
      <c r="L304" s="31"/>
      <c r="M304" s="148" t="s">
        <v>1</v>
      </c>
      <c r="N304" s="149" t="s">
        <v>41</v>
      </c>
      <c r="O304" s="56"/>
      <c r="P304" s="150">
        <f>O304*H304</f>
        <v>0</v>
      </c>
      <c r="Q304" s="150">
        <v>0</v>
      </c>
      <c r="R304" s="150">
        <f>Q304*H304</f>
        <v>0</v>
      </c>
      <c r="S304" s="150">
        <v>4.8000000000000001E-2</v>
      </c>
      <c r="T304" s="151">
        <f>S304*H304</f>
        <v>1.3440000000000001</v>
      </c>
      <c r="U304" s="30"/>
      <c r="V304" s="30"/>
      <c r="W304" s="30"/>
      <c r="X304" s="30"/>
      <c r="Y304" s="30"/>
      <c r="Z304" s="30"/>
      <c r="AA304" s="30"/>
      <c r="AB304" s="30"/>
      <c r="AC304" s="30"/>
      <c r="AD304" s="30"/>
      <c r="AE304" s="30"/>
      <c r="AR304" s="152" t="s">
        <v>162</v>
      </c>
      <c r="AT304" s="152" t="s">
        <v>164</v>
      </c>
      <c r="AU304" s="152" t="s">
        <v>86</v>
      </c>
      <c r="AY304" s="15" t="s">
        <v>163</v>
      </c>
      <c r="BE304" s="153">
        <f>IF(N304="základní",J304,0)</f>
        <v>0</v>
      </c>
      <c r="BF304" s="153">
        <f>IF(N304="snížená",J304,0)</f>
        <v>0</v>
      </c>
      <c r="BG304" s="153">
        <f>IF(N304="zákl. přenesená",J304,0)</f>
        <v>0</v>
      </c>
      <c r="BH304" s="153">
        <f>IF(N304="sníž. přenesená",J304,0)</f>
        <v>0</v>
      </c>
      <c r="BI304" s="153">
        <f>IF(N304="nulová",J304,0)</f>
        <v>0</v>
      </c>
      <c r="BJ304" s="15" t="s">
        <v>84</v>
      </c>
      <c r="BK304" s="153">
        <f>ROUND(I304*H304,2)</f>
        <v>0</v>
      </c>
      <c r="BL304" s="15" t="s">
        <v>162</v>
      </c>
      <c r="BM304" s="152" t="s">
        <v>508</v>
      </c>
    </row>
    <row r="305" spans="1:65" s="2" customFormat="1" ht="24.2" customHeight="1">
      <c r="A305" s="30"/>
      <c r="B305" s="140"/>
      <c r="C305" s="141" t="s">
        <v>509</v>
      </c>
      <c r="D305" s="141" t="s">
        <v>164</v>
      </c>
      <c r="E305" s="142" t="s">
        <v>510</v>
      </c>
      <c r="F305" s="143" t="s">
        <v>511</v>
      </c>
      <c r="G305" s="144" t="s">
        <v>226</v>
      </c>
      <c r="H305" s="145">
        <v>13.814</v>
      </c>
      <c r="I305" s="146"/>
      <c r="J305" s="147">
        <f>ROUND(I305*H305,2)</f>
        <v>0</v>
      </c>
      <c r="K305" s="143" t="s">
        <v>227</v>
      </c>
      <c r="L305" s="31"/>
      <c r="M305" s="148" t="s">
        <v>1</v>
      </c>
      <c r="N305" s="149" t="s">
        <v>41</v>
      </c>
      <c r="O305" s="56"/>
      <c r="P305" s="150">
        <f>O305*H305</f>
        <v>0</v>
      </c>
      <c r="Q305" s="150">
        <v>0</v>
      </c>
      <c r="R305" s="150">
        <f>Q305*H305</f>
        <v>0</v>
      </c>
      <c r="S305" s="150">
        <v>1.4</v>
      </c>
      <c r="T305" s="151">
        <f>S305*H305</f>
        <v>19.339599999999997</v>
      </c>
      <c r="U305" s="30"/>
      <c r="V305" s="30"/>
      <c r="W305" s="30"/>
      <c r="X305" s="30"/>
      <c r="Y305" s="30"/>
      <c r="Z305" s="30"/>
      <c r="AA305" s="30"/>
      <c r="AB305" s="30"/>
      <c r="AC305" s="30"/>
      <c r="AD305" s="30"/>
      <c r="AE305" s="30"/>
      <c r="AR305" s="152" t="s">
        <v>162</v>
      </c>
      <c r="AT305" s="152" t="s">
        <v>164</v>
      </c>
      <c r="AU305" s="152" t="s">
        <v>86</v>
      </c>
      <c r="AY305" s="15" t="s">
        <v>163</v>
      </c>
      <c r="BE305" s="153">
        <f>IF(N305="základní",J305,0)</f>
        <v>0</v>
      </c>
      <c r="BF305" s="153">
        <f>IF(N305="snížená",J305,0)</f>
        <v>0</v>
      </c>
      <c r="BG305" s="153">
        <f>IF(N305="zákl. přenesená",J305,0)</f>
        <v>0</v>
      </c>
      <c r="BH305" s="153">
        <f>IF(N305="sníž. přenesená",J305,0)</f>
        <v>0</v>
      </c>
      <c r="BI305" s="153">
        <f>IF(N305="nulová",J305,0)</f>
        <v>0</v>
      </c>
      <c r="BJ305" s="15" t="s">
        <v>84</v>
      </c>
      <c r="BK305" s="153">
        <f>ROUND(I305*H305,2)</f>
        <v>0</v>
      </c>
      <c r="BL305" s="15" t="s">
        <v>162</v>
      </c>
      <c r="BM305" s="152" t="s">
        <v>512</v>
      </c>
    </row>
    <row r="306" spans="1:65" s="13" customFormat="1" ht="11.25">
      <c r="B306" s="165"/>
      <c r="D306" s="166" t="s">
        <v>229</v>
      </c>
      <c r="E306" s="167" t="s">
        <v>1</v>
      </c>
      <c r="F306" s="168" t="s">
        <v>513</v>
      </c>
      <c r="H306" s="169">
        <v>13.814</v>
      </c>
      <c r="I306" s="170"/>
      <c r="L306" s="165"/>
      <c r="M306" s="171"/>
      <c r="N306" s="172"/>
      <c r="O306" s="172"/>
      <c r="P306" s="172"/>
      <c r="Q306" s="172"/>
      <c r="R306" s="172"/>
      <c r="S306" s="172"/>
      <c r="T306" s="173"/>
      <c r="AT306" s="167" t="s">
        <v>229</v>
      </c>
      <c r="AU306" s="167" t="s">
        <v>86</v>
      </c>
      <c r="AV306" s="13" t="s">
        <v>86</v>
      </c>
      <c r="AW306" s="13" t="s">
        <v>32</v>
      </c>
      <c r="AX306" s="13" t="s">
        <v>84</v>
      </c>
      <c r="AY306" s="167" t="s">
        <v>163</v>
      </c>
    </row>
    <row r="307" spans="1:65" s="2" customFormat="1" ht="24.2" customHeight="1">
      <c r="A307" s="30"/>
      <c r="B307" s="140"/>
      <c r="C307" s="141" t="s">
        <v>102</v>
      </c>
      <c r="D307" s="141" t="s">
        <v>164</v>
      </c>
      <c r="E307" s="142" t="s">
        <v>514</v>
      </c>
      <c r="F307" s="143" t="s">
        <v>515</v>
      </c>
      <c r="G307" s="144" t="s">
        <v>253</v>
      </c>
      <c r="H307" s="145">
        <v>4.2889999999999997</v>
      </c>
      <c r="I307" s="146"/>
      <c r="J307" s="147">
        <f>ROUND(I307*H307,2)</f>
        <v>0</v>
      </c>
      <c r="K307" s="143" t="s">
        <v>227</v>
      </c>
      <c r="L307" s="31"/>
      <c r="M307" s="148" t="s">
        <v>1</v>
      </c>
      <c r="N307" s="149" t="s">
        <v>41</v>
      </c>
      <c r="O307" s="56"/>
      <c r="P307" s="150">
        <f>O307*H307</f>
        <v>0</v>
      </c>
      <c r="Q307" s="150">
        <v>0</v>
      </c>
      <c r="R307" s="150">
        <f>Q307*H307</f>
        <v>0</v>
      </c>
      <c r="S307" s="150">
        <v>6.2E-2</v>
      </c>
      <c r="T307" s="151">
        <f>S307*H307</f>
        <v>0.26591799999999999</v>
      </c>
      <c r="U307" s="30"/>
      <c r="V307" s="30"/>
      <c r="W307" s="30"/>
      <c r="X307" s="30"/>
      <c r="Y307" s="30"/>
      <c r="Z307" s="30"/>
      <c r="AA307" s="30"/>
      <c r="AB307" s="30"/>
      <c r="AC307" s="30"/>
      <c r="AD307" s="30"/>
      <c r="AE307" s="30"/>
      <c r="AR307" s="152" t="s">
        <v>162</v>
      </c>
      <c r="AT307" s="152" t="s">
        <v>164</v>
      </c>
      <c r="AU307" s="152" t="s">
        <v>86</v>
      </c>
      <c r="AY307" s="15" t="s">
        <v>163</v>
      </c>
      <c r="BE307" s="153">
        <f>IF(N307="základní",J307,0)</f>
        <v>0</v>
      </c>
      <c r="BF307" s="153">
        <f>IF(N307="snížená",J307,0)</f>
        <v>0</v>
      </c>
      <c r="BG307" s="153">
        <f>IF(N307="zákl. přenesená",J307,0)</f>
        <v>0</v>
      </c>
      <c r="BH307" s="153">
        <f>IF(N307="sníž. přenesená",J307,0)</f>
        <v>0</v>
      </c>
      <c r="BI307" s="153">
        <f>IF(N307="nulová",J307,0)</f>
        <v>0</v>
      </c>
      <c r="BJ307" s="15" t="s">
        <v>84</v>
      </c>
      <c r="BK307" s="153">
        <f>ROUND(I307*H307,2)</f>
        <v>0</v>
      </c>
      <c r="BL307" s="15" t="s">
        <v>162</v>
      </c>
      <c r="BM307" s="152" t="s">
        <v>516</v>
      </c>
    </row>
    <row r="308" spans="1:65" s="13" customFormat="1" ht="11.25">
      <c r="B308" s="165"/>
      <c r="D308" s="166" t="s">
        <v>229</v>
      </c>
      <c r="E308" s="167" t="s">
        <v>1</v>
      </c>
      <c r="F308" s="168" t="s">
        <v>435</v>
      </c>
      <c r="H308" s="169">
        <v>1.401</v>
      </c>
      <c r="I308" s="170"/>
      <c r="L308" s="165"/>
      <c r="M308" s="171"/>
      <c r="N308" s="172"/>
      <c r="O308" s="172"/>
      <c r="P308" s="172"/>
      <c r="Q308" s="172"/>
      <c r="R308" s="172"/>
      <c r="S308" s="172"/>
      <c r="T308" s="173"/>
      <c r="AT308" s="167" t="s">
        <v>229</v>
      </c>
      <c r="AU308" s="167" t="s">
        <v>86</v>
      </c>
      <c r="AV308" s="13" t="s">
        <v>86</v>
      </c>
      <c r="AW308" s="13" t="s">
        <v>32</v>
      </c>
      <c r="AX308" s="13" t="s">
        <v>76</v>
      </c>
      <c r="AY308" s="167" t="s">
        <v>163</v>
      </c>
    </row>
    <row r="309" spans="1:65" s="13" customFormat="1" ht="11.25">
      <c r="B309" s="165"/>
      <c r="D309" s="166" t="s">
        <v>229</v>
      </c>
      <c r="E309" s="167" t="s">
        <v>1</v>
      </c>
      <c r="F309" s="168" t="s">
        <v>437</v>
      </c>
      <c r="H309" s="169">
        <v>1.6779999999999999</v>
      </c>
      <c r="I309" s="170"/>
      <c r="L309" s="165"/>
      <c r="M309" s="171"/>
      <c r="N309" s="172"/>
      <c r="O309" s="172"/>
      <c r="P309" s="172"/>
      <c r="Q309" s="172"/>
      <c r="R309" s="172"/>
      <c r="S309" s="172"/>
      <c r="T309" s="173"/>
      <c r="AT309" s="167" t="s">
        <v>229</v>
      </c>
      <c r="AU309" s="167" t="s">
        <v>86</v>
      </c>
      <c r="AV309" s="13" t="s">
        <v>86</v>
      </c>
      <c r="AW309" s="13" t="s">
        <v>32</v>
      </c>
      <c r="AX309" s="13" t="s">
        <v>76</v>
      </c>
      <c r="AY309" s="167" t="s">
        <v>163</v>
      </c>
    </row>
    <row r="310" spans="1:65" s="13" customFormat="1" ht="11.25">
      <c r="B310" s="165"/>
      <c r="D310" s="166" t="s">
        <v>229</v>
      </c>
      <c r="E310" s="167" t="s">
        <v>1</v>
      </c>
      <c r="F310" s="168" t="s">
        <v>517</v>
      </c>
      <c r="H310" s="169">
        <v>1.21</v>
      </c>
      <c r="I310" s="170"/>
      <c r="L310" s="165"/>
      <c r="M310" s="171"/>
      <c r="N310" s="172"/>
      <c r="O310" s="172"/>
      <c r="P310" s="172"/>
      <c r="Q310" s="172"/>
      <c r="R310" s="172"/>
      <c r="S310" s="172"/>
      <c r="T310" s="173"/>
      <c r="AT310" s="167" t="s">
        <v>229</v>
      </c>
      <c r="AU310" s="167" t="s">
        <v>86</v>
      </c>
      <c r="AV310" s="13" t="s">
        <v>86</v>
      </c>
      <c r="AW310" s="13" t="s">
        <v>32</v>
      </c>
      <c r="AX310" s="13" t="s">
        <v>76</v>
      </c>
      <c r="AY310" s="167" t="s">
        <v>163</v>
      </c>
    </row>
    <row r="311" spans="1:65" s="2" customFormat="1" ht="24.2" customHeight="1">
      <c r="A311" s="30"/>
      <c r="B311" s="140"/>
      <c r="C311" s="141" t="s">
        <v>518</v>
      </c>
      <c r="D311" s="141" t="s">
        <v>164</v>
      </c>
      <c r="E311" s="142" t="s">
        <v>519</v>
      </c>
      <c r="F311" s="143" t="s">
        <v>520</v>
      </c>
      <c r="G311" s="144" t="s">
        <v>253</v>
      </c>
      <c r="H311" s="145">
        <v>4.2460000000000004</v>
      </c>
      <c r="I311" s="146"/>
      <c r="J311" s="147">
        <f>ROUND(I311*H311,2)</f>
        <v>0</v>
      </c>
      <c r="K311" s="143" t="s">
        <v>227</v>
      </c>
      <c r="L311" s="31"/>
      <c r="M311" s="148" t="s">
        <v>1</v>
      </c>
      <c r="N311" s="149" t="s">
        <v>41</v>
      </c>
      <c r="O311" s="56"/>
      <c r="P311" s="150">
        <f>O311*H311</f>
        <v>0</v>
      </c>
      <c r="Q311" s="150">
        <v>0</v>
      </c>
      <c r="R311" s="150">
        <f>Q311*H311</f>
        <v>0</v>
      </c>
      <c r="S311" s="150">
        <v>5.3999999999999999E-2</v>
      </c>
      <c r="T311" s="151">
        <f>S311*H311</f>
        <v>0.22928400000000002</v>
      </c>
      <c r="U311" s="30"/>
      <c r="V311" s="30"/>
      <c r="W311" s="30"/>
      <c r="X311" s="30"/>
      <c r="Y311" s="30"/>
      <c r="Z311" s="30"/>
      <c r="AA311" s="30"/>
      <c r="AB311" s="30"/>
      <c r="AC311" s="30"/>
      <c r="AD311" s="30"/>
      <c r="AE311" s="30"/>
      <c r="AR311" s="152" t="s">
        <v>162</v>
      </c>
      <c r="AT311" s="152" t="s">
        <v>164</v>
      </c>
      <c r="AU311" s="152" t="s">
        <v>86</v>
      </c>
      <c r="AY311" s="15" t="s">
        <v>163</v>
      </c>
      <c r="BE311" s="153">
        <f>IF(N311="základní",J311,0)</f>
        <v>0</v>
      </c>
      <c r="BF311" s="153">
        <f>IF(N311="snížená",J311,0)</f>
        <v>0</v>
      </c>
      <c r="BG311" s="153">
        <f>IF(N311="zákl. přenesená",J311,0)</f>
        <v>0</v>
      </c>
      <c r="BH311" s="153">
        <f>IF(N311="sníž. přenesená",J311,0)</f>
        <v>0</v>
      </c>
      <c r="BI311" s="153">
        <f>IF(N311="nulová",J311,0)</f>
        <v>0</v>
      </c>
      <c r="BJ311" s="15" t="s">
        <v>84</v>
      </c>
      <c r="BK311" s="153">
        <f>ROUND(I311*H311,2)</f>
        <v>0</v>
      </c>
      <c r="BL311" s="15" t="s">
        <v>162</v>
      </c>
      <c r="BM311" s="152" t="s">
        <v>521</v>
      </c>
    </row>
    <row r="312" spans="1:65" s="13" customFormat="1" ht="11.25">
      <c r="B312" s="165"/>
      <c r="D312" s="166" t="s">
        <v>229</v>
      </c>
      <c r="E312" s="167" t="s">
        <v>1</v>
      </c>
      <c r="F312" s="168" t="s">
        <v>522</v>
      </c>
      <c r="H312" s="169">
        <v>4.2460000000000004</v>
      </c>
      <c r="I312" s="170"/>
      <c r="L312" s="165"/>
      <c r="M312" s="171"/>
      <c r="N312" s="172"/>
      <c r="O312" s="172"/>
      <c r="P312" s="172"/>
      <c r="Q312" s="172"/>
      <c r="R312" s="172"/>
      <c r="S312" s="172"/>
      <c r="T312" s="173"/>
      <c r="AT312" s="167" t="s">
        <v>229</v>
      </c>
      <c r="AU312" s="167" t="s">
        <v>86</v>
      </c>
      <c r="AV312" s="13" t="s">
        <v>86</v>
      </c>
      <c r="AW312" s="13" t="s">
        <v>32</v>
      </c>
      <c r="AX312" s="13" t="s">
        <v>84</v>
      </c>
      <c r="AY312" s="167" t="s">
        <v>163</v>
      </c>
    </row>
    <row r="313" spans="1:65" s="2" customFormat="1" ht="21.75" customHeight="1">
      <c r="A313" s="30"/>
      <c r="B313" s="140"/>
      <c r="C313" s="141" t="s">
        <v>523</v>
      </c>
      <c r="D313" s="141" t="s">
        <v>164</v>
      </c>
      <c r="E313" s="142" t="s">
        <v>524</v>
      </c>
      <c r="F313" s="143" t="s">
        <v>525</v>
      </c>
      <c r="G313" s="144" t="s">
        <v>253</v>
      </c>
      <c r="H313" s="145">
        <v>7.8339999999999996</v>
      </c>
      <c r="I313" s="146"/>
      <c r="J313" s="147">
        <f>ROUND(I313*H313,2)</f>
        <v>0</v>
      </c>
      <c r="K313" s="143" t="s">
        <v>227</v>
      </c>
      <c r="L313" s="31"/>
      <c r="M313" s="148" t="s">
        <v>1</v>
      </c>
      <c r="N313" s="149" t="s">
        <v>41</v>
      </c>
      <c r="O313" s="56"/>
      <c r="P313" s="150">
        <f>O313*H313</f>
        <v>0</v>
      </c>
      <c r="Q313" s="150">
        <v>0</v>
      </c>
      <c r="R313" s="150">
        <f>Q313*H313</f>
        <v>0</v>
      </c>
      <c r="S313" s="150">
        <v>8.7999999999999995E-2</v>
      </c>
      <c r="T313" s="151">
        <f>S313*H313</f>
        <v>0.68939199999999989</v>
      </c>
      <c r="U313" s="30"/>
      <c r="V313" s="30"/>
      <c r="W313" s="30"/>
      <c r="X313" s="30"/>
      <c r="Y313" s="30"/>
      <c r="Z313" s="30"/>
      <c r="AA313" s="30"/>
      <c r="AB313" s="30"/>
      <c r="AC313" s="30"/>
      <c r="AD313" s="30"/>
      <c r="AE313" s="30"/>
      <c r="AR313" s="152" t="s">
        <v>162</v>
      </c>
      <c r="AT313" s="152" t="s">
        <v>164</v>
      </c>
      <c r="AU313" s="152" t="s">
        <v>86</v>
      </c>
      <c r="AY313" s="15" t="s">
        <v>163</v>
      </c>
      <c r="BE313" s="153">
        <f>IF(N313="základní",J313,0)</f>
        <v>0</v>
      </c>
      <c r="BF313" s="153">
        <f>IF(N313="snížená",J313,0)</f>
        <v>0</v>
      </c>
      <c r="BG313" s="153">
        <f>IF(N313="zákl. přenesená",J313,0)</f>
        <v>0</v>
      </c>
      <c r="BH313" s="153">
        <f>IF(N313="sníž. přenesená",J313,0)</f>
        <v>0</v>
      </c>
      <c r="BI313" s="153">
        <f>IF(N313="nulová",J313,0)</f>
        <v>0</v>
      </c>
      <c r="BJ313" s="15" t="s">
        <v>84</v>
      </c>
      <c r="BK313" s="153">
        <f>ROUND(I313*H313,2)</f>
        <v>0</v>
      </c>
      <c r="BL313" s="15" t="s">
        <v>162</v>
      </c>
      <c r="BM313" s="152" t="s">
        <v>526</v>
      </c>
    </row>
    <row r="314" spans="1:65" s="13" customFormat="1" ht="11.25">
      <c r="B314" s="165"/>
      <c r="D314" s="166" t="s">
        <v>229</v>
      </c>
      <c r="E314" s="167" t="s">
        <v>1</v>
      </c>
      <c r="F314" s="168" t="s">
        <v>527</v>
      </c>
      <c r="H314" s="169">
        <v>2.1230000000000002</v>
      </c>
      <c r="I314" s="170"/>
      <c r="L314" s="165"/>
      <c r="M314" s="171"/>
      <c r="N314" s="172"/>
      <c r="O314" s="172"/>
      <c r="P314" s="172"/>
      <c r="Q314" s="172"/>
      <c r="R314" s="172"/>
      <c r="S314" s="172"/>
      <c r="T314" s="173"/>
      <c r="AT314" s="167" t="s">
        <v>229</v>
      </c>
      <c r="AU314" s="167" t="s">
        <v>86</v>
      </c>
      <c r="AV314" s="13" t="s">
        <v>86</v>
      </c>
      <c r="AW314" s="13" t="s">
        <v>32</v>
      </c>
      <c r="AX314" s="13" t="s">
        <v>76</v>
      </c>
      <c r="AY314" s="167" t="s">
        <v>163</v>
      </c>
    </row>
    <row r="315" spans="1:65" s="13" customFormat="1" ht="11.25">
      <c r="B315" s="165"/>
      <c r="D315" s="166" t="s">
        <v>229</v>
      </c>
      <c r="E315" s="167" t="s">
        <v>1</v>
      </c>
      <c r="F315" s="168" t="s">
        <v>528</v>
      </c>
      <c r="H315" s="169">
        <v>0.96299999999999997</v>
      </c>
      <c r="I315" s="170"/>
      <c r="L315" s="165"/>
      <c r="M315" s="171"/>
      <c r="N315" s="172"/>
      <c r="O315" s="172"/>
      <c r="P315" s="172"/>
      <c r="Q315" s="172"/>
      <c r="R315" s="172"/>
      <c r="S315" s="172"/>
      <c r="T315" s="173"/>
      <c r="AT315" s="167" t="s">
        <v>229</v>
      </c>
      <c r="AU315" s="167" t="s">
        <v>86</v>
      </c>
      <c r="AV315" s="13" t="s">
        <v>86</v>
      </c>
      <c r="AW315" s="13" t="s">
        <v>32</v>
      </c>
      <c r="AX315" s="13" t="s">
        <v>76</v>
      </c>
      <c r="AY315" s="167" t="s">
        <v>163</v>
      </c>
    </row>
    <row r="316" spans="1:65" s="13" customFormat="1" ht="11.25">
      <c r="B316" s="165"/>
      <c r="D316" s="166" t="s">
        <v>229</v>
      </c>
      <c r="E316" s="167" t="s">
        <v>1</v>
      </c>
      <c r="F316" s="168" t="s">
        <v>529</v>
      </c>
      <c r="H316" s="169">
        <v>1.7549999999999999</v>
      </c>
      <c r="I316" s="170"/>
      <c r="L316" s="165"/>
      <c r="M316" s="171"/>
      <c r="N316" s="172"/>
      <c r="O316" s="172"/>
      <c r="P316" s="172"/>
      <c r="Q316" s="172"/>
      <c r="R316" s="172"/>
      <c r="S316" s="172"/>
      <c r="T316" s="173"/>
      <c r="AT316" s="167" t="s">
        <v>229</v>
      </c>
      <c r="AU316" s="167" t="s">
        <v>86</v>
      </c>
      <c r="AV316" s="13" t="s">
        <v>86</v>
      </c>
      <c r="AW316" s="13" t="s">
        <v>32</v>
      </c>
      <c r="AX316" s="13" t="s">
        <v>76</v>
      </c>
      <c r="AY316" s="167" t="s">
        <v>163</v>
      </c>
    </row>
    <row r="317" spans="1:65" s="13" customFormat="1" ht="11.25">
      <c r="B317" s="165"/>
      <c r="D317" s="166" t="s">
        <v>229</v>
      </c>
      <c r="E317" s="167" t="s">
        <v>1</v>
      </c>
      <c r="F317" s="168" t="s">
        <v>530</v>
      </c>
      <c r="H317" s="169">
        <v>0.95799999999999996</v>
      </c>
      <c r="I317" s="170"/>
      <c r="L317" s="165"/>
      <c r="M317" s="171"/>
      <c r="N317" s="172"/>
      <c r="O317" s="172"/>
      <c r="P317" s="172"/>
      <c r="Q317" s="172"/>
      <c r="R317" s="172"/>
      <c r="S317" s="172"/>
      <c r="T317" s="173"/>
      <c r="AT317" s="167" t="s">
        <v>229</v>
      </c>
      <c r="AU317" s="167" t="s">
        <v>86</v>
      </c>
      <c r="AV317" s="13" t="s">
        <v>86</v>
      </c>
      <c r="AW317" s="13" t="s">
        <v>32</v>
      </c>
      <c r="AX317" s="13" t="s">
        <v>76</v>
      </c>
      <c r="AY317" s="167" t="s">
        <v>163</v>
      </c>
    </row>
    <row r="318" spans="1:65" s="13" customFormat="1" ht="11.25">
      <c r="B318" s="165"/>
      <c r="D318" s="166" t="s">
        <v>229</v>
      </c>
      <c r="E318" s="167" t="s">
        <v>1</v>
      </c>
      <c r="F318" s="168" t="s">
        <v>531</v>
      </c>
      <c r="H318" s="169">
        <v>2.0350000000000001</v>
      </c>
      <c r="I318" s="170"/>
      <c r="L318" s="165"/>
      <c r="M318" s="171"/>
      <c r="N318" s="172"/>
      <c r="O318" s="172"/>
      <c r="P318" s="172"/>
      <c r="Q318" s="172"/>
      <c r="R318" s="172"/>
      <c r="S318" s="172"/>
      <c r="T318" s="173"/>
      <c r="AT318" s="167" t="s">
        <v>229</v>
      </c>
      <c r="AU318" s="167" t="s">
        <v>86</v>
      </c>
      <c r="AV318" s="13" t="s">
        <v>86</v>
      </c>
      <c r="AW318" s="13" t="s">
        <v>32</v>
      </c>
      <c r="AX318" s="13" t="s">
        <v>76</v>
      </c>
      <c r="AY318" s="167" t="s">
        <v>163</v>
      </c>
    </row>
    <row r="319" spans="1:65" s="2" customFormat="1" ht="21.75" customHeight="1">
      <c r="A319" s="30"/>
      <c r="B319" s="140"/>
      <c r="C319" s="141" t="s">
        <v>532</v>
      </c>
      <c r="D319" s="141" t="s">
        <v>164</v>
      </c>
      <c r="E319" s="142" t="s">
        <v>533</v>
      </c>
      <c r="F319" s="143" t="s">
        <v>534</v>
      </c>
      <c r="G319" s="144" t="s">
        <v>253</v>
      </c>
      <c r="H319" s="145">
        <v>12.56</v>
      </c>
      <c r="I319" s="146"/>
      <c r="J319" s="147">
        <f>ROUND(I319*H319,2)</f>
        <v>0</v>
      </c>
      <c r="K319" s="143" t="s">
        <v>227</v>
      </c>
      <c r="L319" s="31"/>
      <c r="M319" s="148" t="s">
        <v>1</v>
      </c>
      <c r="N319" s="149" t="s">
        <v>41</v>
      </c>
      <c r="O319" s="56"/>
      <c r="P319" s="150">
        <f>O319*H319</f>
        <v>0</v>
      </c>
      <c r="Q319" s="150">
        <v>0</v>
      </c>
      <c r="R319" s="150">
        <f>Q319*H319</f>
        <v>0</v>
      </c>
      <c r="S319" s="150">
        <v>6.7000000000000004E-2</v>
      </c>
      <c r="T319" s="151">
        <f>S319*H319</f>
        <v>0.84152000000000005</v>
      </c>
      <c r="U319" s="30"/>
      <c r="V319" s="30"/>
      <c r="W319" s="30"/>
      <c r="X319" s="30"/>
      <c r="Y319" s="30"/>
      <c r="Z319" s="30"/>
      <c r="AA319" s="30"/>
      <c r="AB319" s="30"/>
      <c r="AC319" s="30"/>
      <c r="AD319" s="30"/>
      <c r="AE319" s="30"/>
      <c r="AR319" s="152" t="s">
        <v>162</v>
      </c>
      <c r="AT319" s="152" t="s">
        <v>164</v>
      </c>
      <c r="AU319" s="152" t="s">
        <v>86</v>
      </c>
      <c r="AY319" s="15" t="s">
        <v>163</v>
      </c>
      <c r="BE319" s="153">
        <f>IF(N319="základní",J319,0)</f>
        <v>0</v>
      </c>
      <c r="BF319" s="153">
        <f>IF(N319="snížená",J319,0)</f>
        <v>0</v>
      </c>
      <c r="BG319" s="153">
        <f>IF(N319="zákl. přenesená",J319,0)</f>
        <v>0</v>
      </c>
      <c r="BH319" s="153">
        <f>IF(N319="sníž. přenesená",J319,0)</f>
        <v>0</v>
      </c>
      <c r="BI319" s="153">
        <f>IF(N319="nulová",J319,0)</f>
        <v>0</v>
      </c>
      <c r="BJ319" s="15" t="s">
        <v>84</v>
      </c>
      <c r="BK319" s="153">
        <f>ROUND(I319*H319,2)</f>
        <v>0</v>
      </c>
      <c r="BL319" s="15" t="s">
        <v>162</v>
      </c>
      <c r="BM319" s="152" t="s">
        <v>535</v>
      </c>
    </row>
    <row r="320" spans="1:65" s="13" customFormat="1" ht="11.25">
      <c r="B320" s="165"/>
      <c r="D320" s="166" t="s">
        <v>229</v>
      </c>
      <c r="E320" s="167" t="s">
        <v>1</v>
      </c>
      <c r="F320" s="168" t="s">
        <v>433</v>
      </c>
      <c r="H320" s="169">
        <v>6.6529999999999996</v>
      </c>
      <c r="I320" s="170"/>
      <c r="L320" s="165"/>
      <c r="M320" s="171"/>
      <c r="N320" s="172"/>
      <c r="O320" s="172"/>
      <c r="P320" s="172"/>
      <c r="Q320" s="172"/>
      <c r="R320" s="172"/>
      <c r="S320" s="172"/>
      <c r="T320" s="173"/>
      <c r="AT320" s="167" t="s">
        <v>229</v>
      </c>
      <c r="AU320" s="167" t="s">
        <v>86</v>
      </c>
      <c r="AV320" s="13" t="s">
        <v>86</v>
      </c>
      <c r="AW320" s="13" t="s">
        <v>32</v>
      </c>
      <c r="AX320" s="13" t="s">
        <v>76</v>
      </c>
      <c r="AY320" s="167" t="s">
        <v>163</v>
      </c>
    </row>
    <row r="321" spans="1:65" s="13" customFormat="1" ht="11.25">
      <c r="B321" s="165"/>
      <c r="D321" s="166" t="s">
        <v>229</v>
      </c>
      <c r="E321" s="167" t="s">
        <v>1</v>
      </c>
      <c r="F321" s="168" t="s">
        <v>436</v>
      </c>
      <c r="H321" s="169">
        <v>5.907</v>
      </c>
      <c r="I321" s="170"/>
      <c r="L321" s="165"/>
      <c r="M321" s="171"/>
      <c r="N321" s="172"/>
      <c r="O321" s="172"/>
      <c r="P321" s="172"/>
      <c r="Q321" s="172"/>
      <c r="R321" s="172"/>
      <c r="S321" s="172"/>
      <c r="T321" s="173"/>
      <c r="AT321" s="167" t="s">
        <v>229</v>
      </c>
      <c r="AU321" s="167" t="s">
        <v>86</v>
      </c>
      <c r="AV321" s="13" t="s">
        <v>86</v>
      </c>
      <c r="AW321" s="13" t="s">
        <v>32</v>
      </c>
      <c r="AX321" s="13" t="s">
        <v>76</v>
      </c>
      <c r="AY321" s="167" t="s">
        <v>163</v>
      </c>
    </row>
    <row r="322" spans="1:65" s="2" customFormat="1" ht="24.2" customHeight="1">
      <c r="A322" s="30"/>
      <c r="B322" s="140"/>
      <c r="C322" s="141" t="s">
        <v>536</v>
      </c>
      <c r="D322" s="141" t="s">
        <v>164</v>
      </c>
      <c r="E322" s="142" t="s">
        <v>537</v>
      </c>
      <c r="F322" s="143" t="s">
        <v>538</v>
      </c>
      <c r="G322" s="144" t="s">
        <v>226</v>
      </c>
      <c r="H322" s="145">
        <v>0.75600000000000001</v>
      </c>
      <c r="I322" s="146"/>
      <c r="J322" s="147">
        <f>ROUND(I322*H322,2)</f>
        <v>0</v>
      </c>
      <c r="K322" s="143" t="s">
        <v>227</v>
      </c>
      <c r="L322" s="31"/>
      <c r="M322" s="148" t="s">
        <v>1</v>
      </c>
      <c r="N322" s="149" t="s">
        <v>41</v>
      </c>
      <c r="O322" s="56"/>
      <c r="P322" s="150">
        <f>O322*H322</f>
        <v>0</v>
      </c>
      <c r="Q322" s="150">
        <v>0</v>
      </c>
      <c r="R322" s="150">
        <f>Q322*H322</f>
        <v>0</v>
      </c>
      <c r="S322" s="150">
        <v>1.8</v>
      </c>
      <c r="T322" s="151">
        <f>S322*H322</f>
        <v>1.3608</v>
      </c>
      <c r="U322" s="30"/>
      <c r="V322" s="30"/>
      <c r="W322" s="30"/>
      <c r="X322" s="30"/>
      <c r="Y322" s="30"/>
      <c r="Z322" s="30"/>
      <c r="AA322" s="30"/>
      <c r="AB322" s="30"/>
      <c r="AC322" s="30"/>
      <c r="AD322" s="30"/>
      <c r="AE322" s="30"/>
      <c r="AR322" s="152" t="s">
        <v>162</v>
      </c>
      <c r="AT322" s="152" t="s">
        <v>164</v>
      </c>
      <c r="AU322" s="152" t="s">
        <v>86</v>
      </c>
      <c r="AY322" s="15" t="s">
        <v>163</v>
      </c>
      <c r="BE322" s="153">
        <f>IF(N322="základní",J322,0)</f>
        <v>0</v>
      </c>
      <c r="BF322" s="153">
        <f>IF(N322="snížená",J322,0)</f>
        <v>0</v>
      </c>
      <c r="BG322" s="153">
        <f>IF(N322="zákl. přenesená",J322,0)</f>
        <v>0</v>
      </c>
      <c r="BH322" s="153">
        <f>IF(N322="sníž. přenesená",J322,0)</f>
        <v>0</v>
      </c>
      <c r="BI322" s="153">
        <f>IF(N322="nulová",J322,0)</f>
        <v>0</v>
      </c>
      <c r="BJ322" s="15" t="s">
        <v>84</v>
      </c>
      <c r="BK322" s="153">
        <f>ROUND(I322*H322,2)</f>
        <v>0</v>
      </c>
      <c r="BL322" s="15" t="s">
        <v>162</v>
      </c>
      <c r="BM322" s="152" t="s">
        <v>539</v>
      </c>
    </row>
    <row r="323" spans="1:65" s="13" customFormat="1" ht="11.25">
      <c r="B323" s="165"/>
      <c r="D323" s="166" t="s">
        <v>229</v>
      </c>
      <c r="E323" s="167" t="s">
        <v>1</v>
      </c>
      <c r="F323" s="168" t="s">
        <v>540</v>
      </c>
      <c r="H323" s="169">
        <v>0.75600000000000001</v>
      </c>
      <c r="I323" s="170"/>
      <c r="L323" s="165"/>
      <c r="M323" s="171"/>
      <c r="N323" s="172"/>
      <c r="O323" s="172"/>
      <c r="P323" s="172"/>
      <c r="Q323" s="172"/>
      <c r="R323" s="172"/>
      <c r="S323" s="172"/>
      <c r="T323" s="173"/>
      <c r="AT323" s="167" t="s">
        <v>229</v>
      </c>
      <c r="AU323" s="167" t="s">
        <v>86</v>
      </c>
      <c r="AV323" s="13" t="s">
        <v>86</v>
      </c>
      <c r="AW323" s="13" t="s">
        <v>32</v>
      </c>
      <c r="AX323" s="13" t="s">
        <v>84</v>
      </c>
      <c r="AY323" s="167" t="s">
        <v>163</v>
      </c>
    </row>
    <row r="324" spans="1:65" s="2" customFormat="1" ht="24.2" customHeight="1">
      <c r="A324" s="30"/>
      <c r="B324" s="140"/>
      <c r="C324" s="141" t="s">
        <v>541</v>
      </c>
      <c r="D324" s="141" t="s">
        <v>164</v>
      </c>
      <c r="E324" s="142" t="s">
        <v>542</v>
      </c>
      <c r="F324" s="143" t="s">
        <v>543</v>
      </c>
      <c r="G324" s="144" t="s">
        <v>253</v>
      </c>
      <c r="H324" s="145">
        <v>6</v>
      </c>
      <c r="I324" s="146"/>
      <c r="J324" s="147">
        <f>ROUND(I324*H324,2)</f>
        <v>0</v>
      </c>
      <c r="K324" s="143" t="s">
        <v>227</v>
      </c>
      <c r="L324" s="31"/>
      <c r="M324" s="148" t="s">
        <v>1</v>
      </c>
      <c r="N324" s="149" t="s">
        <v>41</v>
      </c>
      <c r="O324" s="56"/>
      <c r="P324" s="150">
        <f>O324*H324</f>
        <v>0</v>
      </c>
      <c r="Q324" s="150">
        <v>0</v>
      </c>
      <c r="R324" s="150">
        <f>Q324*H324</f>
        <v>0</v>
      </c>
      <c r="S324" s="150">
        <v>0.27</v>
      </c>
      <c r="T324" s="151">
        <f>S324*H324</f>
        <v>1.62</v>
      </c>
      <c r="U324" s="30"/>
      <c r="V324" s="30"/>
      <c r="W324" s="30"/>
      <c r="X324" s="30"/>
      <c r="Y324" s="30"/>
      <c r="Z324" s="30"/>
      <c r="AA324" s="30"/>
      <c r="AB324" s="30"/>
      <c r="AC324" s="30"/>
      <c r="AD324" s="30"/>
      <c r="AE324" s="30"/>
      <c r="AR324" s="152" t="s">
        <v>162</v>
      </c>
      <c r="AT324" s="152" t="s">
        <v>164</v>
      </c>
      <c r="AU324" s="152" t="s">
        <v>86</v>
      </c>
      <c r="AY324" s="15" t="s">
        <v>163</v>
      </c>
      <c r="BE324" s="153">
        <f>IF(N324="základní",J324,0)</f>
        <v>0</v>
      </c>
      <c r="BF324" s="153">
        <f>IF(N324="snížená",J324,0)</f>
        <v>0</v>
      </c>
      <c r="BG324" s="153">
        <f>IF(N324="zákl. přenesená",J324,0)</f>
        <v>0</v>
      </c>
      <c r="BH324" s="153">
        <f>IF(N324="sníž. přenesená",J324,0)</f>
        <v>0</v>
      </c>
      <c r="BI324" s="153">
        <f>IF(N324="nulová",J324,0)</f>
        <v>0</v>
      </c>
      <c r="BJ324" s="15" t="s">
        <v>84</v>
      </c>
      <c r="BK324" s="153">
        <f>ROUND(I324*H324,2)</f>
        <v>0</v>
      </c>
      <c r="BL324" s="15" t="s">
        <v>162</v>
      </c>
      <c r="BM324" s="152" t="s">
        <v>544</v>
      </c>
    </row>
    <row r="325" spans="1:65" s="13" customFormat="1" ht="11.25">
      <c r="B325" s="165"/>
      <c r="D325" s="166" t="s">
        <v>229</v>
      </c>
      <c r="E325" s="167" t="s">
        <v>1</v>
      </c>
      <c r="F325" s="168" t="s">
        <v>545</v>
      </c>
      <c r="H325" s="169">
        <v>6</v>
      </c>
      <c r="I325" s="170"/>
      <c r="L325" s="165"/>
      <c r="M325" s="171"/>
      <c r="N325" s="172"/>
      <c r="O325" s="172"/>
      <c r="P325" s="172"/>
      <c r="Q325" s="172"/>
      <c r="R325" s="172"/>
      <c r="S325" s="172"/>
      <c r="T325" s="173"/>
      <c r="AT325" s="167" t="s">
        <v>229</v>
      </c>
      <c r="AU325" s="167" t="s">
        <v>86</v>
      </c>
      <c r="AV325" s="13" t="s">
        <v>86</v>
      </c>
      <c r="AW325" s="13" t="s">
        <v>32</v>
      </c>
      <c r="AX325" s="13" t="s">
        <v>76</v>
      </c>
      <c r="AY325" s="167" t="s">
        <v>163</v>
      </c>
    </row>
    <row r="326" spans="1:65" s="2" customFormat="1" ht="24.2" customHeight="1">
      <c r="A326" s="30"/>
      <c r="B326" s="140"/>
      <c r="C326" s="141" t="s">
        <v>546</v>
      </c>
      <c r="D326" s="141" t="s">
        <v>164</v>
      </c>
      <c r="E326" s="142" t="s">
        <v>547</v>
      </c>
      <c r="F326" s="143" t="s">
        <v>548</v>
      </c>
      <c r="G326" s="144" t="s">
        <v>329</v>
      </c>
      <c r="H326" s="145">
        <v>3.9</v>
      </c>
      <c r="I326" s="146"/>
      <c r="J326" s="147">
        <f>ROUND(I326*H326,2)</f>
        <v>0</v>
      </c>
      <c r="K326" s="143" t="s">
        <v>227</v>
      </c>
      <c r="L326" s="31"/>
      <c r="M326" s="148" t="s">
        <v>1</v>
      </c>
      <c r="N326" s="149" t="s">
        <v>41</v>
      </c>
      <c r="O326" s="56"/>
      <c r="P326" s="150">
        <f>O326*H326</f>
        <v>0</v>
      </c>
      <c r="Q326" s="150">
        <v>0</v>
      </c>
      <c r="R326" s="150">
        <f>Q326*H326</f>
        <v>0</v>
      </c>
      <c r="S326" s="150">
        <v>0</v>
      </c>
      <c r="T326" s="151">
        <f>S326*H326</f>
        <v>0</v>
      </c>
      <c r="U326" s="30"/>
      <c r="V326" s="30"/>
      <c r="W326" s="30"/>
      <c r="X326" s="30"/>
      <c r="Y326" s="30"/>
      <c r="Z326" s="30"/>
      <c r="AA326" s="30"/>
      <c r="AB326" s="30"/>
      <c r="AC326" s="30"/>
      <c r="AD326" s="30"/>
      <c r="AE326" s="30"/>
      <c r="AR326" s="152" t="s">
        <v>162</v>
      </c>
      <c r="AT326" s="152" t="s">
        <v>164</v>
      </c>
      <c r="AU326" s="152" t="s">
        <v>86</v>
      </c>
      <c r="AY326" s="15" t="s">
        <v>163</v>
      </c>
      <c r="BE326" s="153">
        <f>IF(N326="základní",J326,0)</f>
        <v>0</v>
      </c>
      <c r="BF326" s="153">
        <f>IF(N326="snížená",J326,0)</f>
        <v>0</v>
      </c>
      <c r="BG326" s="153">
        <f>IF(N326="zákl. přenesená",J326,0)</f>
        <v>0</v>
      </c>
      <c r="BH326" s="153">
        <f>IF(N326="sníž. přenesená",J326,0)</f>
        <v>0</v>
      </c>
      <c r="BI326" s="153">
        <f>IF(N326="nulová",J326,0)</f>
        <v>0</v>
      </c>
      <c r="BJ326" s="15" t="s">
        <v>84</v>
      </c>
      <c r="BK326" s="153">
        <f>ROUND(I326*H326,2)</f>
        <v>0</v>
      </c>
      <c r="BL326" s="15" t="s">
        <v>162</v>
      </c>
      <c r="BM326" s="152" t="s">
        <v>549</v>
      </c>
    </row>
    <row r="327" spans="1:65" s="13" customFormat="1" ht="11.25">
      <c r="B327" s="165"/>
      <c r="D327" s="166" t="s">
        <v>229</v>
      </c>
      <c r="E327" s="167" t="s">
        <v>1</v>
      </c>
      <c r="F327" s="168" t="s">
        <v>550</v>
      </c>
      <c r="H327" s="169">
        <v>3.9</v>
      </c>
      <c r="I327" s="170"/>
      <c r="L327" s="165"/>
      <c r="M327" s="171"/>
      <c r="N327" s="172"/>
      <c r="O327" s="172"/>
      <c r="P327" s="172"/>
      <c r="Q327" s="172"/>
      <c r="R327" s="172"/>
      <c r="S327" s="172"/>
      <c r="T327" s="173"/>
      <c r="AT327" s="167" t="s">
        <v>229</v>
      </c>
      <c r="AU327" s="167" t="s">
        <v>86</v>
      </c>
      <c r="AV327" s="13" t="s">
        <v>86</v>
      </c>
      <c r="AW327" s="13" t="s">
        <v>32</v>
      </c>
      <c r="AX327" s="13" t="s">
        <v>84</v>
      </c>
      <c r="AY327" s="167" t="s">
        <v>163</v>
      </c>
    </row>
    <row r="328" spans="1:65" s="2" customFormat="1" ht="37.9" customHeight="1">
      <c r="A328" s="30"/>
      <c r="B328" s="140"/>
      <c r="C328" s="141" t="s">
        <v>551</v>
      </c>
      <c r="D328" s="141" t="s">
        <v>164</v>
      </c>
      <c r="E328" s="142" t="s">
        <v>552</v>
      </c>
      <c r="F328" s="143" t="s">
        <v>553</v>
      </c>
      <c r="G328" s="144" t="s">
        <v>253</v>
      </c>
      <c r="H328" s="145">
        <v>174.74</v>
      </c>
      <c r="I328" s="146"/>
      <c r="J328" s="147">
        <f>ROUND(I328*H328,2)</f>
        <v>0</v>
      </c>
      <c r="K328" s="143" t="s">
        <v>227</v>
      </c>
      <c r="L328" s="31"/>
      <c r="M328" s="148" t="s">
        <v>1</v>
      </c>
      <c r="N328" s="149" t="s">
        <v>41</v>
      </c>
      <c r="O328" s="56"/>
      <c r="P328" s="150">
        <f>O328*H328</f>
        <v>0</v>
      </c>
      <c r="Q328" s="150">
        <v>0</v>
      </c>
      <c r="R328" s="150">
        <f>Q328*H328</f>
        <v>0</v>
      </c>
      <c r="S328" s="150">
        <v>0.01</v>
      </c>
      <c r="T328" s="151">
        <f>S328*H328</f>
        <v>1.7474000000000001</v>
      </c>
      <c r="U328" s="30"/>
      <c r="V328" s="30"/>
      <c r="W328" s="30"/>
      <c r="X328" s="30"/>
      <c r="Y328" s="30"/>
      <c r="Z328" s="30"/>
      <c r="AA328" s="30"/>
      <c r="AB328" s="30"/>
      <c r="AC328" s="30"/>
      <c r="AD328" s="30"/>
      <c r="AE328" s="30"/>
      <c r="AR328" s="152" t="s">
        <v>162</v>
      </c>
      <c r="AT328" s="152" t="s">
        <v>164</v>
      </c>
      <c r="AU328" s="152" t="s">
        <v>86</v>
      </c>
      <c r="AY328" s="15" t="s">
        <v>163</v>
      </c>
      <c r="BE328" s="153">
        <f>IF(N328="základní",J328,0)</f>
        <v>0</v>
      </c>
      <c r="BF328" s="153">
        <f>IF(N328="snížená",J328,0)</f>
        <v>0</v>
      </c>
      <c r="BG328" s="153">
        <f>IF(N328="zákl. přenesená",J328,0)</f>
        <v>0</v>
      </c>
      <c r="BH328" s="153">
        <f>IF(N328="sníž. přenesená",J328,0)</f>
        <v>0</v>
      </c>
      <c r="BI328" s="153">
        <f>IF(N328="nulová",J328,0)</f>
        <v>0</v>
      </c>
      <c r="BJ328" s="15" t="s">
        <v>84</v>
      </c>
      <c r="BK328" s="153">
        <f>ROUND(I328*H328,2)</f>
        <v>0</v>
      </c>
      <c r="BL328" s="15" t="s">
        <v>162</v>
      </c>
      <c r="BM328" s="152" t="s">
        <v>554</v>
      </c>
    </row>
    <row r="329" spans="1:65" s="13" customFormat="1" ht="11.25">
      <c r="B329" s="165"/>
      <c r="D329" s="166" t="s">
        <v>229</v>
      </c>
      <c r="E329" s="167" t="s">
        <v>1</v>
      </c>
      <c r="F329" s="168" t="s">
        <v>403</v>
      </c>
      <c r="H329" s="169">
        <v>114.76</v>
      </c>
      <c r="I329" s="170"/>
      <c r="L329" s="165"/>
      <c r="M329" s="171"/>
      <c r="N329" s="172"/>
      <c r="O329" s="172"/>
      <c r="P329" s="172"/>
      <c r="Q329" s="172"/>
      <c r="R329" s="172"/>
      <c r="S329" s="172"/>
      <c r="T329" s="173"/>
      <c r="AT329" s="167" t="s">
        <v>229</v>
      </c>
      <c r="AU329" s="167" t="s">
        <v>86</v>
      </c>
      <c r="AV329" s="13" t="s">
        <v>86</v>
      </c>
      <c r="AW329" s="13" t="s">
        <v>32</v>
      </c>
      <c r="AX329" s="13" t="s">
        <v>76</v>
      </c>
      <c r="AY329" s="167" t="s">
        <v>163</v>
      </c>
    </row>
    <row r="330" spans="1:65" s="13" customFormat="1" ht="11.25">
      <c r="B330" s="165"/>
      <c r="D330" s="166" t="s">
        <v>229</v>
      </c>
      <c r="E330" s="167" t="s">
        <v>1</v>
      </c>
      <c r="F330" s="168" t="s">
        <v>404</v>
      </c>
      <c r="H330" s="169">
        <v>59.98</v>
      </c>
      <c r="I330" s="170"/>
      <c r="L330" s="165"/>
      <c r="M330" s="171"/>
      <c r="N330" s="172"/>
      <c r="O330" s="172"/>
      <c r="P330" s="172"/>
      <c r="Q330" s="172"/>
      <c r="R330" s="172"/>
      <c r="S330" s="172"/>
      <c r="T330" s="173"/>
      <c r="AT330" s="167" t="s">
        <v>229</v>
      </c>
      <c r="AU330" s="167" t="s">
        <v>86</v>
      </c>
      <c r="AV330" s="13" t="s">
        <v>86</v>
      </c>
      <c r="AW330" s="13" t="s">
        <v>32</v>
      </c>
      <c r="AX330" s="13" t="s">
        <v>76</v>
      </c>
      <c r="AY330" s="167" t="s">
        <v>163</v>
      </c>
    </row>
    <row r="331" spans="1:65" s="2" customFormat="1" ht="37.9" customHeight="1">
      <c r="A331" s="30"/>
      <c r="B331" s="140"/>
      <c r="C331" s="141" t="s">
        <v>555</v>
      </c>
      <c r="D331" s="141" t="s">
        <v>164</v>
      </c>
      <c r="E331" s="142" t="s">
        <v>556</v>
      </c>
      <c r="F331" s="143" t="s">
        <v>557</v>
      </c>
      <c r="G331" s="144" t="s">
        <v>253</v>
      </c>
      <c r="H331" s="145">
        <v>436.339</v>
      </c>
      <c r="I331" s="146"/>
      <c r="J331" s="147">
        <f>ROUND(I331*H331,2)</f>
        <v>0</v>
      </c>
      <c r="K331" s="143" t="s">
        <v>227</v>
      </c>
      <c r="L331" s="31"/>
      <c r="M331" s="148" t="s">
        <v>1</v>
      </c>
      <c r="N331" s="149" t="s">
        <v>41</v>
      </c>
      <c r="O331" s="56"/>
      <c r="P331" s="150">
        <f>O331*H331</f>
        <v>0</v>
      </c>
      <c r="Q331" s="150">
        <v>0</v>
      </c>
      <c r="R331" s="150">
        <f>Q331*H331</f>
        <v>0</v>
      </c>
      <c r="S331" s="150">
        <v>0.02</v>
      </c>
      <c r="T331" s="151">
        <f>S331*H331</f>
        <v>8.7267799999999998</v>
      </c>
      <c r="U331" s="30"/>
      <c r="V331" s="30"/>
      <c r="W331" s="30"/>
      <c r="X331" s="30"/>
      <c r="Y331" s="30"/>
      <c r="Z331" s="30"/>
      <c r="AA331" s="30"/>
      <c r="AB331" s="30"/>
      <c r="AC331" s="30"/>
      <c r="AD331" s="30"/>
      <c r="AE331" s="30"/>
      <c r="AR331" s="152" t="s">
        <v>162</v>
      </c>
      <c r="AT331" s="152" t="s">
        <v>164</v>
      </c>
      <c r="AU331" s="152" t="s">
        <v>86</v>
      </c>
      <c r="AY331" s="15" t="s">
        <v>163</v>
      </c>
      <c r="BE331" s="153">
        <f>IF(N331="základní",J331,0)</f>
        <v>0</v>
      </c>
      <c r="BF331" s="153">
        <f>IF(N331="snížená",J331,0)</f>
        <v>0</v>
      </c>
      <c r="BG331" s="153">
        <f>IF(N331="zákl. přenesená",J331,0)</f>
        <v>0</v>
      </c>
      <c r="BH331" s="153">
        <f>IF(N331="sníž. přenesená",J331,0)</f>
        <v>0</v>
      </c>
      <c r="BI331" s="153">
        <f>IF(N331="nulová",J331,0)</f>
        <v>0</v>
      </c>
      <c r="BJ331" s="15" t="s">
        <v>84</v>
      </c>
      <c r="BK331" s="153">
        <f>ROUND(I331*H331,2)</f>
        <v>0</v>
      </c>
      <c r="BL331" s="15" t="s">
        <v>162</v>
      </c>
      <c r="BM331" s="152" t="s">
        <v>558</v>
      </c>
    </row>
    <row r="332" spans="1:65" s="13" customFormat="1" ht="22.5">
      <c r="B332" s="165"/>
      <c r="D332" s="166" t="s">
        <v>229</v>
      </c>
      <c r="E332" s="167" t="s">
        <v>1</v>
      </c>
      <c r="F332" s="168" t="s">
        <v>420</v>
      </c>
      <c r="H332" s="169">
        <v>135.48599999999999</v>
      </c>
      <c r="I332" s="170"/>
      <c r="L332" s="165"/>
      <c r="M332" s="171"/>
      <c r="N332" s="172"/>
      <c r="O332" s="172"/>
      <c r="P332" s="172"/>
      <c r="Q332" s="172"/>
      <c r="R332" s="172"/>
      <c r="S332" s="172"/>
      <c r="T332" s="173"/>
      <c r="AT332" s="167" t="s">
        <v>229</v>
      </c>
      <c r="AU332" s="167" t="s">
        <v>86</v>
      </c>
      <c r="AV332" s="13" t="s">
        <v>86</v>
      </c>
      <c r="AW332" s="13" t="s">
        <v>32</v>
      </c>
      <c r="AX332" s="13" t="s">
        <v>76</v>
      </c>
      <c r="AY332" s="167" t="s">
        <v>163</v>
      </c>
    </row>
    <row r="333" spans="1:65" s="13" customFormat="1" ht="11.25">
      <c r="B333" s="165"/>
      <c r="D333" s="166" t="s">
        <v>229</v>
      </c>
      <c r="E333" s="167" t="s">
        <v>1</v>
      </c>
      <c r="F333" s="168" t="s">
        <v>421</v>
      </c>
      <c r="H333" s="169">
        <v>-5.9640000000000004</v>
      </c>
      <c r="I333" s="170"/>
      <c r="L333" s="165"/>
      <c r="M333" s="171"/>
      <c r="N333" s="172"/>
      <c r="O333" s="172"/>
      <c r="P333" s="172"/>
      <c r="Q333" s="172"/>
      <c r="R333" s="172"/>
      <c r="S333" s="172"/>
      <c r="T333" s="173"/>
      <c r="AT333" s="167" t="s">
        <v>229</v>
      </c>
      <c r="AU333" s="167" t="s">
        <v>86</v>
      </c>
      <c r="AV333" s="13" t="s">
        <v>86</v>
      </c>
      <c r="AW333" s="13" t="s">
        <v>32</v>
      </c>
      <c r="AX333" s="13" t="s">
        <v>76</v>
      </c>
      <c r="AY333" s="167" t="s">
        <v>163</v>
      </c>
    </row>
    <row r="334" spans="1:65" s="13" customFormat="1" ht="11.25">
      <c r="B334" s="165"/>
      <c r="D334" s="166" t="s">
        <v>229</v>
      </c>
      <c r="E334" s="167" t="s">
        <v>1</v>
      </c>
      <c r="F334" s="168" t="s">
        <v>422</v>
      </c>
      <c r="H334" s="169">
        <v>-6.6529999999999996</v>
      </c>
      <c r="I334" s="170"/>
      <c r="L334" s="165"/>
      <c r="M334" s="171"/>
      <c r="N334" s="172"/>
      <c r="O334" s="172"/>
      <c r="P334" s="172"/>
      <c r="Q334" s="172"/>
      <c r="R334" s="172"/>
      <c r="S334" s="172"/>
      <c r="T334" s="173"/>
      <c r="AT334" s="167" t="s">
        <v>229</v>
      </c>
      <c r="AU334" s="167" t="s">
        <v>86</v>
      </c>
      <c r="AV334" s="13" t="s">
        <v>86</v>
      </c>
      <c r="AW334" s="13" t="s">
        <v>32</v>
      </c>
      <c r="AX334" s="13" t="s">
        <v>76</v>
      </c>
      <c r="AY334" s="167" t="s">
        <v>163</v>
      </c>
    </row>
    <row r="335" spans="1:65" s="13" customFormat="1" ht="22.5">
      <c r="B335" s="165"/>
      <c r="D335" s="166" t="s">
        <v>229</v>
      </c>
      <c r="E335" s="167" t="s">
        <v>1</v>
      </c>
      <c r="F335" s="168" t="s">
        <v>423</v>
      </c>
      <c r="H335" s="169">
        <v>55.554000000000002</v>
      </c>
      <c r="I335" s="170"/>
      <c r="L335" s="165"/>
      <c r="M335" s="171"/>
      <c r="N335" s="172"/>
      <c r="O335" s="172"/>
      <c r="P335" s="172"/>
      <c r="Q335" s="172"/>
      <c r="R335" s="172"/>
      <c r="S335" s="172"/>
      <c r="T335" s="173"/>
      <c r="AT335" s="167" t="s">
        <v>229</v>
      </c>
      <c r="AU335" s="167" t="s">
        <v>86</v>
      </c>
      <c r="AV335" s="13" t="s">
        <v>86</v>
      </c>
      <c r="AW335" s="13" t="s">
        <v>32</v>
      </c>
      <c r="AX335" s="13" t="s">
        <v>76</v>
      </c>
      <c r="AY335" s="167" t="s">
        <v>163</v>
      </c>
    </row>
    <row r="336" spans="1:65" s="13" customFormat="1" ht="22.5">
      <c r="B336" s="165"/>
      <c r="D336" s="166" t="s">
        <v>229</v>
      </c>
      <c r="E336" s="167" t="s">
        <v>1</v>
      </c>
      <c r="F336" s="168" t="s">
        <v>424</v>
      </c>
      <c r="H336" s="169">
        <v>63.96</v>
      </c>
      <c r="I336" s="170"/>
      <c r="L336" s="165"/>
      <c r="M336" s="171"/>
      <c r="N336" s="172"/>
      <c r="O336" s="172"/>
      <c r="P336" s="172"/>
      <c r="Q336" s="172"/>
      <c r="R336" s="172"/>
      <c r="S336" s="172"/>
      <c r="T336" s="173"/>
      <c r="AT336" s="167" t="s">
        <v>229</v>
      </c>
      <c r="AU336" s="167" t="s">
        <v>86</v>
      </c>
      <c r="AV336" s="13" t="s">
        <v>86</v>
      </c>
      <c r="AW336" s="13" t="s">
        <v>32</v>
      </c>
      <c r="AX336" s="13" t="s">
        <v>76</v>
      </c>
      <c r="AY336" s="167" t="s">
        <v>163</v>
      </c>
    </row>
    <row r="337" spans="1:65" s="13" customFormat="1" ht="11.25">
      <c r="B337" s="165"/>
      <c r="D337" s="166" t="s">
        <v>229</v>
      </c>
      <c r="E337" s="167" t="s">
        <v>1</v>
      </c>
      <c r="F337" s="168" t="s">
        <v>425</v>
      </c>
      <c r="H337" s="169">
        <v>50.436</v>
      </c>
      <c r="I337" s="170"/>
      <c r="L337" s="165"/>
      <c r="M337" s="171"/>
      <c r="N337" s="172"/>
      <c r="O337" s="172"/>
      <c r="P337" s="172"/>
      <c r="Q337" s="172"/>
      <c r="R337" s="172"/>
      <c r="S337" s="172"/>
      <c r="T337" s="173"/>
      <c r="AT337" s="167" t="s">
        <v>229</v>
      </c>
      <c r="AU337" s="167" t="s">
        <v>86</v>
      </c>
      <c r="AV337" s="13" t="s">
        <v>86</v>
      </c>
      <c r="AW337" s="13" t="s">
        <v>32</v>
      </c>
      <c r="AX337" s="13" t="s">
        <v>76</v>
      </c>
      <c r="AY337" s="167" t="s">
        <v>163</v>
      </c>
    </row>
    <row r="338" spans="1:65" s="13" customFormat="1" ht="11.25">
      <c r="B338" s="165"/>
      <c r="D338" s="166" t="s">
        <v>229</v>
      </c>
      <c r="E338" s="167" t="s">
        <v>1</v>
      </c>
      <c r="F338" s="168" t="s">
        <v>426</v>
      </c>
      <c r="H338" s="169">
        <v>53.1</v>
      </c>
      <c r="I338" s="170"/>
      <c r="L338" s="165"/>
      <c r="M338" s="171"/>
      <c r="N338" s="172"/>
      <c r="O338" s="172"/>
      <c r="P338" s="172"/>
      <c r="Q338" s="172"/>
      <c r="R338" s="172"/>
      <c r="S338" s="172"/>
      <c r="T338" s="173"/>
      <c r="AT338" s="167" t="s">
        <v>229</v>
      </c>
      <c r="AU338" s="167" t="s">
        <v>86</v>
      </c>
      <c r="AV338" s="13" t="s">
        <v>86</v>
      </c>
      <c r="AW338" s="13" t="s">
        <v>32</v>
      </c>
      <c r="AX338" s="13" t="s">
        <v>76</v>
      </c>
      <c r="AY338" s="167" t="s">
        <v>163</v>
      </c>
    </row>
    <row r="339" spans="1:65" s="13" customFormat="1" ht="22.5">
      <c r="B339" s="165"/>
      <c r="D339" s="166" t="s">
        <v>229</v>
      </c>
      <c r="E339" s="167" t="s">
        <v>1</v>
      </c>
      <c r="F339" s="168" t="s">
        <v>427</v>
      </c>
      <c r="H339" s="169">
        <v>90.42</v>
      </c>
      <c r="I339" s="170"/>
      <c r="L339" s="165"/>
      <c r="M339" s="171"/>
      <c r="N339" s="172"/>
      <c r="O339" s="172"/>
      <c r="P339" s="172"/>
      <c r="Q339" s="172"/>
      <c r="R339" s="172"/>
      <c r="S339" s="172"/>
      <c r="T339" s="173"/>
      <c r="AT339" s="167" t="s">
        <v>229</v>
      </c>
      <c r="AU339" s="167" t="s">
        <v>86</v>
      </c>
      <c r="AV339" s="13" t="s">
        <v>86</v>
      </c>
      <c r="AW339" s="13" t="s">
        <v>32</v>
      </c>
      <c r="AX339" s="13" t="s">
        <v>76</v>
      </c>
      <c r="AY339" s="167" t="s">
        <v>163</v>
      </c>
    </row>
    <row r="340" spans="1:65" s="2" customFormat="1" ht="24.2" customHeight="1">
      <c r="A340" s="30"/>
      <c r="B340" s="140"/>
      <c r="C340" s="141" t="s">
        <v>559</v>
      </c>
      <c r="D340" s="141" t="s">
        <v>164</v>
      </c>
      <c r="E340" s="142" t="s">
        <v>560</v>
      </c>
      <c r="F340" s="143" t="s">
        <v>561</v>
      </c>
      <c r="G340" s="144" t="s">
        <v>253</v>
      </c>
      <c r="H340" s="145">
        <v>31.38</v>
      </c>
      <c r="I340" s="146"/>
      <c r="J340" s="147">
        <f>ROUND(I340*H340,2)</f>
        <v>0</v>
      </c>
      <c r="K340" s="143" t="s">
        <v>227</v>
      </c>
      <c r="L340" s="31"/>
      <c r="M340" s="148" t="s">
        <v>1</v>
      </c>
      <c r="N340" s="149" t="s">
        <v>41</v>
      </c>
      <c r="O340" s="56"/>
      <c r="P340" s="150">
        <f>O340*H340</f>
        <v>0</v>
      </c>
      <c r="Q340" s="150">
        <v>0</v>
      </c>
      <c r="R340" s="150">
        <f>Q340*H340</f>
        <v>0</v>
      </c>
      <c r="S340" s="150">
        <v>6.8000000000000005E-2</v>
      </c>
      <c r="T340" s="151">
        <f>S340*H340</f>
        <v>2.1338400000000002</v>
      </c>
      <c r="U340" s="30"/>
      <c r="V340" s="30"/>
      <c r="W340" s="30"/>
      <c r="X340" s="30"/>
      <c r="Y340" s="30"/>
      <c r="Z340" s="30"/>
      <c r="AA340" s="30"/>
      <c r="AB340" s="30"/>
      <c r="AC340" s="30"/>
      <c r="AD340" s="30"/>
      <c r="AE340" s="30"/>
      <c r="AR340" s="152" t="s">
        <v>162</v>
      </c>
      <c r="AT340" s="152" t="s">
        <v>164</v>
      </c>
      <c r="AU340" s="152" t="s">
        <v>86</v>
      </c>
      <c r="AY340" s="15" t="s">
        <v>163</v>
      </c>
      <c r="BE340" s="153">
        <f>IF(N340="základní",J340,0)</f>
        <v>0</v>
      </c>
      <c r="BF340" s="153">
        <f>IF(N340="snížená",J340,0)</f>
        <v>0</v>
      </c>
      <c r="BG340" s="153">
        <f>IF(N340="zákl. přenesená",J340,0)</f>
        <v>0</v>
      </c>
      <c r="BH340" s="153">
        <f>IF(N340="sníž. přenesená",J340,0)</f>
        <v>0</v>
      </c>
      <c r="BI340" s="153">
        <f>IF(N340="nulová",J340,0)</f>
        <v>0</v>
      </c>
      <c r="BJ340" s="15" t="s">
        <v>84</v>
      </c>
      <c r="BK340" s="153">
        <f>ROUND(I340*H340,2)</f>
        <v>0</v>
      </c>
      <c r="BL340" s="15" t="s">
        <v>162</v>
      </c>
      <c r="BM340" s="152" t="s">
        <v>562</v>
      </c>
    </row>
    <row r="341" spans="1:65" s="13" customFormat="1" ht="11.25">
      <c r="B341" s="165"/>
      <c r="D341" s="166" t="s">
        <v>229</v>
      </c>
      <c r="E341" s="167" t="s">
        <v>1</v>
      </c>
      <c r="F341" s="168" t="s">
        <v>409</v>
      </c>
      <c r="H341" s="169">
        <v>31.38</v>
      </c>
      <c r="I341" s="170"/>
      <c r="L341" s="165"/>
      <c r="M341" s="171"/>
      <c r="N341" s="172"/>
      <c r="O341" s="172"/>
      <c r="P341" s="172"/>
      <c r="Q341" s="172"/>
      <c r="R341" s="172"/>
      <c r="S341" s="172"/>
      <c r="T341" s="173"/>
      <c r="AT341" s="167" t="s">
        <v>229</v>
      </c>
      <c r="AU341" s="167" t="s">
        <v>86</v>
      </c>
      <c r="AV341" s="13" t="s">
        <v>86</v>
      </c>
      <c r="AW341" s="13" t="s">
        <v>32</v>
      </c>
      <c r="AX341" s="13" t="s">
        <v>84</v>
      </c>
      <c r="AY341" s="167" t="s">
        <v>163</v>
      </c>
    </row>
    <row r="342" spans="1:65" s="2" customFormat="1" ht="24.2" customHeight="1">
      <c r="A342" s="30"/>
      <c r="B342" s="140"/>
      <c r="C342" s="141" t="s">
        <v>105</v>
      </c>
      <c r="D342" s="141" t="s">
        <v>164</v>
      </c>
      <c r="E342" s="142" t="s">
        <v>563</v>
      </c>
      <c r="F342" s="143" t="s">
        <v>564</v>
      </c>
      <c r="G342" s="144" t="s">
        <v>226</v>
      </c>
      <c r="H342" s="145">
        <v>2</v>
      </c>
      <c r="I342" s="146"/>
      <c r="J342" s="147">
        <f>ROUND(I342*H342,2)</f>
        <v>0</v>
      </c>
      <c r="K342" s="143" t="s">
        <v>227</v>
      </c>
      <c r="L342" s="31"/>
      <c r="M342" s="148" t="s">
        <v>1</v>
      </c>
      <c r="N342" s="149" t="s">
        <v>41</v>
      </c>
      <c r="O342" s="56"/>
      <c r="P342" s="150">
        <f>O342*H342</f>
        <v>0</v>
      </c>
      <c r="Q342" s="150">
        <v>0.50375000000000003</v>
      </c>
      <c r="R342" s="150">
        <f>Q342*H342</f>
        <v>1.0075000000000001</v>
      </c>
      <c r="S342" s="150">
        <v>2.5</v>
      </c>
      <c r="T342" s="151">
        <f>S342*H342</f>
        <v>5</v>
      </c>
      <c r="U342" s="30"/>
      <c r="V342" s="30"/>
      <c r="W342" s="30"/>
      <c r="X342" s="30"/>
      <c r="Y342" s="30"/>
      <c r="Z342" s="30"/>
      <c r="AA342" s="30"/>
      <c r="AB342" s="30"/>
      <c r="AC342" s="30"/>
      <c r="AD342" s="30"/>
      <c r="AE342" s="30"/>
      <c r="AR342" s="152" t="s">
        <v>162</v>
      </c>
      <c r="AT342" s="152" t="s">
        <v>164</v>
      </c>
      <c r="AU342" s="152" t="s">
        <v>86</v>
      </c>
      <c r="AY342" s="15" t="s">
        <v>163</v>
      </c>
      <c r="BE342" s="153">
        <f>IF(N342="základní",J342,0)</f>
        <v>0</v>
      </c>
      <c r="BF342" s="153">
        <f>IF(N342="snížená",J342,0)</f>
        <v>0</v>
      </c>
      <c r="BG342" s="153">
        <f>IF(N342="zákl. přenesená",J342,0)</f>
        <v>0</v>
      </c>
      <c r="BH342" s="153">
        <f>IF(N342="sníž. přenesená",J342,0)</f>
        <v>0</v>
      </c>
      <c r="BI342" s="153">
        <f>IF(N342="nulová",J342,0)</f>
        <v>0</v>
      </c>
      <c r="BJ342" s="15" t="s">
        <v>84</v>
      </c>
      <c r="BK342" s="153">
        <f>ROUND(I342*H342,2)</f>
        <v>0</v>
      </c>
      <c r="BL342" s="15" t="s">
        <v>162</v>
      </c>
      <c r="BM342" s="152" t="s">
        <v>565</v>
      </c>
    </row>
    <row r="343" spans="1:65" s="13" customFormat="1" ht="11.25">
      <c r="B343" s="165"/>
      <c r="D343" s="166" t="s">
        <v>229</v>
      </c>
      <c r="E343" s="167" t="s">
        <v>1</v>
      </c>
      <c r="F343" s="168" t="s">
        <v>566</v>
      </c>
      <c r="H343" s="169">
        <v>1</v>
      </c>
      <c r="I343" s="170"/>
      <c r="L343" s="165"/>
      <c r="M343" s="171"/>
      <c r="N343" s="172"/>
      <c r="O343" s="172"/>
      <c r="P343" s="172"/>
      <c r="Q343" s="172"/>
      <c r="R343" s="172"/>
      <c r="S343" s="172"/>
      <c r="T343" s="173"/>
      <c r="AT343" s="167" t="s">
        <v>229</v>
      </c>
      <c r="AU343" s="167" t="s">
        <v>86</v>
      </c>
      <c r="AV343" s="13" t="s">
        <v>86</v>
      </c>
      <c r="AW343" s="13" t="s">
        <v>32</v>
      </c>
      <c r="AX343" s="13" t="s">
        <v>76</v>
      </c>
      <c r="AY343" s="167" t="s">
        <v>163</v>
      </c>
    </row>
    <row r="344" spans="1:65" s="13" customFormat="1" ht="11.25">
      <c r="B344" s="165"/>
      <c r="D344" s="166" t="s">
        <v>229</v>
      </c>
      <c r="E344" s="167" t="s">
        <v>1</v>
      </c>
      <c r="F344" s="168" t="s">
        <v>567</v>
      </c>
      <c r="H344" s="169">
        <v>1</v>
      </c>
      <c r="I344" s="170"/>
      <c r="L344" s="165"/>
      <c r="M344" s="171"/>
      <c r="N344" s="172"/>
      <c r="O344" s="172"/>
      <c r="P344" s="172"/>
      <c r="Q344" s="172"/>
      <c r="R344" s="172"/>
      <c r="S344" s="172"/>
      <c r="T344" s="173"/>
      <c r="AT344" s="167" t="s">
        <v>229</v>
      </c>
      <c r="AU344" s="167" t="s">
        <v>86</v>
      </c>
      <c r="AV344" s="13" t="s">
        <v>86</v>
      </c>
      <c r="AW344" s="13" t="s">
        <v>32</v>
      </c>
      <c r="AX344" s="13" t="s">
        <v>76</v>
      </c>
      <c r="AY344" s="167" t="s">
        <v>163</v>
      </c>
    </row>
    <row r="345" spans="1:65" s="11" customFormat="1" ht="22.9" customHeight="1">
      <c r="B345" s="129"/>
      <c r="D345" s="130" t="s">
        <v>75</v>
      </c>
      <c r="E345" s="163" t="s">
        <v>568</v>
      </c>
      <c r="F345" s="163" t="s">
        <v>569</v>
      </c>
      <c r="I345" s="132"/>
      <c r="J345" s="164">
        <f>BK345</f>
        <v>0</v>
      </c>
      <c r="L345" s="129"/>
      <c r="M345" s="134"/>
      <c r="N345" s="135"/>
      <c r="O345" s="135"/>
      <c r="P345" s="136">
        <f>SUM(P346:P357)</f>
        <v>0</v>
      </c>
      <c r="Q345" s="135"/>
      <c r="R345" s="136">
        <f>SUM(R346:R357)</f>
        <v>0</v>
      </c>
      <c r="S345" s="135"/>
      <c r="T345" s="137">
        <f>SUM(T346:T357)</f>
        <v>39.287999999999997</v>
      </c>
      <c r="AR345" s="130" t="s">
        <v>84</v>
      </c>
      <c r="AT345" s="138" t="s">
        <v>75</v>
      </c>
      <c r="AU345" s="138" t="s">
        <v>84</v>
      </c>
      <c r="AY345" s="130" t="s">
        <v>163</v>
      </c>
      <c r="BK345" s="139">
        <f>SUM(BK346:BK357)</f>
        <v>0</v>
      </c>
    </row>
    <row r="346" spans="1:65" s="2" customFormat="1" ht="24.2" customHeight="1">
      <c r="A346" s="30"/>
      <c r="B346" s="140"/>
      <c r="C346" s="141" t="s">
        <v>570</v>
      </c>
      <c r="D346" s="141" t="s">
        <v>164</v>
      </c>
      <c r="E346" s="142" t="s">
        <v>571</v>
      </c>
      <c r="F346" s="143" t="s">
        <v>572</v>
      </c>
      <c r="G346" s="144" t="s">
        <v>226</v>
      </c>
      <c r="H346" s="145">
        <v>26.192</v>
      </c>
      <c r="I346" s="146"/>
      <c r="J346" s="147">
        <f>ROUND(I346*H346,2)</f>
        <v>0</v>
      </c>
      <c r="K346" s="143" t="s">
        <v>227</v>
      </c>
      <c r="L346" s="31"/>
      <c r="M346" s="148" t="s">
        <v>1</v>
      </c>
      <c r="N346" s="149" t="s">
        <v>41</v>
      </c>
      <c r="O346" s="56"/>
      <c r="P346" s="150">
        <f>O346*H346</f>
        <v>0</v>
      </c>
      <c r="Q346" s="150">
        <v>0</v>
      </c>
      <c r="R346" s="150">
        <f>Q346*H346</f>
        <v>0</v>
      </c>
      <c r="S346" s="150">
        <v>1.5</v>
      </c>
      <c r="T346" s="151">
        <f>S346*H346</f>
        <v>39.287999999999997</v>
      </c>
      <c r="U346" s="30"/>
      <c r="V346" s="30"/>
      <c r="W346" s="30"/>
      <c r="X346" s="30"/>
      <c r="Y346" s="30"/>
      <c r="Z346" s="30"/>
      <c r="AA346" s="30"/>
      <c r="AB346" s="30"/>
      <c r="AC346" s="30"/>
      <c r="AD346" s="30"/>
      <c r="AE346" s="30"/>
      <c r="AR346" s="152" t="s">
        <v>162</v>
      </c>
      <c r="AT346" s="152" t="s">
        <v>164</v>
      </c>
      <c r="AU346" s="152" t="s">
        <v>86</v>
      </c>
      <c r="AY346" s="15" t="s">
        <v>163</v>
      </c>
      <c r="BE346" s="153">
        <f>IF(N346="základní",J346,0)</f>
        <v>0</v>
      </c>
      <c r="BF346" s="153">
        <f>IF(N346="snížená",J346,0)</f>
        <v>0</v>
      </c>
      <c r="BG346" s="153">
        <f>IF(N346="zákl. přenesená",J346,0)</f>
        <v>0</v>
      </c>
      <c r="BH346" s="153">
        <f>IF(N346="sníž. přenesená",J346,0)</f>
        <v>0</v>
      </c>
      <c r="BI346" s="153">
        <f>IF(N346="nulová",J346,0)</f>
        <v>0</v>
      </c>
      <c r="BJ346" s="15" t="s">
        <v>84</v>
      </c>
      <c r="BK346" s="153">
        <f>ROUND(I346*H346,2)</f>
        <v>0</v>
      </c>
      <c r="BL346" s="15" t="s">
        <v>162</v>
      </c>
      <c r="BM346" s="152" t="s">
        <v>573</v>
      </c>
    </row>
    <row r="347" spans="1:65" s="13" customFormat="1" ht="11.25">
      <c r="B347" s="165"/>
      <c r="D347" s="166" t="s">
        <v>229</v>
      </c>
      <c r="E347" s="167" t="s">
        <v>1</v>
      </c>
      <c r="F347" s="168" t="s">
        <v>574</v>
      </c>
      <c r="H347" s="169">
        <v>2.7679999999999998</v>
      </c>
      <c r="I347" s="170"/>
      <c r="L347" s="165"/>
      <c r="M347" s="171"/>
      <c r="N347" s="172"/>
      <c r="O347" s="172"/>
      <c r="P347" s="172"/>
      <c r="Q347" s="172"/>
      <c r="R347" s="172"/>
      <c r="S347" s="172"/>
      <c r="T347" s="173"/>
      <c r="AT347" s="167" t="s">
        <v>229</v>
      </c>
      <c r="AU347" s="167" t="s">
        <v>86</v>
      </c>
      <c r="AV347" s="13" t="s">
        <v>86</v>
      </c>
      <c r="AW347" s="13" t="s">
        <v>32</v>
      </c>
      <c r="AX347" s="13" t="s">
        <v>76</v>
      </c>
      <c r="AY347" s="167" t="s">
        <v>163</v>
      </c>
    </row>
    <row r="348" spans="1:65" s="13" customFormat="1" ht="11.25">
      <c r="B348" s="165"/>
      <c r="D348" s="166" t="s">
        <v>229</v>
      </c>
      <c r="E348" s="167" t="s">
        <v>1</v>
      </c>
      <c r="F348" s="168" t="s">
        <v>575</v>
      </c>
      <c r="H348" s="169">
        <v>11.736000000000001</v>
      </c>
      <c r="I348" s="170"/>
      <c r="L348" s="165"/>
      <c r="M348" s="171"/>
      <c r="N348" s="172"/>
      <c r="O348" s="172"/>
      <c r="P348" s="172"/>
      <c r="Q348" s="172"/>
      <c r="R348" s="172"/>
      <c r="S348" s="172"/>
      <c r="T348" s="173"/>
      <c r="AT348" s="167" t="s">
        <v>229</v>
      </c>
      <c r="AU348" s="167" t="s">
        <v>86</v>
      </c>
      <c r="AV348" s="13" t="s">
        <v>86</v>
      </c>
      <c r="AW348" s="13" t="s">
        <v>32</v>
      </c>
      <c r="AX348" s="13" t="s">
        <v>76</v>
      </c>
      <c r="AY348" s="167" t="s">
        <v>163</v>
      </c>
    </row>
    <row r="349" spans="1:65" s="13" customFormat="1" ht="11.25">
      <c r="B349" s="165"/>
      <c r="D349" s="166" t="s">
        <v>229</v>
      </c>
      <c r="E349" s="167" t="s">
        <v>1</v>
      </c>
      <c r="F349" s="168" t="s">
        <v>576</v>
      </c>
      <c r="H349" s="169">
        <v>8.4879999999999995</v>
      </c>
      <c r="I349" s="170"/>
      <c r="L349" s="165"/>
      <c r="M349" s="171"/>
      <c r="N349" s="172"/>
      <c r="O349" s="172"/>
      <c r="P349" s="172"/>
      <c r="Q349" s="172"/>
      <c r="R349" s="172"/>
      <c r="S349" s="172"/>
      <c r="T349" s="173"/>
      <c r="AT349" s="167" t="s">
        <v>229</v>
      </c>
      <c r="AU349" s="167" t="s">
        <v>86</v>
      </c>
      <c r="AV349" s="13" t="s">
        <v>86</v>
      </c>
      <c r="AW349" s="13" t="s">
        <v>32</v>
      </c>
      <c r="AX349" s="13" t="s">
        <v>76</v>
      </c>
      <c r="AY349" s="167" t="s">
        <v>163</v>
      </c>
    </row>
    <row r="350" spans="1:65" s="13" customFormat="1" ht="11.25">
      <c r="B350" s="165"/>
      <c r="D350" s="166" t="s">
        <v>229</v>
      </c>
      <c r="E350" s="167" t="s">
        <v>1</v>
      </c>
      <c r="F350" s="168" t="s">
        <v>577</v>
      </c>
      <c r="H350" s="169">
        <v>3.2</v>
      </c>
      <c r="I350" s="170"/>
      <c r="L350" s="165"/>
      <c r="M350" s="171"/>
      <c r="N350" s="172"/>
      <c r="O350" s="172"/>
      <c r="P350" s="172"/>
      <c r="Q350" s="172"/>
      <c r="R350" s="172"/>
      <c r="S350" s="172"/>
      <c r="T350" s="173"/>
      <c r="AT350" s="167" t="s">
        <v>229</v>
      </c>
      <c r="AU350" s="167" t="s">
        <v>86</v>
      </c>
      <c r="AV350" s="13" t="s">
        <v>86</v>
      </c>
      <c r="AW350" s="13" t="s">
        <v>32</v>
      </c>
      <c r="AX350" s="13" t="s">
        <v>76</v>
      </c>
      <c r="AY350" s="167" t="s">
        <v>163</v>
      </c>
    </row>
    <row r="351" spans="1:65" s="2" customFormat="1" ht="24.2" customHeight="1">
      <c r="A351" s="30"/>
      <c r="B351" s="140"/>
      <c r="C351" s="141" t="s">
        <v>578</v>
      </c>
      <c r="D351" s="141" t="s">
        <v>164</v>
      </c>
      <c r="E351" s="142" t="s">
        <v>579</v>
      </c>
      <c r="F351" s="143" t="s">
        <v>580</v>
      </c>
      <c r="G351" s="144" t="s">
        <v>245</v>
      </c>
      <c r="H351" s="145">
        <v>94.108999999999995</v>
      </c>
      <c r="I351" s="146"/>
      <c r="J351" s="147">
        <f>ROUND(I351*H351,2)</f>
        <v>0</v>
      </c>
      <c r="K351" s="143" t="s">
        <v>227</v>
      </c>
      <c r="L351" s="31"/>
      <c r="M351" s="148" t="s">
        <v>1</v>
      </c>
      <c r="N351" s="149" t="s">
        <v>41</v>
      </c>
      <c r="O351" s="56"/>
      <c r="P351" s="150">
        <f>O351*H351</f>
        <v>0</v>
      </c>
      <c r="Q351" s="150">
        <v>0</v>
      </c>
      <c r="R351" s="150">
        <f>Q351*H351</f>
        <v>0</v>
      </c>
      <c r="S351" s="150">
        <v>0</v>
      </c>
      <c r="T351" s="151">
        <f>S351*H351</f>
        <v>0</v>
      </c>
      <c r="U351" s="30"/>
      <c r="V351" s="30"/>
      <c r="W351" s="30"/>
      <c r="X351" s="30"/>
      <c r="Y351" s="30"/>
      <c r="Z351" s="30"/>
      <c r="AA351" s="30"/>
      <c r="AB351" s="30"/>
      <c r="AC351" s="30"/>
      <c r="AD351" s="30"/>
      <c r="AE351" s="30"/>
      <c r="AR351" s="152" t="s">
        <v>162</v>
      </c>
      <c r="AT351" s="152" t="s">
        <v>164</v>
      </c>
      <c r="AU351" s="152" t="s">
        <v>86</v>
      </c>
      <c r="AY351" s="15" t="s">
        <v>163</v>
      </c>
      <c r="BE351" s="153">
        <f>IF(N351="základní",J351,0)</f>
        <v>0</v>
      </c>
      <c r="BF351" s="153">
        <f>IF(N351="snížená",J351,0)</f>
        <v>0</v>
      </c>
      <c r="BG351" s="153">
        <f>IF(N351="zákl. přenesená",J351,0)</f>
        <v>0</v>
      </c>
      <c r="BH351" s="153">
        <f>IF(N351="sníž. přenesená",J351,0)</f>
        <v>0</v>
      </c>
      <c r="BI351" s="153">
        <f>IF(N351="nulová",J351,0)</f>
        <v>0</v>
      </c>
      <c r="BJ351" s="15" t="s">
        <v>84</v>
      </c>
      <c r="BK351" s="153">
        <f>ROUND(I351*H351,2)</f>
        <v>0</v>
      </c>
      <c r="BL351" s="15" t="s">
        <v>162</v>
      </c>
      <c r="BM351" s="152" t="s">
        <v>581</v>
      </c>
    </row>
    <row r="352" spans="1:65" s="2" customFormat="1" ht="24.2" customHeight="1">
      <c r="A352" s="30"/>
      <c r="B352" s="140"/>
      <c r="C352" s="141" t="s">
        <v>582</v>
      </c>
      <c r="D352" s="141" t="s">
        <v>164</v>
      </c>
      <c r="E352" s="142" t="s">
        <v>583</v>
      </c>
      <c r="F352" s="143" t="s">
        <v>584</v>
      </c>
      <c r="G352" s="144" t="s">
        <v>245</v>
      </c>
      <c r="H352" s="145">
        <v>94.108999999999995</v>
      </c>
      <c r="I352" s="146"/>
      <c r="J352" s="147">
        <f>ROUND(I352*H352,2)</f>
        <v>0</v>
      </c>
      <c r="K352" s="143" t="s">
        <v>227</v>
      </c>
      <c r="L352" s="31"/>
      <c r="M352" s="148" t="s">
        <v>1</v>
      </c>
      <c r="N352" s="149" t="s">
        <v>41</v>
      </c>
      <c r="O352" s="56"/>
      <c r="P352" s="150">
        <f>O352*H352</f>
        <v>0</v>
      </c>
      <c r="Q352" s="150">
        <v>0</v>
      </c>
      <c r="R352" s="150">
        <f>Q352*H352</f>
        <v>0</v>
      </c>
      <c r="S352" s="150">
        <v>0</v>
      </c>
      <c r="T352" s="151">
        <f>S352*H352</f>
        <v>0</v>
      </c>
      <c r="U352" s="30"/>
      <c r="V352" s="30"/>
      <c r="W352" s="30"/>
      <c r="X352" s="30"/>
      <c r="Y352" s="30"/>
      <c r="Z352" s="30"/>
      <c r="AA352" s="30"/>
      <c r="AB352" s="30"/>
      <c r="AC352" s="30"/>
      <c r="AD352" s="30"/>
      <c r="AE352" s="30"/>
      <c r="AR352" s="152" t="s">
        <v>162</v>
      </c>
      <c r="AT352" s="152" t="s">
        <v>164</v>
      </c>
      <c r="AU352" s="152" t="s">
        <v>86</v>
      </c>
      <c r="AY352" s="15" t="s">
        <v>163</v>
      </c>
      <c r="BE352" s="153">
        <f>IF(N352="základní",J352,0)</f>
        <v>0</v>
      </c>
      <c r="BF352" s="153">
        <f>IF(N352="snížená",J352,0)</f>
        <v>0</v>
      </c>
      <c r="BG352" s="153">
        <f>IF(N352="zákl. přenesená",J352,0)</f>
        <v>0</v>
      </c>
      <c r="BH352" s="153">
        <f>IF(N352="sníž. přenesená",J352,0)</f>
        <v>0</v>
      </c>
      <c r="BI352" s="153">
        <f>IF(N352="nulová",J352,0)</f>
        <v>0</v>
      </c>
      <c r="BJ352" s="15" t="s">
        <v>84</v>
      </c>
      <c r="BK352" s="153">
        <f>ROUND(I352*H352,2)</f>
        <v>0</v>
      </c>
      <c r="BL352" s="15" t="s">
        <v>162</v>
      </c>
      <c r="BM352" s="152" t="s">
        <v>585</v>
      </c>
    </row>
    <row r="353" spans="1:65" s="2" customFormat="1" ht="24.2" customHeight="1">
      <c r="A353" s="30"/>
      <c r="B353" s="140"/>
      <c r="C353" s="141" t="s">
        <v>586</v>
      </c>
      <c r="D353" s="141" t="s">
        <v>164</v>
      </c>
      <c r="E353" s="142" t="s">
        <v>587</v>
      </c>
      <c r="F353" s="143" t="s">
        <v>588</v>
      </c>
      <c r="G353" s="144" t="s">
        <v>245</v>
      </c>
      <c r="H353" s="145">
        <v>846.98099999999999</v>
      </c>
      <c r="I353" s="146"/>
      <c r="J353" s="147">
        <f>ROUND(I353*H353,2)</f>
        <v>0</v>
      </c>
      <c r="K353" s="143" t="s">
        <v>227</v>
      </c>
      <c r="L353" s="31"/>
      <c r="M353" s="148" t="s">
        <v>1</v>
      </c>
      <c r="N353" s="149" t="s">
        <v>41</v>
      </c>
      <c r="O353" s="56"/>
      <c r="P353" s="150">
        <f>O353*H353</f>
        <v>0</v>
      </c>
      <c r="Q353" s="150">
        <v>0</v>
      </c>
      <c r="R353" s="150">
        <f>Q353*H353</f>
        <v>0</v>
      </c>
      <c r="S353" s="150">
        <v>0</v>
      </c>
      <c r="T353" s="151">
        <f>S353*H353</f>
        <v>0</v>
      </c>
      <c r="U353" s="30"/>
      <c r="V353" s="30"/>
      <c r="W353" s="30"/>
      <c r="X353" s="30"/>
      <c r="Y353" s="30"/>
      <c r="Z353" s="30"/>
      <c r="AA353" s="30"/>
      <c r="AB353" s="30"/>
      <c r="AC353" s="30"/>
      <c r="AD353" s="30"/>
      <c r="AE353" s="30"/>
      <c r="AR353" s="152" t="s">
        <v>162</v>
      </c>
      <c r="AT353" s="152" t="s">
        <v>164</v>
      </c>
      <c r="AU353" s="152" t="s">
        <v>86</v>
      </c>
      <c r="AY353" s="15" t="s">
        <v>163</v>
      </c>
      <c r="BE353" s="153">
        <f>IF(N353="základní",J353,0)</f>
        <v>0</v>
      </c>
      <c r="BF353" s="153">
        <f>IF(N353="snížená",J353,0)</f>
        <v>0</v>
      </c>
      <c r="BG353" s="153">
        <f>IF(N353="zákl. přenesená",J353,0)</f>
        <v>0</v>
      </c>
      <c r="BH353" s="153">
        <f>IF(N353="sníž. přenesená",J353,0)</f>
        <v>0</v>
      </c>
      <c r="BI353" s="153">
        <f>IF(N353="nulová",J353,0)</f>
        <v>0</v>
      </c>
      <c r="BJ353" s="15" t="s">
        <v>84</v>
      </c>
      <c r="BK353" s="153">
        <f>ROUND(I353*H353,2)</f>
        <v>0</v>
      </c>
      <c r="BL353" s="15" t="s">
        <v>162</v>
      </c>
      <c r="BM353" s="152" t="s">
        <v>589</v>
      </c>
    </row>
    <row r="354" spans="1:65" s="13" customFormat="1" ht="11.25">
      <c r="B354" s="165"/>
      <c r="D354" s="166" t="s">
        <v>229</v>
      </c>
      <c r="F354" s="168" t="s">
        <v>590</v>
      </c>
      <c r="H354" s="169">
        <v>846.98099999999999</v>
      </c>
      <c r="I354" s="170"/>
      <c r="L354" s="165"/>
      <c r="M354" s="171"/>
      <c r="N354" s="172"/>
      <c r="O354" s="172"/>
      <c r="P354" s="172"/>
      <c r="Q354" s="172"/>
      <c r="R354" s="172"/>
      <c r="S354" s="172"/>
      <c r="T354" s="173"/>
      <c r="AT354" s="167" t="s">
        <v>229</v>
      </c>
      <c r="AU354" s="167" t="s">
        <v>86</v>
      </c>
      <c r="AV354" s="13" t="s">
        <v>86</v>
      </c>
      <c r="AW354" s="13" t="s">
        <v>3</v>
      </c>
      <c r="AX354" s="13" t="s">
        <v>84</v>
      </c>
      <c r="AY354" s="167" t="s">
        <v>163</v>
      </c>
    </row>
    <row r="355" spans="1:65" s="2" customFormat="1" ht="33" customHeight="1">
      <c r="A355" s="30"/>
      <c r="B355" s="140"/>
      <c r="C355" s="141" t="s">
        <v>591</v>
      </c>
      <c r="D355" s="141" t="s">
        <v>164</v>
      </c>
      <c r="E355" s="142" t="s">
        <v>592</v>
      </c>
      <c r="F355" s="143" t="s">
        <v>593</v>
      </c>
      <c r="G355" s="144" t="s">
        <v>245</v>
      </c>
      <c r="H355" s="145">
        <v>41.792999999999999</v>
      </c>
      <c r="I355" s="146"/>
      <c r="J355" s="147">
        <f>ROUND(I355*H355,2)</f>
        <v>0</v>
      </c>
      <c r="K355" s="143" t="s">
        <v>594</v>
      </c>
      <c r="L355" s="31"/>
      <c r="M355" s="148" t="s">
        <v>1</v>
      </c>
      <c r="N355" s="149" t="s">
        <v>41</v>
      </c>
      <c r="O355" s="56"/>
      <c r="P355" s="150">
        <f>O355*H355</f>
        <v>0</v>
      </c>
      <c r="Q355" s="150">
        <v>0</v>
      </c>
      <c r="R355" s="150">
        <f>Q355*H355</f>
        <v>0</v>
      </c>
      <c r="S355" s="150">
        <v>0</v>
      </c>
      <c r="T355" s="151">
        <f>S355*H355</f>
        <v>0</v>
      </c>
      <c r="U355" s="30"/>
      <c r="V355" s="30"/>
      <c r="W355" s="30"/>
      <c r="X355" s="30"/>
      <c r="Y355" s="30"/>
      <c r="Z355" s="30"/>
      <c r="AA355" s="30"/>
      <c r="AB355" s="30"/>
      <c r="AC355" s="30"/>
      <c r="AD355" s="30"/>
      <c r="AE355" s="30"/>
      <c r="AR355" s="152" t="s">
        <v>162</v>
      </c>
      <c r="AT355" s="152" t="s">
        <v>164</v>
      </c>
      <c r="AU355" s="152" t="s">
        <v>86</v>
      </c>
      <c r="AY355" s="15" t="s">
        <v>163</v>
      </c>
      <c r="BE355" s="153">
        <f>IF(N355="základní",J355,0)</f>
        <v>0</v>
      </c>
      <c r="BF355" s="153">
        <f>IF(N355="snížená",J355,0)</f>
        <v>0</v>
      </c>
      <c r="BG355" s="153">
        <f>IF(N355="zákl. přenesená",J355,0)</f>
        <v>0</v>
      </c>
      <c r="BH355" s="153">
        <f>IF(N355="sníž. přenesená",J355,0)</f>
        <v>0</v>
      </c>
      <c r="BI355" s="153">
        <f>IF(N355="nulová",J355,0)</f>
        <v>0</v>
      </c>
      <c r="BJ355" s="15" t="s">
        <v>84</v>
      </c>
      <c r="BK355" s="153">
        <f>ROUND(I355*H355,2)</f>
        <v>0</v>
      </c>
      <c r="BL355" s="15" t="s">
        <v>162</v>
      </c>
      <c r="BM355" s="152" t="s">
        <v>595</v>
      </c>
    </row>
    <row r="356" spans="1:65" s="2" customFormat="1" ht="33" customHeight="1">
      <c r="A356" s="30"/>
      <c r="B356" s="140"/>
      <c r="C356" s="141" t="s">
        <v>596</v>
      </c>
      <c r="D356" s="141" t="s">
        <v>164</v>
      </c>
      <c r="E356" s="142" t="s">
        <v>597</v>
      </c>
      <c r="F356" s="143" t="s">
        <v>598</v>
      </c>
      <c r="G356" s="144" t="s">
        <v>245</v>
      </c>
      <c r="H356" s="145">
        <v>46.875999999999998</v>
      </c>
      <c r="I356" s="146"/>
      <c r="J356" s="147">
        <f>ROUND(I356*H356,2)</f>
        <v>0</v>
      </c>
      <c r="K356" s="143" t="s">
        <v>227</v>
      </c>
      <c r="L356" s="31"/>
      <c r="M356" s="148" t="s">
        <v>1</v>
      </c>
      <c r="N356" s="149" t="s">
        <v>41</v>
      </c>
      <c r="O356" s="56"/>
      <c r="P356" s="150">
        <f>O356*H356</f>
        <v>0</v>
      </c>
      <c r="Q356" s="150">
        <v>0</v>
      </c>
      <c r="R356" s="150">
        <f>Q356*H356</f>
        <v>0</v>
      </c>
      <c r="S356" s="150">
        <v>0</v>
      </c>
      <c r="T356" s="151">
        <f>S356*H356</f>
        <v>0</v>
      </c>
      <c r="U356" s="30"/>
      <c r="V356" s="30"/>
      <c r="W356" s="30"/>
      <c r="X356" s="30"/>
      <c r="Y356" s="30"/>
      <c r="Z356" s="30"/>
      <c r="AA356" s="30"/>
      <c r="AB356" s="30"/>
      <c r="AC356" s="30"/>
      <c r="AD356" s="30"/>
      <c r="AE356" s="30"/>
      <c r="AR356" s="152" t="s">
        <v>162</v>
      </c>
      <c r="AT356" s="152" t="s">
        <v>164</v>
      </c>
      <c r="AU356" s="152" t="s">
        <v>86</v>
      </c>
      <c r="AY356" s="15" t="s">
        <v>163</v>
      </c>
      <c r="BE356" s="153">
        <f>IF(N356="základní",J356,0)</f>
        <v>0</v>
      </c>
      <c r="BF356" s="153">
        <f>IF(N356="snížená",J356,0)</f>
        <v>0</v>
      </c>
      <c r="BG356" s="153">
        <f>IF(N356="zákl. přenesená",J356,0)</f>
        <v>0</v>
      </c>
      <c r="BH356" s="153">
        <f>IF(N356="sníž. přenesená",J356,0)</f>
        <v>0</v>
      </c>
      <c r="BI356" s="153">
        <f>IF(N356="nulová",J356,0)</f>
        <v>0</v>
      </c>
      <c r="BJ356" s="15" t="s">
        <v>84</v>
      </c>
      <c r="BK356" s="153">
        <f>ROUND(I356*H356,2)</f>
        <v>0</v>
      </c>
      <c r="BL356" s="15" t="s">
        <v>162</v>
      </c>
      <c r="BM356" s="152" t="s">
        <v>599</v>
      </c>
    </row>
    <row r="357" spans="1:65" s="2" customFormat="1" ht="33" customHeight="1">
      <c r="A357" s="30"/>
      <c r="B357" s="140"/>
      <c r="C357" s="141" t="s">
        <v>600</v>
      </c>
      <c r="D357" s="141" t="s">
        <v>164</v>
      </c>
      <c r="E357" s="142" t="s">
        <v>601</v>
      </c>
      <c r="F357" s="143" t="s">
        <v>602</v>
      </c>
      <c r="G357" s="144" t="s">
        <v>245</v>
      </c>
      <c r="H357" s="145">
        <v>5.44</v>
      </c>
      <c r="I357" s="146"/>
      <c r="J357" s="147">
        <f>ROUND(I357*H357,2)</f>
        <v>0</v>
      </c>
      <c r="K357" s="143" t="s">
        <v>227</v>
      </c>
      <c r="L357" s="31"/>
      <c r="M357" s="148" t="s">
        <v>1</v>
      </c>
      <c r="N357" s="149" t="s">
        <v>41</v>
      </c>
      <c r="O357" s="56"/>
      <c r="P357" s="150">
        <f>O357*H357</f>
        <v>0</v>
      </c>
      <c r="Q357" s="150">
        <v>0</v>
      </c>
      <c r="R357" s="150">
        <f>Q357*H357</f>
        <v>0</v>
      </c>
      <c r="S357" s="150">
        <v>0</v>
      </c>
      <c r="T357" s="151">
        <f>S357*H357</f>
        <v>0</v>
      </c>
      <c r="U357" s="30"/>
      <c r="V357" s="30"/>
      <c r="W357" s="30"/>
      <c r="X357" s="30"/>
      <c r="Y357" s="30"/>
      <c r="Z357" s="30"/>
      <c r="AA357" s="30"/>
      <c r="AB357" s="30"/>
      <c r="AC357" s="30"/>
      <c r="AD357" s="30"/>
      <c r="AE357" s="30"/>
      <c r="AR357" s="152" t="s">
        <v>162</v>
      </c>
      <c r="AT357" s="152" t="s">
        <v>164</v>
      </c>
      <c r="AU357" s="152" t="s">
        <v>86</v>
      </c>
      <c r="AY357" s="15" t="s">
        <v>163</v>
      </c>
      <c r="BE357" s="153">
        <f>IF(N357="základní",J357,0)</f>
        <v>0</v>
      </c>
      <c r="BF357" s="153">
        <f>IF(N357="snížená",J357,0)</f>
        <v>0</v>
      </c>
      <c r="BG357" s="153">
        <f>IF(N357="zákl. přenesená",J357,0)</f>
        <v>0</v>
      </c>
      <c r="BH357" s="153">
        <f>IF(N357="sníž. přenesená",J357,0)</f>
        <v>0</v>
      </c>
      <c r="BI357" s="153">
        <f>IF(N357="nulová",J357,0)</f>
        <v>0</v>
      </c>
      <c r="BJ357" s="15" t="s">
        <v>84</v>
      </c>
      <c r="BK357" s="153">
        <f>ROUND(I357*H357,2)</f>
        <v>0</v>
      </c>
      <c r="BL357" s="15" t="s">
        <v>162</v>
      </c>
      <c r="BM357" s="152" t="s">
        <v>603</v>
      </c>
    </row>
    <row r="358" spans="1:65" s="11" customFormat="1" ht="22.9" customHeight="1">
      <c r="B358" s="129"/>
      <c r="D358" s="130" t="s">
        <v>75</v>
      </c>
      <c r="E358" s="163" t="s">
        <v>604</v>
      </c>
      <c r="F358" s="163" t="s">
        <v>605</v>
      </c>
      <c r="I358" s="132"/>
      <c r="J358" s="164">
        <f>BK358</f>
        <v>0</v>
      </c>
      <c r="L358" s="129"/>
      <c r="M358" s="134"/>
      <c r="N358" s="135"/>
      <c r="O358" s="135"/>
      <c r="P358" s="136">
        <f>P359</f>
        <v>0</v>
      </c>
      <c r="Q358" s="135"/>
      <c r="R358" s="136">
        <f>R359</f>
        <v>0</v>
      </c>
      <c r="S358" s="135"/>
      <c r="T358" s="137">
        <f>T359</f>
        <v>0</v>
      </c>
      <c r="AR358" s="130" t="s">
        <v>84</v>
      </c>
      <c r="AT358" s="138" t="s">
        <v>75</v>
      </c>
      <c r="AU358" s="138" t="s">
        <v>84</v>
      </c>
      <c r="AY358" s="130" t="s">
        <v>163</v>
      </c>
      <c r="BK358" s="139">
        <f>BK359</f>
        <v>0</v>
      </c>
    </row>
    <row r="359" spans="1:65" s="2" customFormat="1" ht="21.75" customHeight="1">
      <c r="A359" s="30"/>
      <c r="B359" s="140"/>
      <c r="C359" s="141" t="s">
        <v>606</v>
      </c>
      <c r="D359" s="141" t="s">
        <v>164</v>
      </c>
      <c r="E359" s="142" t="s">
        <v>607</v>
      </c>
      <c r="F359" s="143" t="s">
        <v>608</v>
      </c>
      <c r="G359" s="144" t="s">
        <v>245</v>
      </c>
      <c r="H359" s="145">
        <v>75.108000000000004</v>
      </c>
      <c r="I359" s="146"/>
      <c r="J359" s="147">
        <f>ROUND(I359*H359,2)</f>
        <v>0</v>
      </c>
      <c r="K359" s="143" t="s">
        <v>227</v>
      </c>
      <c r="L359" s="31"/>
      <c r="M359" s="148" t="s">
        <v>1</v>
      </c>
      <c r="N359" s="149" t="s">
        <v>41</v>
      </c>
      <c r="O359" s="56"/>
      <c r="P359" s="150">
        <f>O359*H359</f>
        <v>0</v>
      </c>
      <c r="Q359" s="150">
        <v>0</v>
      </c>
      <c r="R359" s="150">
        <f>Q359*H359</f>
        <v>0</v>
      </c>
      <c r="S359" s="150">
        <v>0</v>
      </c>
      <c r="T359" s="151">
        <f>S359*H359</f>
        <v>0</v>
      </c>
      <c r="U359" s="30"/>
      <c r="V359" s="30"/>
      <c r="W359" s="30"/>
      <c r="X359" s="30"/>
      <c r="Y359" s="30"/>
      <c r="Z359" s="30"/>
      <c r="AA359" s="30"/>
      <c r="AB359" s="30"/>
      <c r="AC359" s="30"/>
      <c r="AD359" s="30"/>
      <c r="AE359" s="30"/>
      <c r="AR359" s="152" t="s">
        <v>162</v>
      </c>
      <c r="AT359" s="152" t="s">
        <v>164</v>
      </c>
      <c r="AU359" s="152" t="s">
        <v>86</v>
      </c>
      <c r="AY359" s="15" t="s">
        <v>163</v>
      </c>
      <c r="BE359" s="153">
        <f>IF(N359="základní",J359,0)</f>
        <v>0</v>
      </c>
      <c r="BF359" s="153">
        <f>IF(N359="snížená",J359,0)</f>
        <v>0</v>
      </c>
      <c r="BG359" s="153">
        <f>IF(N359="zákl. přenesená",J359,0)</f>
        <v>0</v>
      </c>
      <c r="BH359" s="153">
        <f>IF(N359="sníž. přenesená",J359,0)</f>
        <v>0</v>
      </c>
      <c r="BI359" s="153">
        <f>IF(N359="nulová",J359,0)</f>
        <v>0</v>
      </c>
      <c r="BJ359" s="15" t="s">
        <v>84</v>
      </c>
      <c r="BK359" s="153">
        <f>ROUND(I359*H359,2)</f>
        <v>0</v>
      </c>
      <c r="BL359" s="15" t="s">
        <v>162</v>
      </c>
      <c r="BM359" s="152" t="s">
        <v>609</v>
      </c>
    </row>
    <row r="360" spans="1:65" s="11" customFormat="1" ht="25.9" customHeight="1">
      <c r="B360" s="129"/>
      <c r="D360" s="130" t="s">
        <v>75</v>
      </c>
      <c r="E360" s="131" t="s">
        <v>610</v>
      </c>
      <c r="F360" s="131" t="s">
        <v>611</v>
      </c>
      <c r="I360" s="132"/>
      <c r="J360" s="133">
        <f>BK360</f>
        <v>0</v>
      </c>
      <c r="L360" s="129"/>
      <c r="M360" s="134"/>
      <c r="N360" s="135"/>
      <c r="O360" s="135"/>
      <c r="P360" s="136">
        <f>P361+P409+P441+P473+P477+P503+P513+P539+P557+P564+P598+P610</f>
        <v>0</v>
      </c>
      <c r="Q360" s="135"/>
      <c r="R360" s="136">
        <f>R361+R409+R441+R473+R477+R503+R513+R539+R557+R564+R598+R610</f>
        <v>23.780260769999995</v>
      </c>
      <c r="S360" s="135"/>
      <c r="T360" s="137">
        <f>T361+T409+T441+T473+T477+T503+T513+T539+T557+T564+T598+T610</f>
        <v>5.4404799999999991</v>
      </c>
      <c r="AR360" s="130" t="s">
        <v>86</v>
      </c>
      <c r="AT360" s="138" t="s">
        <v>75</v>
      </c>
      <c r="AU360" s="138" t="s">
        <v>76</v>
      </c>
      <c r="AY360" s="130" t="s">
        <v>163</v>
      </c>
      <c r="BK360" s="139">
        <f>BK361+BK409+BK441+BK473+BK477+BK503+BK513+BK539+BK557+BK564+BK598+BK610</f>
        <v>0</v>
      </c>
    </row>
    <row r="361" spans="1:65" s="11" customFormat="1" ht="22.9" customHeight="1">
      <c r="B361" s="129"/>
      <c r="D361" s="130" t="s">
        <v>75</v>
      </c>
      <c r="E361" s="163" t="s">
        <v>612</v>
      </c>
      <c r="F361" s="163" t="s">
        <v>613</v>
      </c>
      <c r="I361" s="132"/>
      <c r="J361" s="164">
        <f>BK361</f>
        <v>0</v>
      </c>
      <c r="L361" s="129"/>
      <c r="M361" s="134"/>
      <c r="N361" s="135"/>
      <c r="O361" s="135"/>
      <c r="P361" s="136">
        <f>SUM(P362:P408)</f>
        <v>0</v>
      </c>
      <c r="Q361" s="135"/>
      <c r="R361" s="136">
        <f>SUM(R362:R408)</f>
        <v>1.2461488000000001</v>
      </c>
      <c r="S361" s="135"/>
      <c r="T361" s="137">
        <f>SUM(T362:T408)</f>
        <v>0</v>
      </c>
      <c r="AR361" s="130" t="s">
        <v>86</v>
      </c>
      <c r="AT361" s="138" t="s">
        <v>75</v>
      </c>
      <c r="AU361" s="138" t="s">
        <v>84</v>
      </c>
      <c r="AY361" s="130" t="s">
        <v>163</v>
      </c>
      <c r="BK361" s="139">
        <f>SUM(BK362:BK408)</f>
        <v>0</v>
      </c>
    </row>
    <row r="362" spans="1:65" s="2" customFormat="1" ht="24.2" customHeight="1">
      <c r="A362" s="30"/>
      <c r="B362" s="140"/>
      <c r="C362" s="141" t="s">
        <v>614</v>
      </c>
      <c r="D362" s="141" t="s">
        <v>164</v>
      </c>
      <c r="E362" s="142" t="s">
        <v>615</v>
      </c>
      <c r="F362" s="143" t="s">
        <v>616</v>
      </c>
      <c r="G362" s="144" t="s">
        <v>253</v>
      </c>
      <c r="H362" s="145">
        <v>150.97999999999999</v>
      </c>
      <c r="I362" s="146"/>
      <c r="J362" s="147">
        <f>ROUND(I362*H362,2)</f>
        <v>0</v>
      </c>
      <c r="K362" s="143" t="s">
        <v>227</v>
      </c>
      <c r="L362" s="31"/>
      <c r="M362" s="148" t="s">
        <v>1</v>
      </c>
      <c r="N362" s="149" t="s">
        <v>41</v>
      </c>
      <c r="O362" s="56"/>
      <c r="P362" s="150">
        <f>O362*H362</f>
        <v>0</v>
      </c>
      <c r="Q362" s="150">
        <v>0</v>
      </c>
      <c r="R362" s="150">
        <f>Q362*H362</f>
        <v>0</v>
      </c>
      <c r="S362" s="150">
        <v>0</v>
      </c>
      <c r="T362" s="151">
        <f>S362*H362</f>
        <v>0</v>
      </c>
      <c r="U362" s="30"/>
      <c r="V362" s="30"/>
      <c r="W362" s="30"/>
      <c r="X362" s="30"/>
      <c r="Y362" s="30"/>
      <c r="Z362" s="30"/>
      <c r="AA362" s="30"/>
      <c r="AB362" s="30"/>
      <c r="AC362" s="30"/>
      <c r="AD362" s="30"/>
      <c r="AE362" s="30"/>
      <c r="AR362" s="152" t="s">
        <v>289</v>
      </c>
      <c r="AT362" s="152" t="s">
        <v>164</v>
      </c>
      <c r="AU362" s="152" t="s">
        <v>86</v>
      </c>
      <c r="AY362" s="15" t="s">
        <v>163</v>
      </c>
      <c r="BE362" s="153">
        <f>IF(N362="základní",J362,0)</f>
        <v>0</v>
      </c>
      <c r="BF362" s="153">
        <f>IF(N362="snížená",J362,0)</f>
        <v>0</v>
      </c>
      <c r="BG362" s="153">
        <f>IF(N362="zákl. přenesená",J362,0)</f>
        <v>0</v>
      </c>
      <c r="BH362" s="153">
        <f>IF(N362="sníž. přenesená",J362,0)</f>
        <v>0</v>
      </c>
      <c r="BI362" s="153">
        <f>IF(N362="nulová",J362,0)</f>
        <v>0</v>
      </c>
      <c r="BJ362" s="15" t="s">
        <v>84</v>
      </c>
      <c r="BK362" s="153">
        <f>ROUND(I362*H362,2)</f>
        <v>0</v>
      </c>
      <c r="BL362" s="15" t="s">
        <v>289</v>
      </c>
      <c r="BM362" s="152" t="s">
        <v>617</v>
      </c>
    </row>
    <row r="363" spans="1:65" s="13" customFormat="1" ht="11.25">
      <c r="B363" s="165"/>
      <c r="D363" s="166" t="s">
        <v>229</v>
      </c>
      <c r="E363" s="167" t="s">
        <v>1</v>
      </c>
      <c r="F363" s="168" t="s">
        <v>371</v>
      </c>
      <c r="H363" s="169">
        <v>19.82</v>
      </c>
      <c r="I363" s="170"/>
      <c r="L363" s="165"/>
      <c r="M363" s="171"/>
      <c r="N363" s="172"/>
      <c r="O363" s="172"/>
      <c r="P363" s="172"/>
      <c r="Q363" s="172"/>
      <c r="R363" s="172"/>
      <c r="S363" s="172"/>
      <c r="T363" s="173"/>
      <c r="AT363" s="167" t="s">
        <v>229</v>
      </c>
      <c r="AU363" s="167" t="s">
        <v>86</v>
      </c>
      <c r="AV363" s="13" t="s">
        <v>86</v>
      </c>
      <c r="AW363" s="13" t="s">
        <v>32</v>
      </c>
      <c r="AX363" s="13" t="s">
        <v>76</v>
      </c>
      <c r="AY363" s="167" t="s">
        <v>163</v>
      </c>
    </row>
    <row r="364" spans="1:65" s="13" customFormat="1" ht="11.25">
      <c r="B364" s="165"/>
      <c r="D364" s="166" t="s">
        <v>229</v>
      </c>
      <c r="E364" s="167" t="s">
        <v>1</v>
      </c>
      <c r="F364" s="168" t="s">
        <v>372</v>
      </c>
      <c r="H364" s="169">
        <v>25.57</v>
      </c>
      <c r="I364" s="170"/>
      <c r="L364" s="165"/>
      <c r="M364" s="171"/>
      <c r="N364" s="172"/>
      <c r="O364" s="172"/>
      <c r="P364" s="172"/>
      <c r="Q364" s="172"/>
      <c r="R364" s="172"/>
      <c r="S364" s="172"/>
      <c r="T364" s="173"/>
      <c r="AT364" s="167" t="s">
        <v>229</v>
      </c>
      <c r="AU364" s="167" t="s">
        <v>86</v>
      </c>
      <c r="AV364" s="13" t="s">
        <v>86</v>
      </c>
      <c r="AW364" s="13" t="s">
        <v>32</v>
      </c>
      <c r="AX364" s="13" t="s">
        <v>76</v>
      </c>
      <c r="AY364" s="167" t="s">
        <v>163</v>
      </c>
    </row>
    <row r="365" spans="1:65" s="13" customFormat="1" ht="11.25">
      <c r="B365" s="165"/>
      <c r="D365" s="166" t="s">
        <v>229</v>
      </c>
      <c r="E365" s="167" t="s">
        <v>1</v>
      </c>
      <c r="F365" s="168" t="s">
        <v>373</v>
      </c>
      <c r="H365" s="169">
        <v>3.46</v>
      </c>
      <c r="I365" s="170"/>
      <c r="L365" s="165"/>
      <c r="M365" s="171"/>
      <c r="N365" s="172"/>
      <c r="O365" s="172"/>
      <c r="P365" s="172"/>
      <c r="Q365" s="172"/>
      <c r="R365" s="172"/>
      <c r="S365" s="172"/>
      <c r="T365" s="173"/>
      <c r="AT365" s="167" t="s">
        <v>229</v>
      </c>
      <c r="AU365" s="167" t="s">
        <v>86</v>
      </c>
      <c r="AV365" s="13" t="s">
        <v>86</v>
      </c>
      <c r="AW365" s="13" t="s">
        <v>32</v>
      </c>
      <c r="AX365" s="13" t="s">
        <v>76</v>
      </c>
      <c r="AY365" s="167" t="s">
        <v>163</v>
      </c>
    </row>
    <row r="366" spans="1:65" s="13" customFormat="1" ht="11.25">
      <c r="B366" s="165"/>
      <c r="D366" s="166" t="s">
        <v>229</v>
      </c>
      <c r="E366" s="167" t="s">
        <v>1</v>
      </c>
      <c r="F366" s="168" t="s">
        <v>374</v>
      </c>
      <c r="H366" s="169">
        <v>44.54</v>
      </c>
      <c r="I366" s="170"/>
      <c r="L366" s="165"/>
      <c r="M366" s="171"/>
      <c r="N366" s="172"/>
      <c r="O366" s="172"/>
      <c r="P366" s="172"/>
      <c r="Q366" s="172"/>
      <c r="R366" s="172"/>
      <c r="S366" s="172"/>
      <c r="T366" s="173"/>
      <c r="AT366" s="167" t="s">
        <v>229</v>
      </c>
      <c r="AU366" s="167" t="s">
        <v>86</v>
      </c>
      <c r="AV366" s="13" t="s">
        <v>86</v>
      </c>
      <c r="AW366" s="13" t="s">
        <v>32</v>
      </c>
      <c r="AX366" s="13" t="s">
        <v>76</v>
      </c>
      <c r="AY366" s="167" t="s">
        <v>163</v>
      </c>
    </row>
    <row r="367" spans="1:65" s="13" customFormat="1" ht="11.25">
      <c r="B367" s="165"/>
      <c r="D367" s="166" t="s">
        <v>229</v>
      </c>
      <c r="E367" s="167" t="s">
        <v>1</v>
      </c>
      <c r="F367" s="168" t="s">
        <v>375</v>
      </c>
      <c r="H367" s="169">
        <v>11.78</v>
      </c>
      <c r="I367" s="170"/>
      <c r="L367" s="165"/>
      <c r="M367" s="171"/>
      <c r="N367" s="172"/>
      <c r="O367" s="172"/>
      <c r="P367" s="172"/>
      <c r="Q367" s="172"/>
      <c r="R367" s="172"/>
      <c r="S367" s="172"/>
      <c r="T367" s="173"/>
      <c r="AT367" s="167" t="s">
        <v>229</v>
      </c>
      <c r="AU367" s="167" t="s">
        <v>86</v>
      </c>
      <c r="AV367" s="13" t="s">
        <v>86</v>
      </c>
      <c r="AW367" s="13" t="s">
        <v>32</v>
      </c>
      <c r="AX367" s="13" t="s">
        <v>76</v>
      </c>
      <c r="AY367" s="167" t="s">
        <v>163</v>
      </c>
    </row>
    <row r="368" spans="1:65" s="13" customFormat="1" ht="11.25">
      <c r="B368" s="165"/>
      <c r="D368" s="166" t="s">
        <v>229</v>
      </c>
      <c r="E368" s="167" t="s">
        <v>1</v>
      </c>
      <c r="F368" s="168" t="s">
        <v>376</v>
      </c>
      <c r="H368" s="169">
        <v>13.12</v>
      </c>
      <c r="I368" s="170"/>
      <c r="L368" s="165"/>
      <c r="M368" s="171"/>
      <c r="N368" s="172"/>
      <c r="O368" s="172"/>
      <c r="P368" s="172"/>
      <c r="Q368" s="172"/>
      <c r="R368" s="172"/>
      <c r="S368" s="172"/>
      <c r="T368" s="173"/>
      <c r="AT368" s="167" t="s">
        <v>229</v>
      </c>
      <c r="AU368" s="167" t="s">
        <v>86</v>
      </c>
      <c r="AV368" s="13" t="s">
        <v>86</v>
      </c>
      <c r="AW368" s="13" t="s">
        <v>32</v>
      </c>
      <c r="AX368" s="13" t="s">
        <v>76</v>
      </c>
      <c r="AY368" s="167" t="s">
        <v>163</v>
      </c>
    </row>
    <row r="369" spans="1:65" s="13" customFormat="1" ht="11.25">
      <c r="B369" s="165"/>
      <c r="D369" s="166" t="s">
        <v>229</v>
      </c>
      <c r="E369" s="167" t="s">
        <v>1</v>
      </c>
      <c r="F369" s="168" t="s">
        <v>377</v>
      </c>
      <c r="H369" s="169">
        <v>17.25</v>
      </c>
      <c r="I369" s="170"/>
      <c r="L369" s="165"/>
      <c r="M369" s="171"/>
      <c r="N369" s="172"/>
      <c r="O369" s="172"/>
      <c r="P369" s="172"/>
      <c r="Q369" s="172"/>
      <c r="R369" s="172"/>
      <c r="S369" s="172"/>
      <c r="T369" s="173"/>
      <c r="AT369" s="167" t="s">
        <v>229</v>
      </c>
      <c r="AU369" s="167" t="s">
        <v>86</v>
      </c>
      <c r="AV369" s="13" t="s">
        <v>86</v>
      </c>
      <c r="AW369" s="13" t="s">
        <v>32</v>
      </c>
      <c r="AX369" s="13" t="s">
        <v>76</v>
      </c>
      <c r="AY369" s="167" t="s">
        <v>163</v>
      </c>
    </row>
    <row r="370" spans="1:65" s="13" customFormat="1" ht="11.25">
      <c r="B370" s="165"/>
      <c r="D370" s="166" t="s">
        <v>229</v>
      </c>
      <c r="E370" s="167" t="s">
        <v>1</v>
      </c>
      <c r="F370" s="168" t="s">
        <v>378</v>
      </c>
      <c r="H370" s="169">
        <v>6.63</v>
      </c>
      <c r="I370" s="170"/>
      <c r="L370" s="165"/>
      <c r="M370" s="171"/>
      <c r="N370" s="172"/>
      <c r="O370" s="172"/>
      <c r="P370" s="172"/>
      <c r="Q370" s="172"/>
      <c r="R370" s="172"/>
      <c r="S370" s="172"/>
      <c r="T370" s="173"/>
      <c r="AT370" s="167" t="s">
        <v>229</v>
      </c>
      <c r="AU370" s="167" t="s">
        <v>86</v>
      </c>
      <c r="AV370" s="13" t="s">
        <v>86</v>
      </c>
      <c r="AW370" s="13" t="s">
        <v>32</v>
      </c>
      <c r="AX370" s="13" t="s">
        <v>76</v>
      </c>
      <c r="AY370" s="167" t="s">
        <v>163</v>
      </c>
    </row>
    <row r="371" spans="1:65" s="13" customFormat="1" ht="11.25">
      <c r="B371" s="165"/>
      <c r="D371" s="166" t="s">
        <v>229</v>
      </c>
      <c r="E371" s="167" t="s">
        <v>1</v>
      </c>
      <c r="F371" s="168" t="s">
        <v>379</v>
      </c>
      <c r="H371" s="169">
        <v>1.43</v>
      </c>
      <c r="I371" s="170"/>
      <c r="L371" s="165"/>
      <c r="M371" s="171"/>
      <c r="N371" s="172"/>
      <c r="O371" s="172"/>
      <c r="P371" s="172"/>
      <c r="Q371" s="172"/>
      <c r="R371" s="172"/>
      <c r="S371" s="172"/>
      <c r="T371" s="173"/>
      <c r="AT371" s="167" t="s">
        <v>229</v>
      </c>
      <c r="AU371" s="167" t="s">
        <v>86</v>
      </c>
      <c r="AV371" s="13" t="s">
        <v>86</v>
      </c>
      <c r="AW371" s="13" t="s">
        <v>32</v>
      </c>
      <c r="AX371" s="13" t="s">
        <v>76</v>
      </c>
      <c r="AY371" s="167" t="s">
        <v>163</v>
      </c>
    </row>
    <row r="372" spans="1:65" s="13" customFormat="1" ht="11.25">
      <c r="B372" s="165"/>
      <c r="D372" s="166" t="s">
        <v>229</v>
      </c>
      <c r="E372" s="167" t="s">
        <v>1</v>
      </c>
      <c r="F372" s="168" t="s">
        <v>380</v>
      </c>
      <c r="H372" s="169">
        <v>1.33</v>
      </c>
      <c r="I372" s="170"/>
      <c r="L372" s="165"/>
      <c r="M372" s="171"/>
      <c r="N372" s="172"/>
      <c r="O372" s="172"/>
      <c r="P372" s="172"/>
      <c r="Q372" s="172"/>
      <c r="R372" s="172"/>
      <c r="S372" s="172"/>
      <c r="T372" s="173"/>
      <c r="AT372" s="167" t="s">
        <v>229</v>
      </c>
      <c r="AU372" s="167" t="s">
        <v>86</v>
      </c>
      <c r="AV372" s="13" t="s">
        <v>86</v>
      </c>
      <c r="AW372" s="13" t="s">
        <v>32</v>
      </c>
      <c r="AX372" s="13" t="s">
        <v>76</v>
      </c>
      <c r="AY372" s="167" t="s">
        <v>163</v>
      </c>
    </row>
    <row r="373" spans="1:65" s="13" customFormat="1" ht="11.25">
      <c r="B373" s="165"/>
      <c r="D373" s="166" t="s">
        <v>229</v>
      </c>
      <c r="E373" s="167" t="s">
        <v>1</v>
      </c>
      <c r="F373" s="168" t="s">
        <v>381</v>
      </c>
      <c r="H373" s="169">
        <v>1.45</v>
      </c>
      <c r="I373" s="170"/>
      <c r="L373" s="165"/>
      <c r="M373" s="171"/>
      <c r="N373" s="172"/>
      <c r="O373" s="172"/>
      <c r="P373" s="172"/>
      <c r="Q373" s="172"/>
      <c r="R373" s="172"/>
      <c r="S373" s="172"/>
      <c r="T373" s="173"/>
      <c r="AT373" s="167" t="s">
        <v>229</v>
      </c>
      <c r="AU373" s="167" t="s">
        <v>86</v>
      </c>
      <c r="AV373" s="13" t="s">
        <v>86</v>
      </c>
      <c r="AW373" s="13" t="s">
        <v>32</v>
      </c>
      <c r="AX373" s="13" t="s">
        <v>76</v>
      </c>
      <c r="AY373" s="167" t="s">
        <v>163</v>
      </c>
    </row>
    <row r="374" spans="1:65" s="13" customFormat="1" ht="11.25">
      <c r="B374" s="165"/>
      <c r="D374" s="166" t="s">
        <v>229</v>
      </c>
      <c r="E374" s="167" t="s">
        <v>1</v>
      </c>
      <c r="F374" s="168" t="s">
        <v>382</v>
      </c>
      <c r="H374" s="169">
        <v>1.31</v>
      </c>
      <c r="I374" s="170"/>
      <c r="L374" s="165"/>
      <c r="M374" s="171"/>
      <c r="N374" s="172"/>
      <c r="O374" s="172"/>
      <c r="P374" s="172"/>
      <c r="Q374" s="172"/>
      <c r="R374" s="172"/>
      <c r="S374" s="172"/>
      <c r="T374" s="173"/>
      <c r="AT374" s="167" t="s">
        <v>229</v>
      </c>
      <c r="AU374" s="167" t="s">
        <v>86</v>
      </c>
      <c r="AV374" s="13" t="s">
        <v>86</v>
      </c>
      <c r="AW374" s="13" t="s">
        <v>32</v>
      </c>
      <c r="AX374" s="13" t="s">
        <v>76</v>
      </c>
      <c r="AY374" s="167" t="s">
        <v>163</v>
      </c>
    </row>
    <row r="375" spans="1:65" s="13" customFormat="1" ht="11.25">
      <c r="B375" s="165"/>
      <c r="D375" s="166" t="s">
        <v>229</v>
      </c>
      <c r="E375" s="167" t="s">
        <v>1</v>
      </c>
      <c r="F375" s="168" t="s">
        <v>383</v>
      </c>
      <c r="H375" s="169">
        <v>3.29</v>
      </c>
      <c r="I375" s="170"/>
      <c r="L375" s="165"/>
      <c r="M375" s="171"/>
      <c r="N375" s="172"/>
      <c r="O375" s="172"/>
      <c r="P375" s="172"/>
      <c r="Q375" s="172"/>
      <c r="R375" s="172"/>
      <c r="S375" s="172"/>
      <c r="T375" s="173"/>
      <c r="AT375" s="167" t="s">
        <v>229</v>
      </c>
      <c r="AU375" s="167" t="s">
        <v>86</v>
      </c>
      <c r="AV375" s="13" t="s">
        <v>86</v>
      </c>
      <c r="AW375" s="13" t="s">
        <v>32</v>
      </c>
      <c r="AX375" s="13" t="s">
        <v>76</v>
      </c>
      <c r="AY375" s="167" t="s">
        <v>163</v>
      </c>
    </row>
    <row r="376" spans="1:65" s="2" customFormat="1" ht="16.5" customHeight="1">
      <c r="A376" s="30"/>
      <c r="B376" s="140"/>
      <c r="C376" s="174" t="s">
        <v>108</v>
      </c>
      <c r="D376" s="174" t="s">
        <v>618</v>
      </c>
      <c r="E376" s="175" t="s">
        <v>619</v>
      </c>
      <c r="F376" s="176" t="s">
        <v>620</v>
      </c>
      <c r="G376" s="177" t="s">
        <v>245</v>
      </c>
      <c r="H376" s="178">
        <v>0.05</v>
      </c>
      <c r="I376" s="179"/>
      <c r="J376" s="180">
        <f>ROUND(I376*H376,2)</f>
        <v>0</v>
      </c>
      <c r="K376" s="176" t="s">
        <v>227</v>
      </c>
      <c r="L376" s="181"/>
      <c r="M376" s="182" t="s">
        <v>1</v>
      </c>
      <c r="N376" s="183" t="s">
        <v>41</v>
      </c>
      <c r="O376" s="56"/>
      <c r="P376" s="150">
        <f>O376*H376</f>
        <v>0</v>
      </c>
      <c r="Q376" s="150">
        <v>1</v>
      </c>
      <c r="R376" s="150">
        <f>Q376*H376</f>
        <v>0.05</v>
      </c>
      <c r="S376" s="150">
        <v>0</v>
      </c>
      <c r="T376" s="151">
        <f>S376*H376</f>
        <v>0</v>
      </c>
      <c r="U376" s="30"/>
      <c r="V376" s="30"/>
      <c r="W376" s="30"/>
      <c r="X376" s="30"/>
      <c r="Y376" s="30"/>
      <c r="Z376" s="30"/>
      <c r="AA376" s="30"/>
      <c r="AB376" s="30"/>
      <c r="AC376" s="30"/>
      <c r="AD376" s="30"/>
      <c r="AE376" s="30"/>
      <c r="AR376" s="152" t="s">
        <v>362</v>
      </c>
      <c r="AT376" s="152" t="s">
        <v>618</v>
      </c>
      <c r="AU376" s="152" t="s">
        <v>86</v>
      </c>
      <c r="AY376" s="15" t="s">
        <v>163</v>
      </c>
      <c r="BE376" s="153">
        <f>IF(N376="základní",J376,0)</f>
        <v>0</v>
      </c>
      <c r="BF376" s="153">
        <f>IF(N376="snížená",J376,0)</f>
        <v>0</v>
      </c>
      <c r="BG376" s="153">
        <f>IF(N376="zákl. přenesená",J376,0)</f>
        <v>0</v>
      </c>
      <c r="BH376" s="153">
        <f>IF(N376="sníž. přenesená",J376,0)</f>
        <v>0</v>
      </c>
      <c r="BI376" s="153">
        <f>IF(N376="nulová",J376,0)</f>
        <v>0</v>
      </c>
      <c r="BJ376" s="15" t="s">
        <v>84</v>
      </c>
      <c r="BK376" s="153">
        <f>ROUND(I376*H376,2)</f>
        <v>0</v>
      </c>
      <c r="BL376" s="15" t="s">
        <v>289</v>
      </c>
      <c r="BM376" s="152" t="s">
        <v>621</v>
      </c>
    </row>
    <row r="377" spans="1:65" s="13" customFormat="1" ht="11.25">
      <c r="B377" s="165"/>
      <c r="D377" s="166" t="s">
        <v>229</v>
      </c>
      <c r="F377" s="168" t="s">
        <v>622</v>
      </c>
      <c r="H377" s="169">
        <v>0.05</v>
      </c>
      <c r="I377" s="170"/>
      <c r="L377" s="165"/>
      <c r="M377" s="171"/>
      <c r="N377" s="172"/>
      <c r="O377" s="172"/>
      <c r="P377" s="172"/>
      <c r="Q377" s="172"/>
      <c r="R377" s="172"/>
      <c r="S377" s="172"/>
      <c r="T377" s="173"/>
      <c r="AT377" s="167" t="s">
        <v>229</v>
      </c>
      <c r="AU377" s="167" t="s">
        <v>86</v>
      </c>
      <c r="AV377" s="13" t="s">
        <v>86</v>
      </c>
      <c r="AW377" s="13" t="s">
        <v>3</v>
      </c>
      <c r="AX377" s="13" t="s">
        <v>84</v>
      </c>
      <c r="AY377" s="167" t="s">
        <v>163</v>
      </c>
    </row>
    <row r="378" spans="1:65" s="2" customFormat="1" ht="33" customHeight="1">
      <c r="A378" s="30"/>
      <c r="B378" s="140"/>
      <c r="C378" s="141" t="s">
        <v>623</v>
      </c>
      <c r="D378" s="141" t="s">
        <v>164</v>
      </c>
      <c r="E378" s="142" t="s">
        <v>624</v>
      </c>
      <c r="F378" s="143" t="s">
        <v>625</v>
      </c>
      <c r="G378" s="144" t="s">
        <v>253</v>
      </c>
      <c r="H378" s="145">
        <v>15.44</v>
      </c>
      <c r="I378" s="146"/>
      <c r="J378" s="147">
        <f>ROUND(I378*H378,2)</f>
        <v>0</v>
      </c>
      <c r="K378" s="143" t="s">
        <v>227</v>
      </c>
      <c r="L378" s="31"/>
      <c r="M378" s="148" t="s">
        <v>1</v>
      </c>
      <c r="N378" s="149" t="s">
        <v>41</v>
      </c>
      <c r="O378" s="56"/>
      <c r="P378" s="150">
        <f>O378*H378</f>
        <v>0</v>
      </c>
      <c r="Q378" s="150">
        <v>3.5000000000000001E-3</v>
      </c>
      <c r="R378" s="150">
        <f>Q378*H378</f>
        <v>5.4039999999999998E-2</v>
      </c>
      <c r="S378" s="150">
        <v>0</v>
      </c>
      <c r="T378" s="151">
        <f>S378*H378</f>
        <v>0</v>
      </c>
      <c r="U378" s="30"/>
      <c r="V378" s="30"/>
      <c r="W378" s="30"/>
      <c r="X378" s="30"/>
      <c r="Y378" s="30"/>
      <c r="Z378" s="30"/>
      <c r="AA378" s="30"/>
      <c r="AB378" s="30"/>
      <c r="AC378" s="30"/>
      <c r="AD378" s="30"/>
      <c r="AE378" s="30"/>
      <c r="AR378" s="152" t="s">
        <v>289</v>
      </c>
      <c r="AT378" s="152" t="s">
        <v>164</v>
      </c>
      <c r="AU378" s="152" t="s">
        <v>86</v>
      </c>
      <c r="AY378" s="15" t="s">
        <v>163</v>
      </c>
      <c r="BE378" s="153">
        <f>IF(N378="základní",J378,0)</f>
        <v>0</v>
      </c>
      <c r="BF378" s="153">
        <f>IF(N378="snížená",J378,0)</f>
        <v>0</v>
      </c>
      <c r="BG378" s="153">
        <f>IF(N378="zákl. přenesená",J378,0)</f>
        <v>0</v>
      </c>
      <c r="BH378" s="153">
        <f>IF(N378="sníž. přenesená",J378,0)</f>
        <v>0</v>
      </c>
      <c r="BI378" s="153">
        <f>IF(N378="nulová",J378,0)</f>
        <v>0</v>
      </c>
      <c r="BJ378" s="15" t="s">
        <v>84</v>
      </c>
      <c r="BK378" s="153">
        <f>ROUND(I378*H378,2)</f>
        <v>0</v>
      </c>
      <c r="BL378" s="15" t="s">
        <v>289</v>
      </c>
      <c r="BM378" s="152" t="s">
        <v>626</v>
      </c>
    </row>
    <row r="379" spans="1:65" s="13" customFormat="1" ht="11.25">
      <c r="B379" s="165"/>
      <c r="D379" s="166" t="s">
        <v>229</v>
      </c>
      <c r="E379" s="167" t="s">
        <v>1</v>
      </c>
      <c r="F379" s="168" t="s">
        <v>378</v>
      </c>
      <c r="H379" s="169">
        <v>6.63</v>
      </c>
      <c r="I379" s="170"/>
      <c r="L379" s="165"/>
      <c r="M379" s="171"/>
      <c r="N379" s="172"/>
      <c r="O379" s="172"/>
      <c r="P379" s="172"/>
      <c r="Q379" s="172"/>
      <c r="R379" s="172"/>
      <c r="S379" s="172"/>
      <c r="T379" s="173"/>
      <c r="AT379" s="167" t="s">
        <v>229</v>
      </c>
      <c r="AU379" s="167" t="s">
        <v>86</v>
      </c>
      <c r="AV379" s="13" t="s">
        <v>86</v>
      </c>
      <c r="AW379" s="13" t="s">
        <v>32</v>
      </c>
      <c r="AX379" s="13" t="s">
        <v>76</v>
      </c>
      <c r="AY379" s="167" t="s">
        <v>163</v>
      </c>
    </row>
    <row r="380" spans="1:65" s="13" customFormat="1" ht="11.25">
      <c r="B380" s="165"/>
      <c r="D380" s="166" t="s">
        <v>229</v>
      </c>
      <c r="E380" s="167" t="s">
        <v>1</v>
      </c>
      <c r="F380" s="168" t="s">
        <v>379</v>
      </c>
      <c r="H380" s="169">
        <v>1.43</v>
      </c>
      <c r="I380" s="170"/>
      <c r="L380" s="165"/>
      <c r="M380" s="171"/>
      <c r="N380" s="172"/>
      <c r="O380" s="172"/>
      <c r="P380" s="172"/>
      <c r="Q380" s="172"/>
      <c r="R380" s="172"/>
      <c r="S380" s="172"/>
      <c r="T380" s="173"/>
      <c r="AT380" s="167" t="s">
        <v>229</v>
      </c>
      <c r="AU380" s="167" t="s">
        <v>86</v>
      </c>
      <c r="AV380" s="13" t="s">
        <v>86</v>
      </c>
      <c r="AW380" s="13" t="s">
        <v>32</v>
      </c>
      <c r="AX380" s="13" t="s">
        <v>76</v>
      </c>
      <c r="AY380" s="167" t="s">
        <v>163</v>
      </c>
    </row>
    <row r="381" spans="1:65" s="13" customFormat="1" ht="11.25">
      <c r="B381" s="165"/>
      <c r="D381" s="166" t="s">
        <v>229</v>
      </c>
      <c r="E381" s="167" t="s">
        <v>1</v>
      </c>
      <c r="F381" s="168" t="s">
        <v>380</v>
      </c>
      <c r="H381" s="169">
        <v>1.33</v>
      </c>
      <c r="I381" s="170"/>
      <c r="L381" s="165"/>
      <c r="M381" s="171"/>
      <c r="N381" s="172"/>
      <c r="O381" s="172"/>
      <c r="P381" s="172"/>
      <c r="Q381" s="172"/>
      <c r="R381" s="172"/>
      <c r="S381" s="172"/>
      <c r="T381" s="173"/>
      <c r="AT381" s="167" t="s">
        <v>229</v>
      </c>
      <c r="AU381" s="167" t="s">
        <v>86</v>
      </c>
      <c r="AV381" s="13" t="s">
        <v>86</v>
      </c>
      <c r="AW381" s="13" t="s">
        <v>32</v>
      </c>
      <c r="AX381" s="13" t="s">
        <v>76</v>
      </c>
      <c r="AY381" s="167" t="s">
        <v>163</v>
      </c>
    </row>
    <row r="382" spans="1:65" s="13" customFormat="1" ht="11.25">
      <c r="B382" s="165"/>
      <c r="D382" s="166" t="s">
        <v>229</v>
      </c>
      <c r="E382" s="167" t="s">
        <v>1</v>
      </c>
      <c r="F382" s="168" t="s">
        <v>381</v>
      </c>
      <c r="H382" s="169">
        <v>1.45</v>
      </c>
      <c r="I382" s="170"/>
      <c r="L382" s="165"/>
      <c r="M382" s="171"/>
      <c r="N382" s="172"/>
      <c r="O382" s="172"/>
      <c r="P382" s="172"/>
      <c r="Q382" s="172"/>
      <c r="R382" s="172"/>
      <c r="S382" s="172"/>
      <c r="T382" s="173"/>
      <c r="AT382" s="167" t="s">
        <v>229</v>
      </c>
      <c r="AU382" s="167" t="s">
        <v>86</v>
      </c>
      <c r="AV382" s="13" t="s">
        <v>86</v>
      </c>
      <c r="AW382" s="13" t="s">
        <v>32</v>
      </c>
      <c r="AX382" s="13" t="s">
        <v>76</v>
      </c>
      <c r="AY382" s="167" t="s">
        <v>163</v>
      </c>
    </row>
    <row r="383" spans="1:65" s="13" customFormat="1" ht="11.25">
      <c r="B383" s="165"/>
      <c r="D383" s="166" t="s">
        <v>229</v>
      </c>
      <c r="E383" s="167" t="s">
        <v>1</v>
      </c>
      <c r="F383" s="168" t="s">
        <v>382</v>
      </c>
      <c r="H383" s="169">
        <v>1.31</v>
      </c>
      <c r="I383" s="170"/>
      <c r="L383" s="165"/>
      <c r="M383" s="171"/>
      <c r="N383" s="172"/>
      <c r="O383" s="172"/>
      <c r="P383" s="172"/>
      <c r="Q383" s="172"/>
      <c r="R383" s="172"/>
      <c r="S383" s="172"/>
      <c r="T383" s="173"/>
      <c r="AT383" s="167" t="s">
        <v>229</v>
      </c>
      <c r="AU383" s="167" t="s">
        <v>86</v>
      </c>
      <c r="AV383" s="13" t="s">
        <v>86</v>
      </c>
      <c r="AW383" s="13" t="s">
        <v>32</v>
      </c>
      <c r="AX383" s="13" t="s">
        <v>76</v>
      </c>
      <c r="AY383" s="167" t="s">
        <v>163</v>
      </c>
    </row>
    <row r="384" spans="1:65" s="13" customFormat="1" ht="11.25">
      <c r="B384" s="165"/>
      <c r="D384" s="166" t="s">
        <v>229</v>
      </c>
      <c r="E384" s="167" t="s">
        <v>1</v>
      </c>
      <c r="F384" s="168" t="s">
        <v>383</v>
      </c>
      <c r="H384" s="169">
        <v>3.29</v>
      </c>
      <c r="I384" s="170"/>
      <c r="L384" s="165"/>
      <c r="M384" s="171"/>
      <c r="N384" s="172"/>
      <c r="O384" s="172"/>
      <c r="P384" s="172"/>
      <c r="Q384" s="172"/>
      <c r="R384" s="172"/>
      <c r="S384" s="172"/>
      <c r="T384" s="173"/>
      <c r="AT384" s="167" t="s">
        <v>229</v>
      </c>
      <c r="AU384" s="167" t="s">
        <v>86</v>
      </c>
      <c r="AV384" s="13" t="s">
        <v>86</v>
      </c>
      <c r="AW384" s="13" t="s">
        <v>32</v>
      </c>
      <c r="AX384" s="13" t="s">
        <v>76</v>
      </c>
      <c r="AY384" s="167" t="s">
        <v>163</v>
      </c>
    </row>
    <row r="385" spans="1:65" s="2" customFormat="1" ht="24.2" customHeight="1">
      <c r="A385" s="30"/>
      <c r="B385" s="140"/>
      <c r="C385" s="141" t="s">
        <v>627</v>
      </c>
      <c r="D385" s="141" t="s">
        <v>164</v>
      </c>
      <c r="E385" s="142" t="s">
        <v>628</v>
      </c>
      <c r="F385" s="143" t="s">
        <v>629</v>
      </c>
      <c r="G385" s="144" t="s">
        <v>329</v>
      </c>
      <c r="H385" s="145">
        <v>37.57</v>
      </c>
      <c r="I385" s="146"/>
      <c r="J385" s="147">
        <f>ROUND(I385*H385,2)</f>
        <v>0</v>
      </c>
      <c r="K385" s="143" t="s">
        <v>1</v>
      </c>
      <c r="L385" s="31"/>
      <c r="M385" s="148" t="s">
        <v>1</v>
      </c>
      <c r="N385" s="149" t="s">
        <v>41</v>
      </c>
      <c r="O385" s="56"/>
      <c r="P385" s="150">
        <f>O385*H385</f>
        <v>0</v>
      </c>
      <c r="Q385" s="150">
        <v>3.5000000000000001E-3</v>
      </c>
      <c r="R385" s="150">
        <f>Q385*H385</f>
        <v>0.131495</v>
      </c>
      <c r="S385" s="150">
        <v>0</v>
      </c>
      <c r="T385" s="151">
        <f>S385*H385</f>
        <v>0</v>
      </c>
      <c r="U385" s="30"/>
      <c r="V385" s="30"/>
      <c r="W385" s="30"/>
      <c r="X385" s="30"/>
      <c r="Y385" s="30"/>
      <c r="Z385" s="30"/>
      <c r="AA385" s="30"/>
      <c r="AB385" s="30"/>
      <c r="AC385" s="30"/>
      <c r="AD385" s="30"/>
      <c r="AE385" s="30"/>
      <c r="AR385" s="152" t="s">
        <v>289</v>
      </c>
      <c r="AT385" s="152" t="s">
        <v>164</v>
      </c>
      <c r="AU385" s="152" t="s">
        <v>86</v>
      </c>
      <c r="AY385" s="15" t="s">
        <v>163</v>
      </c>
      <c r="BE385" s="153">
        <f>IF(N385="základní",J385,0)</f>
        <v>0</v>
      </c>
      <c r="BF385" s="153">
        <f>IF(N385="snížená",J385,0)</f>
        <v>0</v>
      </c>
      <c r="BG385" s="153">
        <f>IF(N385="zákl. přenesená",J385,0)</f>
        <v>0</v>
      </c>
      <c r="BH385" s="153">
        <f>IF(N385="sníž. přenesená",J385,0)</f>
        <v>0</v>
      </c>
      <c r="BI385" s="153">
        <f>IF(N385="nulová",J385,0)</f>
        <v>0</v>
      </c>
      <c r="BJ385" s="15" t="s">
        <v>84</v>
      </c>
      <c r="BK385" s="153">
        <f>ROUND(I385*H385,2)</f>
        <v>0</v>
      </c>
      <c r="BL385" s="15" t="s">
        <v>289</v>
      </c>
      <c r="BM385" s="152" t="s">
        <v>630</v>
      </c>
    </row>
    <row r="386" spans="1:65" s="13" customFormat="1" ht="11.25">
      <c r="B386" s="165"/>
      <c r="D386" s="166" t="s">
        <v>229</v>
      </c>
      <c r="E386" s="167" t="s">
        <v>1</v>
      </c>
      <c r="F386" s="168" t="s">
        <v>631</v>
      </c>
      <c r="H386" s="169">
        <v>11.59</v>
      </c>
      <c r="I386" s="170"/>
      <c r="L386" s="165"/>
      <c r="M386" s="171"/>
      <c r="N386" s="172"/>
      <c r="O386" s="172"/>
      <c r="P386" s="172"/>
      <c r="Q386" s="172"/>
      <c r="R386" s="172"/>
      <c r="S386" s="172"/>
      <c r="T386" s="173"/>
      <c r="AT386" s="167" t="s">
        <v>229</v>
      </c>
      <c r="AU386" s="167" t="s">
        <v>86</v>
      </c>
      <c r="AV386" s="13" t="s">
        <v>86</v>
      </c>
      <c r="AW386" s="13" t="s">
        <v>32</v>
      </c>
      <c r="AX386" s="13" t="s">
        <v>76</v>
      </c>
      <c r="AY386" s="167" t="s">
        <v>163</v>
      </c>
    </row>
    <row r="387" spans="1:65" s="13" customFormat="1" ht="11.25">
      <c r="B387" s="165"/>
      <c r="D387" s="166" t="s">
        <v>229</v>
      </c>
      <c r="E387" s="167" t="s">
        <v>1</v>
      </c>
      <c r="F387" s="168" t="s">
        <v>632</v>
      </c>
      <c r="H387" s="169">
        <v>4.76</v>
      </c>
      <c r="I387" s="170"/>
      <c r="L387" s="165"/>
      <c r="M387" s="171"/>
      <c r="N387" s="172"/>
      <c r="O387" s="172"/>
      <c r="P387" s="172"/>
      <c r="Q387" s="172"/>
      <c r="R387" s="172"/>
      <c r="S387" s="172"/>
      <c r="T387" s="173"/>
      <c r="AT387" s="167" t="s">
        <v>229</v>
      </c>
      <c r="AU387" s="167" t="s">
        <v>86</v>
      </c>
      <c r="AV387" s="13" t="s">
        <v>86</v>
      </c>
      <c r="AW387" s="13" t="s">
        <v>32</v>
      </c>
      <c r="AX387" s="13" t="s">
        <v>76</v>
      </c>
      <c r="AY387" s="167" t="s">
        <v>163</v>
      </c>
    </row>
    <row r="388" spans="1:65" s="13" customFormat="1" ht="11.25">
      <c r="B388" s="165"/>
      <c r="D388" s="166" t="s">
        <v>229</v>
      </c>
      <c r="E388" s="167" t="s">
        <v>1</v>
      </c>
      <c r="F388" s="168" t="s">
        <v>633</v>
      </c>
      <c r="H388" s="169">
        <v>4.5999999999999996</v>
      </c>
      <c r="I388" s="170"/>
      <c r="L388" s="165"/>
      <c r="M388" s="171"/>
      <c r="N388" s="172"/>
      <c r="O388" s="172"/>
      <c r="P388" s="172"/>
      <c r="Q388" s="172"/>
      <c r="R388" s="172"/>
      <c r="S388" s="172"/>
      <c r="T388" s="173"/>
      <c r="AT388" s="167" t="s">
        <v>229</v>
      </c>
      <c r="AU388" s="167" t="s">
        <v>86</v>
      </c>
      <c r="AV388" s="13" t="s">
        <v>86</v>
      </c>
      <c r="AW388" s="13" t="s">
        <v>32</v>
      </c>
      <c r="AX388" s="13" t="s">
        <v>76</v>
      </c>
      <c r="AY388" s="167" t="s">
        <v>163</v>
      </c>
    </row>
    <row r="389" spans="1:65" s="13" customFormat="1" ht="11.25">
      <c r="B389" s="165"/>
      <c r="D389" s="166" t="s">
        <v>229</v>
      </c>
      <c r="E389" s="167" t="s">
        <v>1</v>
      </c>
      <c r="F389" s="168" t="s">
        <v>634</v>
      </c>
      <c r="H389" s="169">
        <v>4.76</v>
      </c>
      <c r="I389" s="170"/>
      <c r="L389" s="165"/>
      <c r="M389" s="171"/>
      <c r="N389" s="172"/>
      <c r="O389" s="172"/>
      <c r="P389" s="172"/>
      <c r="Q389" s="172"/>
      <c r="R389" s="172"/>
      <c r="S389" s="172"/>
      <c r="T389" s="173"/>
      <c r="AT389" s="167" t="s">
        <v>229</v>
      </c>
      <c r="AU389" s="167" t="s">
        <v>86</v>
      </c>
      <c r="AV389" s="13" t="s">
        <v>86</v>
      </c>
      <c r="AW389" s="13" t="s">
        <v>32</v>
      </c>
      <c r="AX389" s="13" t="s">
        <v>76</v>
      </c>
      <c r="AY389" s="167" t="s">
        <v>163</v>
      </c>
    </row>
    <row r="390" spans="1:65" s="13" customFormat="1" ht="11.25">
      <c r="B390" s="165"/>
      <c r="D390" s="166" t="s">
        <v>229</v>
      </c>
      <c r="E390" s="167" t="s">
        <v>1</v>
      </c>
      <c r="F390" s="168" t="s">
        <v>635</v>
      </c>
      <c r="H390" s="169">
        <v>4.5999999999999996</v>
      </c>
      <c r="I390" s="170"/>
      <c r="L390" s="165"/>
      <c r="M390" s="171"/>
      <c r="N390" s="172"/>
      <c r="O390" s="172"/>
      <c r="P390" s="172"/>
      <c r="Q390" s="172"/>
      <c r="R390" s="172"/>
      <c r="S390" s="172"/>
      <c r="T390" s="173"/>
      <c r="AT390" s="167" t="s">
        <v>229</v>
      </c>
      <c r="AU390" s="167" t="s">
        <v>86</v>
      </c>
      <c r="AV390" s="13" t="s">
        <v>86</v>
      </c>
      <c r="AW390" s="13" t="s">
        <v>32</v>
      </c>
      <c r="AX390" s="13" t="s">
        <v>76</v>
      </c>
      <c r="AY390" s="167" t="s">
        <v>163</v>
      </c>
    </row>
    <row r="391" spans="1:65" s="13" customFormat="1" ht="11.25">
      <c r="B391" s="165"/>
      <c r="D391" s="166" t="s">
        <v>229</v>
      </c>
      <c r="E391" s="167" t="s">
        <v>1</v>
      </c>
      <c r="F391" s="168" t="s">
        <v>636</v>
      </c>
      <c r="H391" s="169">
        <v>7.26</v>
      </c>
      <c r="I391" s="170"/>
      <c r="L391" s="165"/>
      <c r="M391" s="171"/>
      <c r="N391" s="172"/>
      <c r="O391" s="172"/>
      <c r="P391" s="172"/>
      <c r="Q391" s="172"/>
      <c r="R391" s="172"/>
      <c r="S391" s="172"/>
      <c r="T391" s="173"/>
      <c r="AT391" s="167" t="s">
        <v>229</v>
      </c>
      <c r="AU391" s="167" t="s">
        <v>86</v>
      </c>
      <c r="AV391" s="13" t="s">
        <v>86</v>
      </c>
      <c r="AW391" s="13" t="s">
        <v>32</v>
      </c>
      <c r="AX391" s="13" t="s">
        <v>76</v>
      </c>
      <c r="AY391" s="167" t="s">
        <v>163</v>
      </c>
    </row>
    <row r="392" spans="1:65" s="2" customFormat="1" ht="24.2" customHeight="1">
      <c r="A392" s="30"/>
      <c r="B392" s="140"/>
      <c r="C392" s="141" t="s">
        <v>637</v>
      </c>
      <c r="D392" s="141" t="s">
        <v>164</v>
      </c>
      <c r="E392" s="142" t="s">
        <v>638</v>
      </c>
      <c r="F392" s="143" t="s">
        <v>639</v>
      </c>
      <c r="G392" s="144" t="s">
        <v>253</v>
      </c>
      <c r="H392" s="145">
        <v>150.97999999999999</v>
      </c>
      <c r="I392" s="146"/>
      <c r="J392" s="147">
        <f>ROUND(I392*H392,2)</f>
        <v>0</v>
      </c>
      <c r="K392" s="143" t="s">
        <v>227</v>
      </c>
      <c r="L392" s="31"/>
      <c r="M392" s="148" t="s">
        <v>1</v>
      </c>
      <c r="N392" s="149" t="s">
        <v>41</v>
      </c>
      <c r="O392" s="56"/>
      <c r="P392" s="150">
        <f>O392*H392</f>
        <v>0</v>
      </c>
      <c r="Q392" s="150">
        <v>4.0000000000000002E-4</v>
      </c>
      <c r="R392" s="150">
        <f>Q392*H392</f>
        <v>6.0392000000000001E-2</v>
      </c>
      <c r="S392" s="150">
        <v>0</v>
      </c>
      <c r="T392" s="151">
        <f>S392*H392</f>
        <v>0</v>
      </c>
      <c r="U392" s="30"/>
      <c r="V392" s="30"/>
      <c r="W392" s="30"/>
      <c r="X392" s="30"/>
      <c r="Y392" s="30"/>
      <c r="Z392" s="30"/>
      <c r="AA392" s="30"/>
      <c r="AB392" s="30"/>
      <c r="AC392" s="30"/>
      <c r="AD392" s="30"/>
      <c r="AE392" s="30"/>
      <c r="AR392" s="152" t="s">
        <v>289</v>
      </c>
      <c r="AT392" s="152" t="s">
        <v>164</v>
      </c>
      <c r="AU392" s="152" t="s">
        <v>86</v>
      </c>
      <c r="AY392" s="15" t="s">
        <v>163</v>
      </c>
      <c r="BE392" s="153">
        <f>IF(N392="základní",J392,0)</f>
        <v>0</v>
      </c>
      <c r="BF392" s="153">
        <f>IF(N392="snížená",J392,0)</f>
        <v>0</v>
      </c>
      <c r="BG392" s="153">
        <f>IF(N392="zákl. přenesená",J392,0)</f>
        <v>0</v>
      </c>
      <c r="BH392" s="153">
        <f>IF(N392="sníž. přenesená",J392,0)</f>
        <v>0</v>
      </c>
      <c r="BI392" s="153">
        <f>IF(N392="nulová",J392,0)</f>
        <v>0</v>
      </c>
      <c r="BJ392" s="15" t="s">
        <v>84</v>
      </c>
      <c r="BK392" s="153">
        <f>ROUND(I392*H392,2)</f>
        <v>0</v>
      </c>
      <c r="BL392" s="15" t="s">
        <v>289</v>
      </c>
      <c r="BM392" s="152" t="s">
        <v>640</v>
      </c>
    </row>
    <row r="393" spans="1:65" s="13" customFormat="1" ht="11.25">
      <c r="B393" s="165"/>
      <c r="D393" s="166" t="s">
        <v>229</v>
      </c>
      <c r="E393" s="167" t="s">
        <v>1</v>
      </c>
      <c r="F393" s="168" t="s">
        <v>371</v>
      </c>
      <c r="H393" s="169">
        <v>19.82</v>
      </c>
      <c r="I393" s="170"/>
      <c r="L393" s="165"/>
      <c r="M393" s="171"/>
      <c r="N393" s="172"/>
      <c r="O393" s="172"/>
      <c r="P393" s="172"/>
      <c r="Q393" s="172"/>
      <c r="R393" s="172"/>
      <c r="S393" s="172"/>
      <c r="T393" s="173"/>
      <c r="AT393" s="167" t="s">
        <v>229</v>
      </c>
      <c r="AU393" s="167" t="s">
        <v>86</v>
      </c>
      <c r="AV393" s="13" t="s">
        <v>86</v>
      </c>
      <c r="AW393" s="13" t="s">
        <v>32</v>
      </c>
      <c r="AX393" s="13" t="s">
        <v>76</v>
      </c>
      <c r="AY393" s="167" t="s">
        <v>163</v>
      </c>
    </row>
    <row r="394" spans="1:65" s="13" customFormat="1" ht="11.25">
      <c r="B394" s="165"/>
      <c r="D394" s="166" t="s">
        <v>229</v>
      </c>
      <c r="E394" s="167" t="s">
        <v>1</v>
      </c>
      <c r="F394" s="168" t="s">
        <v>372</v>
      </c>
      <c r="H394" s="169">
        <v>25.57</v>
      </c>
      <c r="I394" s="170"/>
      <c r="L394" s="165"/>
      <c r="M394" s="171"/>
      <c r="N394" s="172"/>
      <c r="O394" s="172"/>
      <c r="P394" s="172"/>
      <c r="Q394" s="172"/>
      <c r="R394" s="172"/>
      <c r="S394" s="172"/>
      <c r="T394" s="173"/>
      <c r="AT394" s="167" t="s">
        <v>229</v>
      </c>
      <c r="AU394" s="167" t="s">
        <v>86</v>
      </c>
      <c r="AV394" s="13" t="s">
        <v>86</v>
      </c>
      <c r="AW394" s="13" t="s">
        <v>32</v>
      </c>
      <c r="AX394" s="13" t="s">
        <v>76</v>
      </c>
      <c r="AY394" s="167" t="s">
        <v>163</v>
      </c>
    </row>
    <row r="395" spans="1:65" s="13" customFormat="1" ht="11.25">
      <c r="B395" s="165"/>
      <c r="D395" s="166" t="s">
        <v>229</v>
      </c>
      <c r="E395" s="167" t="s">
        <v>1</v>
      </c>
      <c r="F395" s="168" t="s">
        <v>373</v>
      </c>
      <c r="H395" s="169">
        <v>3.46</v>
      </c>
      <c r="I395" s="170"/>
      <c r="L395" s="165"/>
      <c r="M395" s="171"/>
      <c r="N395" s="172"/>
      <c r="O395" s="172"/>
      <c r="P395" s="172"/>
      <c r="Q395" s="172"/>
      <c r="R395" s="172"/>
      <c r="S395" s="172"/>
      <c r="T395" s="173"/>
      <c r="AT395" s="167" t="s">
        <v>229</v>
      </c>
      <c r="AU395" s="167" t="s">
        <v>86</v>
      </c>
      <c r="AV395" s="13" t="s">
        <v>86</v>
      </c>
      <c r="AW395" s="13" t="s">
        <v>32</v>
      </c>
      <c r="AX395" s="13" t="s">
        <v>76</v>
      </c>
      <c r="AY395" s="167" t="s">
        <v>163</v>
      </c>
    </row>
    <row r="396" spans="1:65" s="13" customFormat="1" ht="11.25">
      <c r="B396" s="165"/>
      <c r="D396" s="166" t="s">
        <v>229</v>
      </c>
      <c r="E396" s="167" t="s">
        <v>1</v>
      </c>
      <c r="F396" s="168" t="s">
        <v>374</v>
      </c>
      <c r="H396" s="169">
        <v>44.54</v>
      </c>
      <c r="I396" s="170"/>
      <c r="L396" s="165"/>
      <c r="M396" s="171"/>
      <c r="N396" s="172"/>
      <c r="O396" s="172"/>
      <c r="P396" s="172"/>
      <c r="Q396" s="172"/>
      <c r="R396" s="172"/>
      <c r="S396" s="172"/>
      <c r="T396" s="173"/>
      <c r="AT396" s="167" t="s">
        <v>229</v>
      </c>
      <c r="AU396" s="167" t="s">
        <v>86</v>
      </c>
      <c r="AV396" s="13" t="s">
        <v>86</v>
      </c>
      <c r="AW396" s="13" t="s">
        <v>32</v>
      </c>
      <c r="AX396" s="13" t="s">
        <v>76</v>
      </c>
      <c r="AY396" s="167" t="s">
        <v>163</v>
      </c>
    </row>
    <row r="397" spans="1:65" s="13" customFormat="1" ht="11.25">
      <c r="B397" s="165"/>
      <c r="D397" s="166" t="s">
        <v>229</v>
      </c>
      <c r="E397" s="167" t="s">
        <v>1</v>
      </c>
      <c r="F397" s="168" t="s">
        <v>375</v>
      </c>
      <c r="H397" s="169">
        <v>11.78</v>
      </c>
      <c r="I397" s="170"/>
      <c r="L397" s="165"/>
      <c r="M397" s="171"/>
      <c r="N397" s="172"/>
      <c r="O397" s="172"/>
      <c r="P397" s="172"/>
      <c r="Q397" s="172"/>
      <c r="R397" s="172"/>
      <c r="S397" s="172"/>
      <c r="T397" s="173"/>
      <c r="AT397" s="167" t="s">
        <v>229</v>
      </c>
      <c r="AU397" s="167" t="s">
        <v>86</v>
      </c>
      <c r="AV397" s="13" t="s">
        <v>86</v>
      </c>
      <c r="AW397" s="13" t="s">
        <v>32</v>
      </c>
      <c r="AX397" s="13" t="s">
        <v>76</v>
      </c>
      <c r="AY397" s="167" t="s">
        <v>163</v>
      </c>
    </row>
    <row r="398" spans="1:65" s="13" customFormat="1" ht="11.25">
      <c r="B398" s="165"/>
      <c r="D398" s="166" t="s">
        <v>229</v>
      </c>
      <c r="E398" s="167" t="s">
        <v>1</v>
      </c>
      <c r="F398" s="168" t="s">
        <v>376</v>
      </c>
      <c r="H398" s="169">
        <v>13.12</v>
      </c>
      <c r="I398" s="170"/>
      <c r="L398" s="165"/>
      <c r="M398" s="171"/>
      <c r="N398" s="172"/>
      <c r="O398" s="172"/>
      <c r="P398" s="172"/>
      <c r="Q398" s="172"/>
      <c r="R398" s="172"/>
      <c r="S398" s="172"/>
      <c r="T398" s="173"/>
      <c r="AT398" s="167" t="s">
        <v>229</v>
      </c>
      <c r="AU398" s="167" t="s">
        <v>86</v>
      </c>
      <c r="AV398" s="13" t="s">
        <v>86</v>
      </c>
      <c r="AW398" s="13" t="s">
        <v>32</v>
      </c>
      <c r="AX398" s="13" t="s">
        <v>76</v>
      </c>
      <c r="AY398" s="167" t="s">
        <v>163</v>
      </c>
    </row>
    <row r="399" spans="1:65" s="13" customFormat="1" ht="11.25">
      <c r="B399" s="165"/>
      <c r="D399" s="166" t="s">
        <v>229</v>
      </c>
      <c r="E399" s="167" t="s">
        <v>1</v>
      </c>
      <c r="F399" s="168" t="s">
        <v>377</v>
      </c>
      <c r="H399" s="169">
        <v>17.25</v>
      </c>
      <c r="I399" s="170"/>
      <c r="L399" s="165"/>
      <c r="M399" s="171"/>
      <c r="N399" s="172"/>
      <c r="O399" s="172"/>
      <c r="P399" s="172"/>
      <c r="Q399" s="172"/>
      <c r="R399" s="172"/>
      <c r="S399" s="172"/>
      <c r="T399" s="173"/>
      <c r="AT399" s="167" t="s">
        <v>229</v>
      </c>
      <c r="AU399" s="167" t="s">
        <v>86</v>
      </c>
      <c r="AV399" s="13" t="s">
        <v>86</v>
      </c>
      <c r="AW399" s="13" t="s">
        <v>32</v>
      </c>
      <c r="AX399" s="13" t="s">
        <v>76</v>
      </c>
      <c r="AY399" s="167" t="s">
        <v>163</v>
      </c>
    </row>
    <row r="400" spans="1:65" s="13" customFormat="1" ht="11.25">
      <c r="B400" s="165"/>
      <c r="D400" s="166" t="s">
        <v>229</v>
      </c>
      <c r="E400" s="167" t="s">
        <v>1</v>
      </c>
      <c r="F400" s="168" t="s">
        <v>378</v>
      </c>
      <c r="H400" s="169">
        <v>6.63</v>
      </c>
      <c r="I400" s="170"/>
      <c r="L400" s="165"/>
      <c r="M400" s="171"/>
      <c r="N400" s="172"/>
      <c r="O400" s="172"/>
      <c r="P400" s="172"/>
      <c r="Q400" s="172"/>
      <c r="R400" s="172"/>
      <c r="S400" s="172"/>
      <c r="T400" s="173"/>
      <c r="AT400" s="167" t="s">
        <v>229</v>
      </c>
      <c r="AU400" s="167" t="s">
        <v>86</v>
      </c>
      <c r="AV400" s="13" t="s">
        <v>86</v>
      </c>
      <c r="AW400" s="13" t="s">
        <v>32</v>
      </c>
      <c r="AX400" s="13" t="s">
        <v>76</v>
      </c>
      <c r="AY400" s="167" t="s">
        <v>163</v>
      </c>
    </row>
    <row r="401" spans="1:65" s="13" customFormat="1" ht="11.25">
      <c r="B401" s="165"/>
      <c r="D401" s="166" t="s">
        <v>229</v>
      </c>
      <c r="E401" s="167" t="s">
        <v>1</v>
      </c>
      <c r="F401" s="168" t="s">
        <v>379</v>
      </c>
      <c r="H401" s="169">
        <v>1.43</v>
      </c>
      <c r="I401" s="170"/>
      <c r="L401" s="165"/>
      <c r="M401" s="171"/>
      <c r="N401" s="172"/>
      <c r="O401" s="172"/>
      <c r="P401" s="172"/>
      <c r="Q401" s="172"/>
      <c r="R401" s="172"/>
      <c r="S401" s="172"/>
      <c r="T401" s="173"/>
      <c r="AT401" s="167" t="s">
        <v>229</v>
      </c>
      <c r="AU401" s="167" t="s">
        <v>86</v>
      </c>
      <c r="AV401" s="13" t="s">
        <v>86</v>
      </c>
      <c r="AW401" s="13" t="s">
        <v>32</v>
      </c>
      <c r="AX401" s="13" t="s">
        <v>76</v>
      </c>
      <c r="AY401" s="167" t="s">
        <v>163</v>
      </c>
    </row>
    <row r="402" spans="1:65" s="13" customFormat="1" ht="11.25">
      <c r="B402" s="165"/>
      <c r="D402" s="166" t="s">
        <v>229</v>
      </c>
      <c r="E402" s="167" t="s">
        <v>1</v>
      </c>
      <c r="F402" s="168" t="s">
        <v>380</v>
      </c>
      <c r="H402" s="169">
        <v>1.33</v>
      </c>
      <c r="I402" s="170"/>
      <c r="L402" s="165"/>
      <c r="M402" s="171"/>
      <c r="N402" s="172"/>
      <c r="O402" s="172"/>
      <c r="P402" s="172"/>
      <c r="Q402" s="172"/>
      <c r="R402" s="172"/>
      <c r="S402" s="172"/>
      <c r="T402" s="173"/>
      <c r="AT402" s="167" t="s">
        <v>229</v>
      </c>
      <c r="AU402" s="167" t="s">
        <v>86</v>
      </c>
      <c r="AV402" s="13" t="s">
        <v>86</v>
      </c>
      <c r="AW402" s="13" t="s">
        <v>32</v>
      </c>
      <c r="AX402" s="13" t="s">
        <v>76</v>
      </c>
      <c r="AY402" s="167" t="s">
        <v>163</v>
      </c>
    </row>
    <row r="403" spans="1:65" s="13" customFormat="1" ht="11.25">
      <c r="B403" s="165"/>
      <c r="D403" s="166" t="s">
        <v>229</v>
      </c>
      <c r="E403" s="167" t="s">
        <v>1</v>
      </c>
      <c r="F403" s="168" t="s">
        <v>381</v>
      </c>
      <c r="H403" s="169">
        <v>1.45</v>
      </c>
      <c r="I403" s="170"/>
      <c r="L403" s="165"/>
      <c r="M403" s="171"/>
      <c r="N403" s="172"/>
      <c r="O403" s="172"/>
      <c r="P403" s="172"/>
      <c r="Q403" s="172"/>
      <c r="R403" s="172"/>
      <c r="S403" s="172"/>
      <c r="T403" s="173"/>
      <c r="AT403" s="167" t="s">
        <v>229</v>
      </c>
      <c r="AU403" s="167" t="s">
        <v>86</v>
      </c>
      <c r="AV403" s="13" t="s">
        <v>86</v>
      </c>
      <c r="AW403" s="13" t="s">
        <v>32</v>
      </c>
      <c r="AX403" s="13" t="s">
        <v>76</v>
      </c>
      <c r="AY403" s="167" t="s">
        <v>163</v>
      </c>
    </row>
    <row r="404" spans="1:65" s="13" customFormat="1" ht="11.25">
      <c r="B404" s="165"/>
      <c r="D404" s="166" t="s">
        <v>229</v>
      </c>
      <c r="E404" s="167" t="s">
        <v>1</v>
      </c>
      <c r="F404" s="168" t="s">
        <v>382</v>
      </c>
      <c r="H404" s="169">
        <v>1.31</v>
      </c>
      <c r="I404" s="170"/>
      <c r="L404" s="165"/>
      <c r="M404" s="171"/>
      <c r="N404" s="172"/>
      <c r="O404" s="172"/>
      <c r="P404" s="172"/>
      <c r="Q404" s="172"/>
      <c r="R404" s="172"/>
      <c r="S404" s="172"/>
      <c r="T404" s="173"/>
      <c r="AT404" s="167" t="s">
        <v>229</v>
      </c>
      <c r="AU404" s="167" t="s">
        <v>86</v>
      </c>
      <c r="AV404" s="13" t="s">
        <v>86</v>
      </c>
      <c r="AW404" s="13" t="s">
        <v>32</v>
      </c>
      <c r="AX404" s="13" t="s">
        <v>76</v>
      </c>
      <c r="AY404" s="167" t="s">
        <v>163</v>
      </c>
    </row>
    <row r="405" spans="1:65" s="13" customFormat="1" ht="11.25">
      <c r="B405" s="165"/>
      <c r="D405" s="166" t="s">
        <v>229</v>
      </c>
      <c r="E405" s="167" t="s">
        <v>1</v>
      </c>
      <c r="F405" s="168" t="s">
        <v>383</v>
      </c>
      <c r="H405" s="169">
        <v>3.29</v>
      </c>
      <c r="I405" s="170"/>
      <c r="L405" s="165"/>
      <c r="M405" s="171"/>
      <c r="N405" s="172"/>
      <c r="O405" s="172"/>
      <c r="P405" s="172"/>
      <c r="Q405" s="172"/>
      <c r="R405" s="172"/>
      <c r="S405" s="172"/>
      <c r="T405" s="173"/>
      <c r="AT405" s="167" t="s">
        <v>229</v>
      </c>
      <c r="AU405" s="167" t="s">
        <v>86</v>
      </c>
      <c r="AV405" s="13" t="s">
        <v>86</v>
      </c>
      <c r="AW405" s="13" t="s">
        <v>32</v>
      </c>
      <c r="AX405" s="13" t="s">
        <v>76</v>
      </c>
      <c r="AY405" s="167" t="s">
        <v>163</v>
      </c>
    </row>
    <row r="406" spans="1:65" s="2" customFormat="1" ht="44.25" customHeight="1">
      <c r="A406" s="30"/>
      <c r="B406" s="140"/>
      <c r="C406" s="174" t="s">
        <v>641</v>
      </c>
      <c r="D406" s="174" t="s">
        <v>618</v>
      </c>
      <c r="E406" s="175" t="s">
        <v>642</v>
      </c>
      <c r="F406" s="176" t="s">
        <v>643</v>
      </c>
      <c r="G406" s="177" t="s">
        <v>253</v>
      </c>
      <c r="H406" s="178">
        <v>175.96700000000001</v>
      </c>
      <c r="I406" s="179"/>
      <c r="J406" s="180">
        <f>ROUND(I406*H406,2)</f>
        <v>0</v>
      </c>
      <c r="K406" s="176" t="s">
        <v>227</v>
      </c>
      <c r="L406" s="181"/>
      <c r="M406" s="182" t="s">
        <v>1</v>
      </c>
      <c r="N406" s="183" t="s">
        <v>41</v>
      </c>
      <c r="O406" s="56"/>
      <c r="P406" s="150">
        <f>O406*H406</f>
        <v>0</v>
      </c>
      <c r="Q406" s="150">
        <v>5.4000000000000003E-3</v>
      </c>
      <c r="R406" s="150">
        <f>Q406*H406</f>
        <v>0.95022180000000012</v>
      </c>
      <c r="S406" s="150">
        <v>0</v>
      </c>
      <c r="T406" s="151">
        <f>S406*H406</f>
        <v>0</v>
      </c>
      <c r="U406" s="30"/>
      <c r="V406" s="30"/>
      <c r="W406" s="30"/>
      <c r="X406" s="30"/>
      <c r="Y406" s="30"/>
      <c r="Z406" s="30"/>
      <c r="AA406" s="30"/>
      <c r="AB406" s="30"/>
      <c r="AC406" s="30"/>
      <c r="AD406" s="30"/>
      <c r="AE406" s="30"/>
      <c r="AR406" s="152" t="s">
        <v>362</v>
      </c>
      <c r="AT406" s="152" t="s">
        <v>618</v>
      </c>
      <c r="AU406" s="152" t="s">
        <v>86</v>
      </c>
      <c r="AY406" s="15" t="s">
        <v>163</v>
      </c>
      <c r="BE406" s="153">
        <f>IF(N406="základní",J406,0)</f>
        <v>0</v>
      </c>
      <c r="BF406" s="153">
        <f>IF(N406="snížená",J406,0)</f>
        <v>0</v>
      </c>
      <c r="BG406" s="153">
        <f>IF(N406="zákl. přenesená",J406,0)</f>
        <v>0</v>
      </c>
      <c r="BH406" s="153">
        <f>IF(N406="sníž. přenesená",J406,0)</f>
        <v>0</v>
      </c>
      <c r="BI406" s="153">
        <f>IF(N406="nulová",J406,0)</f>
        <v>0</v>
      </c>
      <c r="BJ406" s="15" t="s">
        <v>84</v>
      </c>
      <c r="BK406" s="153">
        <f>ROUND(I406*H406,2)</f>
        <v>0</v>
      </c>
      <c r="BL406" s="15" t="s">
        <v>289</v>
      </c>
      <c r="BM406" s="152" t="s">
        <v>644</v>
      </c>
    </row>
    <row r="407" spans="1:65" s="13" customFormat="1" ht="11.25">
      <c r="B407" s="165"/>
      <c r="D407" s="166" t="s">
        <v>229</v>
      </c>
      <c r="F407" s="168" t="s">
        <v>645</v>
      </c>
      <c r="H407" s="169">
        <v>175.96700000000001</v>
      </c>
      <c r="I407" s="170"/>
      <c r="L407" s="165"/>
      <c r="M407" s="171"/>
      <c r="N407" s="172"/>
      <c r="O407" s="172"/>
      <c r="P407" s="172"/>
      <c r="Q407" s="172"/>
      <c r="R407" s="172"/>
      <c r="S407" s="172"/>
      <c r="T407" s="173"/>
      <c r="AT407" s="167" t="s">
        <v>229</v>
      </c>
      <c r="AU407" s="167" t="s">
        <v>86</v>
      </c>
      <c r="AV407" s="13" t="s">
        <v>86</v>
      </c>
      <c r="AW407" s="13" t="s">
        <v>3</v>
      </c>
      <c r="AX407" s="13" t="s">
        <v>84</v>
      </c>
      <c r="AY407" s="167" t="s">
        <v>163</v>
      </c>
    </row>
    <row r="408" spans="1:65" s="2" customFormat="1" ht="24.2" customHeight="1">
      <c r="A408" s="30"/>
      <c r="B408" s="140"/>
      <c r="C408" s="141" t="s">
        <v>646</v>
      </c>
      <c r="D408" s="141" t="s">
        <v>164</v>
      </c>
      <c r="E408" s="142" t="s">
        <v>647</v>
      </c>
      <c r="F408" s="143" t="s">
        <v>648</v>
      </c>
      <c r="G408" s="144" t="s">
        <v>649</v>
      </c>
      <c r="H408" s="184"/>
      <c r="I408" s="146"/>
      <c r="J408" s="147">
        <f>ROUND(I408*H408,2)</f>
        <v>0</v>
      </c>
      <c r="K408" s="143" t="s">
        <v>227</v>
      </c>
      <c r="L408" s="31"/>
      <c r="M408" s="148" t="s">
        <v>1</v>
      </c>
      <c r="N408" s="149" t="s">
        <v>41</v>
      </c>
      <c r="O408" s="56"/>
      <c r="P408" s="150">
        <f>O408*H408</f>
        <v>0</v>
      </c>
      <c r="Q408" s="150">
        <v>0</v>
      </c>
      <c r="R408" s="150">
        <f>Q408*H408</f>
        <v>0</v>
      </c>
      <c r="S408" s="150">
        <v>0</v>
      </c>
      <c r="T408" s="151">
        <f>S408*H408</f>
        <v>0</v>
      </c>
      <c r="U408" s="30"/>
      <c r="V408" s="30"/>
      <c r="W408" s="30"/>
      <c r="X408" s="30"/>
      <c r="Y408" s="30"/>
      <c r="Z408" s="30"/>
      <c r="AA408" s="30"/>
      <c r="AB408" s="30"/>
      <c r="AC408" s="30"/>
      <c r="AD408" s="30"/>
      <c r="AE408" s="30"/>
      <c r="AR408" s="152" t="s">
        <v>289</v>
      </c>
      <c r="AT408" s="152" t="s">
        <v>164</v>
      </c>
      <c r="AU408" s="152" t="s">
        <v>86</v>
      </c>
      <c r="AY408" s="15" t="s">
        <v>163</v>
      </c>
      <c r="BE408" s="153">
        <f>IF(N408="základní",J408,0)</f>
        <v>0</v>
      </c>
      <c r="BF408" s="153">
        <f>IF(N408="snížená",J408,0)</f>
        <v>0</v>
      </c>
      <c r="BG408" s="153">
        <f>IF(N408="zákl. přenesená",J408,0)</f>
        <v>0</v>
      </c>
      <c r="BH408" s="153">
        <f>IF(N408="sníž. přenesená",J408,0)</f>
        <v>0</v>
      </c>
      <c r="BI408" s="153">
        <f>IF(N408="nulová",J408,0)</f>
        <v>0</v>
      </c>
      <c r="BJ408" s="15" t="s">
        <v>84</v>
      </c>
      <c r="BK408" s="153">
        <f>ROUND(I408*H408,2)</f>
        <v>0</v>
      </c>
      <c r="BL408" s="15" t="s">
        <v>289</v>
      </c>
      <c r="BM408" s="152" t="s">
        <v>650</v>
      </c>
    </row>
    <row r="409" spans="1:65" s="11" customFormat="1" ht="22.9" customHeight="1">
      <c r="B409" s="129"/>
      <c r="D409" s="130" t="s">
        <v>75</v>
      </c>
      <c r="E409" s="163" t="s">
        <v>651</v>
      </c>
      <c r="F409" s="163" t="s">
        <v>652</v>
      </c>
      <c r="I409" s="132"/>
      <c r="J409" s="164">
        <f>BK409</f>
        <v>0</v>
      </c>
      <c r="L409" s="129"/>
      <c r="M409" s="134"/>
      <c r="N409" s="135"/>
      <c r="O409" s="135"/>
      <c r="P409" s="136">
        <f>SUM(P410:P440)</f>
        <v>0</v>
      </c>
      <c r="Q409" s="135"/>
      <c r="R409" s="136">
        <f>SUM(R410:R440)</f>
        <v>0.88314179999999998</v>
      </c>
      <c r="S409" s="135"/>
      <c r="T409" s="137">
        <f>SUM(T410:T440)</f>
        <v>0</v>
      </c>
      <c r="AR409" s="130" t="s">
        <v>86</v>
      </c>
      <c r="AT409" s="138" t="s">
        <v>75</v>
      </c>
      <c r="AU409" s="138" t="s">
        <v>84</v>
      </c>
      <c r="AY409" s="130" t="s">
        <v>163</v>
      </c>
      <c r="BK409" s="139">
        <f>SUM(BK410:BK440)</f>
        <v>0</v>
      </c>
    </row>
    <row r="410" spans="1:65" s="2" customFormat="1" ht="24.2" customHeight="1">
      <c r="A410" s="30"/>
      <c r="B410" s="140"/>
      <c r="C410" s="141" t="s">
        <v>653</v>
      </c>
      <c r="D410" s="141" t="s">
        <v>164</v>
      </c>
      <c r="E410" s="142" t="s">
        <v>654</v>
      </c>
      <c r="F410" s="143" t="s">
        <v>655</v>
      </c>
      <c r="G410" s="144" t="s">
        <v>253</v>
      </c>
      <c r="H410" s="145">
        <v>115.12</v>
      </c>
      <c r="I410" s="146"/>
      <c r="J410" s="147">
        <f>ROUND(I410*H410,2)</f>
        <v>0</v>
      </c>
      <c r="K410" s="143" t="s">
        <v>227</v>
      </c>
      <c r="L410" s="31"/>
      <c r="M410" s="148" t="s">
        <v>1</v>
      </c>
      <c r="N410" s="149" t="s">
        <v>41</v>
      </c>
      <c r="O410" s="56"/>
      <c r="P410" s="150">
        <f>O410*H410</f>
        <v>0</v>
      </c>
      <c r="Q410" s="150">
        <v>0</v>
      </c>
      <c r="R410" s="150">
        <f>Q410*H410</f>
        <v>0</v>
      </c>
      <c r="S410" s="150">
        <v>0</v>
      </c>
      <c r="T410" s="151">
        <f>S410*H410</f>
        <v>0</v>
      </c>
      <c r="U410" s="30"/>
      <c r="V410" s="30"/>
      <c r="W410" s="30"/>
      <c r="X410" s="30"/>
      <c r="Y410" s="30"/>
      <c r="Z410" s="30"/>
      <c r="AA410" s="30"/>
      <c r="AB410" s="30"/>
      <c r="AC410" s="30"/>
      <c r="AD410" s="30"/>
      <c r="AE410" s="30"/>
      <c r="AR410" s="152" t="s">
        <v>289</v>
      </c>
      <c r="AT410" s="152" t="s">
        <v>164</v>
      </c>
      <c r="AU410" s="152" t="s">
        <v>86</v>
      </c>
      <c r="AY410" s="15" t="s">
        <v>163</v>
      </c>
      <c r="BE410" s="153">
        <f>IF(N410="základní",J410,0)</f>
        <v>0</v>
      </c>
      <c r="BF410" s="153">
        <f>IF(N410="snížená",J410,0)</f>
        <v>0</v>
      </c>
      <c r="BG410" s="153">
        <f>IF(N410="zákl. přenesená",J410,0)</f>
        <v>0</v>
      </c>
      <c r="BH410" s="153">
        <f>IF(N410="sníž. přenesená",J410,0)</f>
        <v>0</v>
      </c>
      <c r="BI410" s="153">
        <f>IF(N410="nulová",J410,0)</f>
        <v>0</v>
      </c>
      <c r="BJ410" s="15" t="s">
        <v>84</v>
      </c>
      <c r="BK410" s="153">
        <f>ROUND(I410*H410,2)</f>
        <v>0</v>
      </c>
      <c r="BL410" s="15" t="s">
        <v>289</v>
      </c>
      <c r="BM410" s="152" t="s">
        <v>656</v>
      </c>
    </row>
    <row r="411" spans="1:65" s="13" customFormat="1" ht="11.25">
      <c r="B411" s="165"/>
      <c r="D411" s="166" t="s">
        <v>229</v>
      </c>
      <c r="E411" s="167" t="s">
        <v>1</v>
      </c>
      <c r="F411" s="168" t="s">
        <v>657</v>
      </c>
      <c r="H411" s="169">
        <v>115.12</v>
      </c>
      <c r="I411" s="170"/>
      <c r="L411" s="165"/>
      <c r="M411" s="171"/>
      <c r="N411" s="172"/>
      <c r="O411" s="172"/>
      <c r="P411" s="172"/>
      <c r="Q411" s="172"/>
      <c r="R411" s="172"/>
      <c r="S411" s="172"/>
      <c r="T411" s="173"/>
      <c r="AT411" s="167" t="s">
        <v>229</v>
      </c>
      <c r="AU411" s="167" t="s">
        <v>86</v>
      </c>
      <c r="AV411" s="13" t="s">
        <v>86</v>
      </c>
      <c r="AW411" s="13" t="s">
        <v>32</v>
      </c>
      <c r="AX411" s="13" t="s">
        <v>84</v>
      </c>
      <c r="AY411" s="167" t="s">
        <v>163</v>
      </c>
    </row>
    <row r="412" spans="1:65" s="2" customFormat="1" ht="24.2" customHeight="1">
      <c r="A412" s="30"/>
      <c r="B412" s="140"/>
      <c r="C412" s="174" t="s">
        <v>658</v>
      </c>
      <c r="D412" s="174" t="s">
        <v>618</v>
      </c>
      <c r="E412" s="175" t="s">
        <v>659</v>
      </c>
      <c r="F412" s="176" t="s">
        <v>660</v>
      </c>
      <c r="G412" s="177" t="s">
        <v>253</v>
      </c>
      <c r="H412" s="178">
        <v>60.438000000000002</v>
      </c>
      <c r="I412" s="179"/>
      <c r="J412" s="180">
        <f>ROUND(I412*H412,2)</f>
        <v>0</v>
      </c>
      <c r="K412" s="176" t="s">
        <v>227</v>
      </c>
      <c r="L412" s="181"/>
      <c r="M412" s="182" t="s">
        <v>1</v>
      </c>
      <c r="N412" s="183" t="s">
        <v>41</v>
      </c>
      <c r="O412" s="56"/>
      <c r="P412" s="150">
        <f>O412*H412</f>
        <v>0</v>
      </c>
      <c r="Q412" s="150">
        <v>5.4000000000000003E-3</v>
      </c>
      <c r="R412" s="150">
        <f>Q412*H412</f>
        <v>0.32636520000000002</v>
      </c>
      <c r="S412" s="150">
        <v>0</v>
      </c>
      <c r="T412" s="151">
        <f>S412*H412</f>
        <v>0</v>
      </c>
      <c r="U412" s="30"/>
      <c r="V412" s="30"/>
      <c r="W412" s="30"/>
      <c r="X412" s="30"/>
      <c r="Y412" s="30"/>
      <c r="Z412" s="30"/>
      <c r="AA412" s="30"/>
      <c r="AB412" s="30"/>
      <c r="AC412" s="30"/>
      <c r="AD412" s="30"/>
      <c r="AE412" s="30"/>
      <c r="AR412" s="152" t="s">
        <v>362</v>
      </c>
      <c r="AT412" s="152" t="s">
        <v>618</v>
      </c>
      <c r="AU412" s="152" t="s">
        <v>86</v>
      </c>
      <c r="AY412" s="15" t="s">
        <v>163</v>
      </c>
      <c r="BE412" s="153">
        <f>IF(N412="základní",J412,0)</f>
        <v>0</v>
      </c>
      <c r="BF412" s="153">
        <f>IF(N412="snížená",J412,0)</f>
        <v>0</v>
      </c>
      <c r="BG412" s="153">
        <f>IF(N412="zákl. přenesená",J412,0)</f>
        <v>0</v>
      </c>
      <c r="BH412" s="153">
        <f>IF(N412="sníž. přenesená",J412,0)</f>
        <v>0</v>
      </c>
      <c r="BI412" s="153">
        <f>IF(N412="nulová",J412,0)</f>
        <v>0</v>
      </c>
      <c r="BJ412" s="15" t="s">
        <v>84</v>
      </c>
      <c r="BK412" s="153">
        <f>ROUND(I412*H412,2)</f>
        <v>0</v>
      </c>
      <c r="BL412" s="15" t="s">
        <v>289</v>
      </c>
      <c r="BM412" s="152" t="s">
        <v>661</v>
      </c>
    </row>
    <row r="413" spans="1:65" s="13" customFormat="1" ht="11.25">
      <c r="B413" s="165"/>
      <c r="D413" s="166" t="s">
        <v>229</v>
      </c>
      <c r="F413" s="168" t="s">
        <v>662</v>
      </c>
      <c r="H413" s="169">
        <v>60.438000000000002</v>
      </c>
      <c r="I413" s="170"/>
      <c r="L413" s="165"/>
      <c r="M413" s="171"/>
      <c r="N413" s="172"/>
      <c r="O413" s="172"/>
      <c r="P413" s="172"/>
      <c r="Q413" s="172"/>
      <c r="R413" s="172"/>
      <c r="S413" s="172"/>
      <c r="T413" s="173"/>
      <c r="AT413" s="167" t="s">
        <v>229</v>
      </c>
      <c r="AU413" s="167" t="s">
        <v>86</v>
      </c>
      <c r="AV413" s="13" t="s">
        <v>86</v>
      </c>
      <c r="AW413" s="13" t="s">
        <v>3</v>
      </c>
      <c r="AX413" s="13" t="s">
        <v>84</v>
      </c>
      <c r="AY413" s="167" t="s">
        <v>163</v>
      </c>
    </row>
    <row r="414" spans="1:65" s="2" customFormat="1" ht="24.2" customHeight="1">
      <c r="A414" s="30"/>
      <c r="B414" s="140"/>
      <c r="C414" s="174" t="s">
        <v>663</v>
      </c>
      <c r="D414" s="174" t="s">
        <v>618</v>
      </c>
      <c r="E414" s="175" t="s">
        <v>664</v>
      </c>
      <c r="F414" s="176" t="s">
        <v>665</v>
      </c>
      <c r="G414" s="177" t="s">
        <v>253</v>
      </c>
      <c r="H414" s="178">
        <v>60.438000000000002</v>
      </c>
      <c r="I414" s="179"/>
      <c r="J414" s="180">
        <f>ROUND(I414*H414,2)</f>
        <v>0</v>
      </c>
      <c r="K414" s="176" t="s">
        <v>227</v>
      </c>
      <c r="L414" s="181"/>
      <c r="M414" s="182" t="s">
        <v>1</v>
      </c>
      <c r="N414" s="183" t="s">
        <v>41</v>
      </c>
      <c r="O414" s="56"/>
      <c r="P414" s="150">
        <f>O414*H414</f>
        <v>0</v>
      </c>
      <c r="Q414" s="150">
        <v>1.6800000000000001E-3</v>
      </c>
      <c r="R414" s="150">
        <f>Q414*H414</f>
        <v>0.10153584</v>
      </c>
      <c r="S414" s="150">
        <v>0</v>
      </c>
      <c r="T414" s="151">
        <f>S414*H414</f>
        <v>0</v>
      </c>
      <c r="U414" s="30"/>
      <c r="V414" s="30"/>
      <c r="W414" s="30"/>
      <c r="X414" s="30"/>
      <c r="Y414" s="30"/>
      <c r="Z414" s="30"/>
      <c r="AA414" s="30"/>
      <c r="AB414" s="30"/>
      <c r="AC414" s="30"/>
      <c r="AD414" s="30"/>
      <c r="AE414" s="30"/>
      <c r="AR414" s="152" t="s">
        <v>362</v>
      </c>
      <c r="AT414" s="152" t="s">
        <v>618</v>
      </c>
      <c r="AU414" s="152" t="s">
        <v>86</v>
      </c>
      <c r="AY414" s="15" t="s">
        <v>163</v>
      </c>
      <c r="BE414" s="153">
        <f>IF(N414="základní",J414,0)</f>
        <v>0</v>
      </c>
      <c r="BF414" s="153">
        <f>IF(N414="snížená",J414,0)</f>
        <v>0</v>
      </c>
      <c r="BG414" s="153">
        <f>IF(N414="zákl. přenesená",J414,0)</f>
        <v>0</v>
      </c>
      <c r="BH414" s="153">
        <f>IF(N414="sníž. přenesená",J414,0)</f>
        <v>0</v>
      </c>
      <c r="BI414" s="153">
        <f>IF(N414="nulová",J414,0)</f>
        <v>0</v>
      </c>
      <c r="BJ414" s="15" t="s">
        <v>84</v>
      </c>
      <c r="BK414" s="153">
        <f>ROUND(I414*H414,2)</f>
        <v>0</v>
      </c>
      <c r="BL414" s="15" t="s">
        <v>289</v>
      </c>
      <c r="BM414" s="152" t="s">
        <v>666</v>
      </c>
    </row>
    <row r="415" spans="1:65" s="13" customFormat="1" ht="11.25">
      <c r="B415" s="165"/>
      <c r="D415" s="166" t="s">
        <v>229</v>
      </c>
      <c r="F415" s="168" t="s">
        <v>662</v>
      </c>
      <c r="H415" s="169">
        <v>60.438000000000002</v>
      </c>
      <c r="I415" s="170"/>
      <c r="L415" s="165"/>
      <c r="M415" s="171"/>
      <c r="N415" s="172"/>
      <c r="O415" s="172"/>
      <c r="P415" s="172"/>
      <c r="Q415" s="172"/>
      <c r="R415" s="172"/>
      <c r="S415" s="172"/>
      <c r="T415" s="173"/>
      <c r="AT415" s="167" t="s">
        <v>229</v>
      </c>
      <c r="AU415" s="167" t="s">
        <v>86</v>
      </c>
      <c r="AV415" s="13" t="s">
        <v>86</v>
      </c>
      <c r="AW415" s="13" t="s">
        <v>3</v>
      </c>
      <c r="AX415" s="13" t="s">
        <v>84</v>
      </c>
      <c r="AY415" s="167" t="s">
        <v>163</v>
      </c>
    </row>
    <row r="416" spans="1:65" s="2" customFormat="1" ht="24.2" customHeight="1">
      <c r="A416" s="30"/>
      <c r="B416" s="140"/>
      <c r="C416" s="141" t="s">
        <v>667</v>
      </c>
      <c r="D416" s="141" t="s">
        <v>164</v>
      </c>
      <c r="E416" s="142" t="s">
        <v>668</v>
      </c>
      <c r="F416" s="143" t="s">
        <v>669</v>
      </c>
      <c r="G416" s="144" t="s">
        <v>253</v>
      </c>
      <c r="H416" s="145">
        <v>150.97999999999999</v>
      </c>
      <c r="I416" s="146"/>
      <c r="J416" s="147">
        <f>ROUND(I416*H416,2)</f>
        <v>0</v>
      </c>
      <c r="K416" s="143" t="s">
        <v>227</v>
      </c>
      <c r="L416" s="31"/>
      <c r="M416" s="148" t="s">
        <v>1</v>
      </c>
      <c r="N416" s="149" t="s">
        <v>41</v>
      </c>
      <c r="O416" s="56"/>
      <c r="P416" s="150">
        <f>O416*H416</f>
        <v>0</v>
      </c>
      <c r="Q416" s="150">
        <v>0</v>
      </c>
      <c r="R416" s="150">
        <f>Q416*H416</f>
        <v>0</v>
      </c>
      <c r="S416" s="150">
        <v>0</v>
      </c>
      <c r="T416" s="151">
        <f>S416*H416</f>
        <v>0</v>
      </c>
      <c r="U416" s="30"/>
      <c r="V416" s="30"/>
      <c r="W416" s="30"/>
      <c r="X416" s="30"/>
      <c r="Y416" s="30"/>
      <c r="Z416" s="30"/>
      <c r="AA416" s="30"/>
      <c r="AB416" s="30"/>
      <c r="AC416" s="30"/>
      <c r="AD416" s="30"/>
      <c r="AE416" s="30"/>
      <c r="AR416" s="152" t="s">
        <v>289</v>
      </c>
      <c r="AT416" s="152" t="s">
        <v>164</v>
      </c>
      <c r="AU416" s="152" t="s">
        <v>86</v>
      </c>
      <c r="AY416" s="15" t="s">
        <v>163</v>
      </c>
      <c r="BE416" s="153">
        <f>IF(N416="základní",J416,0)</f>
        <v>0</v>
      </c>
      <c r="BF416" s="153">
        <f>IF(N416="snížená",J416,0)</f>
        <v>0</v>
      </c>
      <c r="BG416" s="153">
        <f>IF(N416="zákl. přenesená",J416,0)</f>
        <v>0</v>
      </c>
      <c r="BH416" s="153">
        <f>IF(N416="sníž. přenesená",J416,0)</f>
        <v>0</v>
      </c>
      <c r="BI416" s="153">
        <f>IF(N416="nulová",J416,0)</f>
        <v>0</v>
      </c>
      <c r="BJ416" s="15" t="s">
        <v>84</v>
      </c>
      <c r="BK416" s="153">
        <f>ROUND(I416*H416,2)</f>
        <v>0</v>
      </c>
      <c r="BL416" s="15" t="s">
        <v>289</v>
      </c>
      <c r="BM416" s="152" t="s">
        <v>670</v>
      </c>
    </row>
    <row r="417" spans="1:65" s="13" customFormat="1" ht="11.25">
      <c r="B417" s="165"/>
      <c r="D417" s="166" t="s">
        <v>229</v>
      </c>
      <c r="E417" s="167" t="s">
        <v>1</v>
      </c>
      <c r="F417" s="168" t="s">
        <v>371</v>
      </c>
      <c r="H417" s="169">
        <v>19.82</v>
      </c>
      <c r="I417" s="170"/>
      <c r="L417" s="165"/>
      <c r="M417" s="171"/>
      <c r="N417" s="172"/>
      <c r="O417" s="172"/>
      <c r="P417" s="172"/>
      <c r="Q417" s="172"/>
      <c r="R417" s="172"/>
      <c r="S417" s="172"/>
      <c r="T417" s="173"/>
      <c r="AT417" s="167" t="s">
        <v>229</v>
      </c>
      <c r="AU417" s="167" t="s">
        <v>86</v>
      </c>
      <c r="AV417" s="13" t="s">
        <v>86</v>
      </c>
      <c r="AW417" s="13" t="s">
        <v>32</v>
      </c>
      <c r="AX417" s="13" t="s">
        <v>76</v>
      </c>
      <c r="AY417" s="167" t="s">
        <v>163</v>
      </c>
    </row>
    <row r="418" spans="1:65" s="13" customFormat="1" ht="11.25">
      <c r="B418" s="165"/>
      <c r="D418" s="166" t="s">
        <v>229</v>
      </c>
      <c r="E418" s="167" t="s">
        <v>1</v>
      </c>
      <c r="F418" s="168" t="s">
        <v>372</v>
      </c>
      <c r="H418" s="169">
        <v>25.57</v>
      </c>
      <c r="I418" s="170"/>
      <c r="L418" s="165"/>
      <c r="M418" s="171"/>
      <c r="N418" s="172"/>
      <c r="O418" s="172"/>
      <c r="P418" s="172"/>
      <c r="Q418" s="172"/>
      <c r="R418" s="172"/>
      <c r="S418" s="172"/>
      <c r="T418" s="173"/>
      <c r="AT418" s="167" t="s">
        <v>229</v>
      </c>
      <c r="AU418" s="167" t="s">
        <v>86</v>
      </c>
      <c r="AV418" s="13" t="s">
        <v>86</v>
      </c>
      <c r="AW418" s="13" t="s">
        <v>32</v>
      </c>
      <c r="AX418" s="13" t="s">
        <v>76</v>
      </c>
      <c r="AY418" s="167" t="s">
        <v>163</v>
      </c>
    </row>
    <row r="419" spans="1:65" s="13" customFormat="1" ht="11.25">
      <c r="B419" s="165"/>
      <c r="D419" s="166" t="s">
        <v>229</v>
      </c>
      <c r="E419" s="167" t="s">
        <v>1</v>
      </c>
      <c r="F419" s="168" t="s">
        <v>373</v>
      </c>
      <c r="H419" s="169">
        <v>3.46</v>
      </c>
      <c r="I419" s="170"/>
      <c r="L419" s="165"/>
      <c r="M419" s="171"/>
      <c r="N419" s="172"/>
      <c r="O419" s="172"/>
      <c r="P419" s="172"/>
      <c r="Q419" s="172"/>
      <c r="R419" s="172"/>
      <c r="S419" s="172"/>
      <c r="T419" s="173"/>
      <c r="AT419" s="167" t="s">
        <v>229</v>
      </c>
      <c r="AU419" s="167" t="s">
        <v>86</v>
      </c>
      <c r="AV419" s="13" t="s">
        <v>86</v>
      </c>
      <c r="AW419" s="13" t="s">
        <v>32</v>
      </c>
      <c r="AX419" s="13" t="s">
        <v>76</v>
      </c>
      <c r="AY419" s="167" t="s">
        <v>163</v>
      </c>
    </row>
    <row r="420" spans="1:65" s="13" customFormat="1" ht="11.25">
      <c r="B420" s="165"/>
      <c r="D420" s="166" t="s">
        <v>229</v>
      </c>
      <c r="E420" s="167" t="s">
        <v>1</v>
      </c>
      <c r="F420" s="168" t="s">
        <v>374</v>
      </c>
      <c r="H420" s="169">
        <v>44.54</v>
      </c>
      <c r="I420" s="170"/>
      <c r="L420" s="165"/>
      <c r="M420" s="171"/>
      <c r="N420" s="172"/>
      <c r="O420" s="172"/>
      <c r="P420" s="172"/>
      <c r="Q420" s="172"/>
      <c r="R420" s="172"/>
      <c r="S420" s="172"/>
      <c r="T420" s="173"/>
      <c r="AT420" s="167" t="s">
        <v>229</v>
      </c>
      <c r="AU420" s="167" t="s">
        <v>86</v>
      </c>
      <c r="AV420" s="13" t="s">
        <v>86</v>
      </c>
      <c r="AW420" s="13" t="s">
        <v>32</v>
      </c>
      <c r="AX420" s="13" t="s">
        <v>76</v>
      </c>
      <c r="AY420" s="167" t="s">
        <v>163</v>
      </c>
    </row>
    <row r="421" spans="1:65" s="13" customFormat="1" ht="11.25">
      <c r="B421" s="165"/>
      <c r="D421" s="166" t="s">
        <v>229</v>
      </c>
      <c r="E421" s="167" t="s">
        <v>1</v>
      </c>
      <c r="F421" s="168" t="s">
        <v>375</v>
      </c>
      <c r="H421" s="169">
        <v>11.78</v>
      </c>
      <c r="I421" s="170"/>
      <c r="L421" s="165"/>
      <c r="M421" s="171"/>
      <c r="N421" s="172"/>
      <c r="O421" s="172"/>
      <c r="P421" s="172"/>
      <c r="Q421" s="172"/>
      <c r="R421" s="172"/>
      <c r="S421" s="172"/>
      <c r="T421" s="173"/>
      <c r="AT421" s="167" t="s">
        <v>229</v>
      </c>
      <c r="AU421" s="167" t="s">
        <v>86</v>
      </c>
      <c r="AV421" s="13" t="s">
        <v>86</v>
      </c>
      <c r="AW421" s="13" t="s">
        <v>32</v>
      </c>
      <c r="AX421" s="13" t="s">
        <v>76</v>
      </c>
      <c r="AY421" s="167" t="s">
        <v>163</v>
      </c>
    </row>
    <row r="422" spans="1:65" s="13" customFormat="1" ht="11.25">
      <c r="B422" s="165"/>
      <c r="D422" s="166" t="s">
        <v>229</v>
      </c>
      <c r="E422" s="167" t="s">
        <v>1</v>
      </c>
      <c r="F422" s="168" t="s">
        <v>376</v>
      </c>
      <c r="H422" s="169">
        <v>13.12</v>
      </c>
      <c r="I422" s="170"/>
      <c r="L422" s="165"/>
      <c r="M422" s="171"/>
      <c r="N422" s="172"/>
      <c r="O422" s="172"/>
      <c r="P422" s="172"/>
      <c r="Q422" s="172"/>
      <c r="R422" s="172"/>
      <c r="S422" s="172"/>
      <c r="T422" s="173"/>
      <c r="AT422" s="167" t="s">
        <v>229</v>
      </c>
      <c r="AU422" s="167" t="s">
        <v>86</v>
      </c>
      <c r="AV422" s="13" t="s">
        <v>86</v>
      </c>
      <c r="AW422" s="13" t="s">
        <v>32</v>
      </c>
      <c r="AX422" s="13" t="s">
        <v>76</v>
      </c>
      <c r="AY422" s="167" t="s">
        <v>163</v>
      </c>
    </row>
    <row r="423" spans="1:65" s="13" customFormat="1" ht="11.25">
      <c r="B423" s="165"/>
      <c r="D423" s="166" t="s">
        <v>229</v>
      </c>
      <c r="E423" s="167" t="s">
        <v>1</v>
      </c>
      <c r="F423" s="168" t="s">
        <v>377</v>
      </c>
      <c r="H423" s="169">
        <v>17.25</v>
      </c>
      <c r="I423" s="170"/>
      <c r="L423" s="165"/>
      <c r="M423" s="171"/>
      <c r="N423" s="172"/>
      <c r="O423" s="172"/>
      <c r="P423" s="172"/>
      <c r="Q423" s="172"/>
      <c r="R423" s="172"/>
      <c r="S423" s="172"/>
      <c r="T423" s="173"/>
      <c r="AT423" s="167" t="s">
        <v>229</v>
      </c>
      <c r="AU423" s="167" t="s">
        <v>86</v>
      </c>
      <c r="AV423" s="13" t="s">
        <v>86</v>
      </c>
      <c r="AW423" s="13" t="s">
        <v>32</v>
      </c>
      <c r="AX423" s="13" t="s">
        <v>76</v>
      </c>
      <c r="AY423" s="167" t="s">
        <v>163</v>
      </c>
    </row>
    <row r="424" spans="1:65" s="13" customFormat="1" ht="11.25">
      <c r="B424" s="165"/>
      <c r="D424" s="166" t="s">
        <v>229</v>
      </c>
      <c r="E424" s="167" t="s">
        <v>1</v>
      </c>
      <c r="F424" s="168" t="s">
        <v>378</v>
      </c>
      <c r="H424" s="169">
        <v>6.63</v>
      </c>
      <c r="I424" s="170"/>
      <c r="L424" s="165"/>
      <c r="M424" s="171"/>
      <c r="N424" s="172"/>
      <c r="O424" s="172"/>
      <c r="P424" s="172"/>
      <c r="Q424" s="172"/>
      <c r="R424" s="172"/>
      <c r="S424" s="172"/>
      <c r="T424" s="173"/>
      <c r="AT424" s="167" t="s">
        <v>229</v>
      </c>
      <c r="AU424" s="167" t="s">
        <v>86</v>
      </c>
      <c r="AV424" s="13" t="s">
        <v>86</v>
      </c>
      <c r="AW424" s="13" t="s">
        <v>32</v>
      </c>
      <c r="AX424" s="13" t="s">
        <v>76</v>
      </c>
      <c r="AY424" s="167" t="s">
        <v>163</v>
      </c>
    </row>
    <row r="425" spans="1:65" s="13" customFormat="1" ht="11.25">
      <c r="B425" s="165"/>
      <c r="D425" s="166" t="s">
        <v>229</v>
      </c>
      <c r="E425" s="167" t="s">
        <v>1</v>
      </c>
      <c r="F425" s="168" t="s">
        <v>379</v>
      </c>
      <c r="H425" s="169">
        <v>1.43</v>
      </c>
      <c r="I425" s="170"/>
      <c r="L425" s="165"/>
      <c r="M425" s="171"/>
      <c r="N425" s="172"/>
      <c r="O425" s="172"/>
      <c r="P425" s="172"/>
      <c r="Q425" s="172"/>
      <c r="R425" s="172"/>
      <c r="S425" s="172"/>
      <c r="T425" s="173"/>
      <c r="AT425" s="167" t="s">
        <v>229</v>
      </c>
      <c r="AU425" s="167" t="s">
        <v>86</v>
      </c>
      <c r="AV425" s="13" t="s">
        <v>86</v>
      </c>
      <c r="AW425" s="13" t="s">
        <v>32</v>
      </c>
      <c r="AX425" s="13" t="s">
        <v>76</v>
      </c>
      <c r="AY425" s="167" t="s">
        <v>163</v>
      </c>
    </row>
    <row r="426" spans="1:65" s="13" customFormat="1" ht="11.25">
      <c r="B426" s="165"/>
      <c r="D426" s="166" t="s">
        <v>229</v>
      </c>
      <c r="E426" s="167" t="s">
        <v>1</v>
      </c>
      <c r="F426" s="168" t="s">
        <v>380</v>
      </c>
      <c r="H426" s="169">
        <v>1.33</v>
      </c>
      <c r="I426" s="170"/>
      <c r="L426" s="165"/>
      <c r="M426" s="171"/>
      <c r="N426" s="172"/>
      <c r="O426" s="172"/>
      <c r="P426" s="172"/>
      <c r="Q426" s="172"/>
      <c r="R426" s="172"/>
      <c r="S426" s="172"/>
      <c r="T426" s="173"/>
      <c r="AT426" s="167" t="s">
        <v>229</v>
      </c>
      <c r="AU426" s="167" t="s">
        <v>86</v>
      </c>
      <c r="AV426" s="13" t="s">
        <v>86</v>
      </c>
      <c r="AW426" s="13" t="s">
        <v>32</v>
      </c>
      <c r="AX426" s="13" t="s">
        <v>76</v>
      </c>
      <c r="AY426" s="167" t="s">
        <v>163</v>
      </c>
    </row>
    <row r="427" spans="1:65" s="13" customFormat="1" ht="11.25">
      <c r="B427" s="165"/>
      <c r="D427" s="166" t="s">
        <v>229</v>
      </c>
      <c r="E427" s="167" t="s">
        <v>1</v>
      </c>
      <c r="F427" s="168" t="s">
        <v>381</v>
      </c>
      <c r="H427" s="169">
        <v>1.45</v>
      </c>
      <c r="I427" s="170"/>
      <c r="L427" s="165"/>
      <c r="M427" s="171"/>
      <c r="N427" s="172"/>
      <c r="O427" s="172"/>
      <c r="P427" s="172"/>
      <c r="Q427" s="172"/>
      <c r="R427" s="172"/>
      <c r="S427" s="172"/>
      <c r="T427" s="173"/>
      <c r="AT427" s="167" t="s">
        <v>229</v>
      </c>
      <c r="AU427" s="167" t="s">
        <v>86</v>
      </c>
      <c r="AV427" s="13" t="s">
        <v>86</v>
      </c>
      <c r="AW427" s="13" t="s">
        <v>32</v>
      </c>
      <c r="AX427" s="13" t="s">
        <v>76</v>
      </c>
      <c r="AY427" s="167" t="s">
        <v>163</v>
      </c>
    </row>
    <row r="428" spans="1:65" s="13" customFormat="1" ht="11.25">
      <c r="B428" s="165"/>
      <c r="D428" s="166" t="s">
        <v>229</v>
      </c>
      <c r="E428" s="167" t="s">
        <v>1</v>
      </c>
      <c r="F428" s="168" t="s">
        <v>382</v>
      </c>
      <c r="H428" s="169">
        <v>1.31</v>
      </c>
      <c r="I428" s="170"/>
      <c r="L428" s="165"/>
      <c r="M428" s="171"/>
      <c r="N428" s="172"/>
      <c r="O428" s="172"/>
      <c r="P428" s="172"/>
      <c r="Q428" s="172"/>
      <c r="R428" s="172"/>
      <c r="S428" s="172"/>
      <c r="T428" s="173"/>
      <c r="AT428" s="167" t="s">
        <v>229</v>
      </c>
      <c r="AU428" s="167" t="s">
        <v>86</v>
      </c>
      <c r="AV428" s="13" t="s">
        <v>86</v>
      </c>
      <c r="AW428" s="13" t="s">
        <v>32</v>
      </c>
      <c r="AX428" s="13" t="s">
        <v>76</v>
      </c>
      <c r="AY428" s="167" t="s">
        <v>163</v>
      </c>
    </row>
    <row r="429" spans="1:65" s="13" customFormat="1" ht="11.25">
      <c r="B429" s="165"/>
      <c r="D429" s="166" t="s">
        <v>229</v>
      </c>
      <c r="E429" s="167" t="s">
        <v>1</v>
      </c>
      <c r="F429" s="168" t="s">
        <v>383</v>
      </c>
      <c r="H429" s="169">
        <v>3.29</v>
      </c>
      <c r="I429" s="170"/>
      <c r="L429" s="165"/>
      <c r="M429" s="171"/>
      <c r="N429" s="172"/>
      <c r="O429" s="172"/>
      <c r="P429" s="172"/>
      <c r="Q429" s="172"/>
      <c r="R429" s="172"/>
      <c r="S429" s="172"/>
      <c r="T429" s="173"/>
      <c r="AT429" s="167" t="s">
        <v>229</v>
      </c>
      <c r="AU429" s="167" t="s">
        <v>86</v>
      </c>
      <c r="AV429" s="13" t="s">
        <v>86</v>
      </c>
      <c r="AW429" s="13" t="s">
        <v>32</v>
      </c>
      <c r="AX429" s="13" t="s">
        <v>76</v>
      </c>
      <c r="AY429" s="167" t="s">
        <v>163</v>
      </c>
    </row>
    <row r="430" spans="1:65" s="2" customFormat="1" ht="24.2" customHeight="1">
      <c r="A430" s="30"/>
      <c r="B430" s="140"/>
      <c r="C430" s="174" t="s">
        <v>111</v>
      </c>
      <c r="D430" s="174" t="s">
        <v>618</v>
      </c>
      <c r="E430" s="175" t="s">
        <v>671</v>
      </c>
      <c r="F430" s="176" t="s">
        <v>672</v>
      </c>
      <c r="G430" s="177" t="s">
        <v>253</v>
      </c>
      <c r="H430" s="178">
        <v>138.251</v>
      </c>
      <c r="I430" s="179"/>
      <c r="J430" s="180">
        <f>ROUND(I430*H430,2)</f>
        <v>0</v>
      </c>
      <c r="K430" s="176" t="s">
        <v>227</v>
      </c>
      <c r="L430" s="181"/>
      <c r="M430" s="182" t="s">
        <v>1</v>
      </c>
      <c r="N430" s="183" t="s">
        <v>41</v>
      </c>
      <c r="O430" s="56"/>
      <c r="P430" s="150">
        <f>O430*H430</f>
        <v>0</v>
      </c>
      <c r="Q430" s="150">
        <v>2.3999999999999998E-3</v>
      </c>
      <c r="R430" s="150">
        <f>Q430*H430</f>
        <v>0.3318024</v>
      </c>
      <c r="S430" s="150">
        <v>0</v>
      </c>
      <c r="T430" s="151">
        <f>S430*H430</f>
        <v>0</v>
      </c>
      <c r="U430" s="30"/>
      <c r="V430" s="30"/>
      <c r="W430" s="30"/>
      <c r="X430" s="30"/>
      <c r="Y430" s="30"/>
      <c r="Z430" s="30"/>
      <c r="AA430" s="30"/>
      <c r="AB430" s="30"/>
      <c r="AC430" s="30"/>
      <c r="AD430" s="30"/>
      <c r="AE430" s="30"/>
      <c r="AR430" s="152" t="s">
        <v>362</v>
      </c>
      <c r="AT430" s="152" t="s">
        <v>618</v>
      </c>
      <c r="AU430" s="152" t="s">
        <v>86</v>
      </c>
      <c r="AY430" s="15" t="s">
        <v>163</v>
      </c>
      <c r="BE430" s="153">
        <f>IF(N430="základní",J430,0)</f>
        <v>0</v>
      </c>
      <c r="BF430" s="153">
        <f>IF(N430="snížená",J430,0)</f>
        <v>0</v>
      </c>
      <c r="BG430" s="153">
        <f>IF(N430="zákl. přenesená",J430,0)</f>
        <v>0</v>
      </c>
      <c r="BH430" s="153">
        <f>IF(N430="sníž. přenesená",J430,0)</f>
        <v>0</v>
      </c>
      <c r="BI430" s="153">
        <f>IF(N430="nulová",J430,0)</f>
        <v>0</v>
      </c>
      <c r="BJ430" s="15" t="s">
        <v>84</v>
      </c>
      <c r="BK430" s="153">
        <f>ROUND(I430*H430,2)</f>
        <v>0</v>
      </c>
      <c r="BL430" s="15" t="s">
        <v>289</v>
      </c>
      <c r="BM430" s="152" t="s">
        <v>673</v>
      </c>
    </row>
    <row r="431" spans="1:65" s="13" customFormat="1" ht="11.25">
      <c r="B431" s="165"/>
      <c r="D431" s="166" t="s">
        <v>229</v>
      </c>
      <c r="F431" s="168" t="s">
        <v>674</v>
      </c>
      <c r="H431" s="169">
        <v>138.251</v>
      </c>
      <c r="I431" s="170"/>
      <c r="L431" s="165"/>
      <c r="M431" s="171"/>
      <c r="N431" s="172"/>
      <c r="O431" s="172"/>
      <c r="P431" s="172"/>
      <c r="Q431" s="172"/>
      <c r="R431" s="172"/>
      <c r="S431" s="172"/>
      <c r="T431" s="173"/>
      <c r="AT431" s="167" t="s">
        <v>229</v>
      </c>
      <c r="AU431" s="167" t="s">
        <v>86</v>
      </c>
      <c r="AV431" s="13" t="s">
        <v>86</v>
      </c>
      <c r="AW431" s="13" t="s">
        <v>3</v>
      </c>
      <c r="AX431" s="13" t="s">
        <v>84</v>
      </c>
      <c r="AY431" s="167" t="s">
        <v>163</v>
      </c>
    </row>
    <row r="432" spans="1:65" s="2" customFormat="1" ht="24.2" customHeight="1">
      <c r="A432" s="30"/>
      <c r="B432" s="140"/>
      <c r="C432" s="174" t="s">
        <v>675</v>
      </c>
      <c r="D432" s="174" t="s">
        <v>618</v>
      </c>
      <c r="E432" s="175" t="s">
        <v>676</v>
      </c>
      <c r="F432" s="176" t="s">
        <v>677</v>
      </c>
      <c r="G432" s="177" t="s">
        <v>253</v>
      </c>
      <c r="H432" s="178">
        <v>15.749000000000001</v>
      </c>
      <c r="I432" s="179"/>
      <c r="J432" s="180">
        <f>ROUND(I432*H432,2)</f>
        <v>0</v>
      </c>
      <c r="K432" s="176" t="s">
        <v>227</v>
      </c>
      <c r="L432" s="181"/>
      <c r="M432" s="182" t="s">
        <v>1</v>
      </c>
      <c r="N432" s="183" t="s">
        <v>41</v>
      </c>
      <c r="O432" s="56"/>
      <c r="P432" s="150">
        <f>O432*H432</f>
        <v>0</v>
      </c>
      <c r="Q432" s="150">
        <v>2.8999999999999998E-3</v>
      </c>
      <c r="R432" s="150">
        <f>Q432*H432</f>
        <v>4.56721E-2</v>
      </c>
      <c r="S432" s="150">
        <v>0</v>
      </c>
      <c r="T432" s="151">
        <f>S432*H432</f>
        <v>0</v>
      </c>
      <c r="U432" s="30"/>
      <c r="V432" s="30"/>
      <c r="W432" s="30"/>
      <c r="X432" s="30"/>
      <c r="Y432" s="30"/>
      <c r="Z432" s="30"/>
      <c r="AA432" s="30"/>
      <c r="AB432" s="30"/>
      <c r="AC432" s="30"/>
      <c r="AD432" s="30"/>
      <c r="AE432" s="30"/>
      <c r="AR432" s="152" t="s">
        <v>362</v>
      </c>
      <c r="AT432" s="152" t="s">
        <v>618</v>
      </c>
      <c r="AU432" s="152" t="s">
        <v>86</v>
      </c>
      <c r="AY432" s="15" t="s">
        <v>163</v>
      </c>
      <c r="BE432" s="153">
        <f>IF(N432="základní",J432,0)</f>
        <v>0</v>
      </c>
      <c r="BF432" s="153">
        <f>IF(N432="snížená",J432,0)</f>
        <v>0</v>
      </c>
      <c r="BG432" s="153">
        <f>IF(N432="zákl. přenesená",J432,0)</f>
        <v>0</v>
      </c>
      <c r="BH432" s="153">
        <f>IF(N432="sníž. přenesená",J432,0)</f>
        <v>0</v>
      </c>
      <c r="BI432" s="153">
        <f>IF(N432="nulová",J432,0)</f>
        <v>0</v>
      </c>
      <c r="BJ432" s="15" t="s">
        <v>84</v>
      </c>
      <c r="BK432" s="153">
        <f>ROUND(I432*H432,2)</f>
        <v>0</v>
      </c>
      <c r="BL432" s="15" t="s">
        <v>289</v>
      </c>
      <c r="BM432" s="152" t="s">
        <v>678</v>
      </c>
    </row>
    <row r="433" spans="1:65" s="13" customFormat="1" ht="11.25">
      <c r="B433" s="165"/>
      <c r="D433" s="166" t="s">
        <v>229</v>
      </c>
      <c r="F433" s="168" t="s">
        <v>679</v>
      </c>
      <c r="H433" s="169">
        <v>15.749000000000001</v>
      </c>
      <c r="I433" s="170"/>
      <c r="L433" s="165"/>
      <c r="M433" s="171"/>
      <c r="N433" s="172"/>
      <c r="O433" s="172"/>
      <c r="P433" s="172"/>
      <c r="Q433" s="172"/>
      <c r="R433" s="172"/>
      <c r="S433" s="172"/>
      <c r="T433" s="173"/>
      <c r="AT433" s="167" t="s">
        <v>229</v>
      </c>
      <c r="AU433" s="167" t="s">
        <v>86</v>
      </c>
      <c r="AV433" s="13" t="s">
        <v>86</v>
      </c>
      <c r="AW433" s="13" t="s">
        <v>3</v>
      </c>
      <c r="AX433" s="13" t="s">
        <v>84</v>
      </c>
      <c r="AY433" s="167" t="s">
        <v>163</v>
      </c>
    </row>
    <row r="434" spans="1:65" s="2" customFormat="1" ht="24.2" customHeight="1">
      <c r="A434" s="30"/>
      <c r="B434" s="140"/>
      <c r="C434" s="141" t="s">
        <v>680</v>
      </c>
      <c r="D434" s="141" t="s">
        <v>164</v>
      </c>
      <c r="E434" s="142" t="s">
        <v>681</v>
      </c>
      <c r="F434" s="143" t="s">
        <v>682</v>
      </c>
      <c r="G434" s="144" t="s">
        <v>253</v>
      </c>
      <c r="H434" s="145">
        <v>150.97999999999999</v>
      </c>
      <c r="I434" s="146"/>
      <c r="J434" s="147">
        <f>ROUND(I434*H434,2)</f>
        <v>0</v>
      </c>
      <c r="K434" s="143" t="s">
        <v>227</v>
      </c>
      <c r="L434" s="31"/>
      <c r="M434" s="148" t="s">
        <v>1</v>
      </c>
      <c r="N434" s="149" t="s">
        <v>41</v>
      </c>
      <c r="O434" s="56"/>
      <c r="P434" s="150">
        <f>O434*H434</f>
        <v>0</v>
      </c>
      <c r="Q434" s="150">
        <v>0</v>
      </c>
      <c r="R434" s="150">
        <f>Q434*H434</f>
        <v>0</v>
      </c>
      <c r="S434" s="150">
        <v>0</v>
      </c>
      <c r="T434" s="151">
        <f>S434*H434</f>
        <v>0</v>
      </c>
      <c r="U434" s="30"/>
      <c r="V434" s="30"/>
      <c r="W434" s="30"/>
      <c r="X434" s="30"/>
      <c r="Y434" s="30"/>
      <c r="Z434" s="30"/>
      <c r="AA434" s="30"/>
      <c r="AB434" s="30"/>
      <c r="AC434" s="30"/>
      <c r="AD434" s="30"/>
      <c r="AE434" s="30"/>
      <c r="AR434" s="152" t="s">
        <v>289</v>
      </c>
      <c r="AT434" s="152" t="s">
        <v>164</v>
      </c>
      <c r="AU434" s="152" t="s">
        <v>86</v>
      </c>
      <c r="AY434" s="15" t="s">
        <v>163</v>
      </c>
      <c r="BE434" s="153">
        <f>IF(N434="základní",J434,0)</f>
        <v>0</v>
      </c>
      <c r="BF434" s="153">
        <f>IF(N434="snížená",J434,0)</f>
        <v>0</v>
      </c>
      <c r="BG434" s="153">
        <f>IF(N434="zákl. přenesená",J434,0)</f>
        <v>0</v>
      </c>
      <c r="BH434" s="153">
        <f>IF(N434="sníž. přenesená",J434,0)</f>
        <v>0</v>
      </c>
      <c r="BI434" s="153">
        <f>IF(N434="nulová",J434,0)</f>
        <v>0</v>
      </c>
      <c r="BJ434" s="15" t="s">
        <v>84</v>
      </c>
      <c r="BK434" s="153">
        <f>ROUND(I434*H434,2)</f>
        <v>0</v>
      </c>
      <c r="BL434" s="15" t="s">
        <v>289</v>
      </c>
      <c r="BM434" s="152" t="s">
        <v>683</v>
      </c>
    </row>
    <row r="435" spans="1:65" s="2" customFormat="1" ht="16.5" customHeight="1">
      <c r="A435" s="30"/>
      <c r="B435" s="140"/>
      <c r="C435" s="174" t="s">
        <v>684</v>
      </c>
      <c r="D435" s="174" t="s">
        <v>618</v>
      </c>
      <c r="E435" s="175" t="s">
        <v>685</v>
      </c>
      <c r="F435" s="176" t="s">
        <v>686</v>
      </c>
      <c r="G435" s="177" t="s">
        <v>253</v>
      </c>
      <c r="H435" s="178">
        <v>175.96700000000001</v>
      </c>
      <c r="I435" s="179"/>
      <c r="J435" s="180">
        <f>ROUND(I435*H435,2)</f>
        <v>0</v>
      </c>
      <c r="K435" s="176" t="s">
        <v>227</v>
      </c>
      <c r="L435" s="181"/>
      <c r="M435" s="182" t="s">
        <v>1</v>
      </c>
      <c r="N435" s="183" t="s">
        <v>41</v>
      </c>
      <c r="O435" s="56"/>
      <c r="P435" s="150">
        <f>O435*H435</f>
        <v>0</v>
      </c>
      <c r="Q435" s="150">
        <v>4.0000000000000002E-4</v>
      </c>
      <c r="R435" s="150">
        <f>Q435*H435</f>
        <v>7.0386800000000013E-2</v>
      </c>
      <c r="S435" s="150">
        <v>0</v>
      </c>
      <c r="T435" s="151">
        <f>S435*H435</f>
        <v>0</v>
      </c>
      <c r="U435" s="30"/>
      <c r="V435" s="30"/>
      <c r="W435" s="30"/>
      <c r="X435" s="30"/>
      <c r="Y435" s="30"/>
      <c r="Z435" s="30"/>
      <c r="AA435" s="30"/>
      <c r="AB435" s="30"/>
      <c r="AC435" s="30"/>
      <c r="AD435" s="30"/>
      <c r="AE435" s="30"/>
      <c r="AR435" s="152" t="s">
        <v>362</v>
      </c>
      <c r="AT435" s="152" t="s">
        <v>618</v>
      </c>
      <c r="AU435" s="152" t="s">
        <v>86</v>
      </c>
      <c r="AY435" s="15" t="s">
        <v>163</v>
      </c>
      <c r="BE435" s="153">
        <f>IF(N435="základní",J435,0)</f>
        <v>0</v>
      </c>
      <c r="BF435" s="153">
        <f>IF(N435="snížená",J435,0)</f>
        <v>0</v>
      </c>
      <c r="BG435" s="153">
        <f>IF(N435="zákl. přenesená",J435,0)</f>
        <v>0</v>
      </c>
      <c r="BH435" s="153">
        <f>IF(N435="sníž. přenesená",J435,0)</f>
        <v>0</v>
      </c>
      <c r="BI435" s="153">
        <f>IF(N435="nulová",J435,0)</f>
        <v>0</v>
      </c>
      <c r="BJ435" s="15" t="s">
        <v>84</v>
      </c>
      <c r="BK435" s="153">
        <f>ROUND(I435*H435,2)</f>
        <v>0</v>
      </c>
      <c r="BL435" s="15" t="s">
        <v>289</v>
      </c>
      <c r="BM435" s="152" t="s">
        <v>687</v>
      </c>
    </row>
    <row r="436" spans="1:65" s="13" customFormat="1" ht="11.25">
      <c r="B436" s="165"/>
      <c r="D436" s="166" t="s">
        <v>229</v>
      </c>
      <c r="F436" s="168" t="s">
        <v>645</v>
      </c>
      <c r="H436" s="169">
        <v>175.96700000000001</v>
      </c>
      <c r="I436" s="170"/>
      <c r="L436" s="165"/>
      <c r="M436" s="171"/>
      <c r="N436" s="172"/>
      <c r="O436" s="172"/>
      <c r="P436" s="172"/>
      <c r="Q436" s="172"/>
      <c r="R436" s="172"/>
      <c r="S436" s="172"/>
      <c r="T436" s="173"/>
      <c r="AT436" s="167" t="s">
        <v>229</v>
      </c>
      <c r="AU436" s="167" t="s">
        <v>86</v>
      </c>
      <c r="AV436" s="13" t="s">
        <v>86</v>
      </c>
      <c r="AW436" s="13" t="s">
        <v>3</v>
      </c>
      <c r="AX436" s="13" t="s">
        <v>84</v>
      </c>
      <c r="AY436" s="167" t="s">
        <v>163</v>
      </c>
    </row>
    <row r="437" spans="1:65" s="2" customFormat="1" ht="24.2" customHeight="1">
      <c r="A437" s="30"/>
      <c r="B437" s="140"/>
      <c r="C437" s="141" t="s">
        <v>688</v>
      </c>
      <c r="D437" s="141" t="s">
        <v>164</v>
      </c>
      <c r="E437" s="142" t="s">
        <v>681</v>
      </c>
      <c r="F437" s="143" t="s">
        <v>682</v>
      </c>
      <c r="G437" s="144" t="s">
        <v>253</v>
      </c>
      <c r="H437" s="145">
        <v>57.56</v>
      </c>
      <c r="I437" s="146"/>
      <c r="J437" s="147">
        <f>ROUND(I437*H437,2)</f>
        <v>0</v>
      </c>
      <c r="K437" s="143" t="s">
        <v>227</v>
      </c>
      <c r="L437" s="31"/>
      <c r="M437" s="148" t="s">
        <v>1</v>
      </c>
      <c r="N437" s="149" t="s">
        <v>41</v>
      </c>
      <c r="O437" s="56"/>
      <c r="P437" s="150">
        <f>O437*H437</f>
        <v>0</v>
      </c>
      <c r="Q437" s="150">
        <v>0</v>
      </c>
      <c r="R437" s="150">
        <f>Q437*H437</f>
        <v>0</v>
      </c>
      <c r="S437" s="150">
        <v>0</v>
      </c>
      <c r="T437" s="151">
        <f>S437*H437</f>
        <v>0</v>
      </c>
      <c r="U437" s="30"/>
      <c r="V437" s="30"/>
      <c r="W437" s="30"/>
      <c r="X437" s="30"/>
      <c r="Y437" s="30"/>
      <c r="Z437" s="30"/>
      <c r="AA437" s="30"/>
      <c r="AB437" s="30"/>
      <c r="AC437" s="30"/>
      <c r="AD437" s="30"/>
      <c r="AE437" s="30"/>
      <c r="AR437" s="152" t="s">
        <v>289</v>
      </c>
      <c r="AT437" s="152" t="s">
        <v>164</v>
      </c>
      <c r="AU437" s="152" t="s">
        <v>86</v>
      </c>
      <c r="AY437" s="15" t="s">
        <v>163</v>
      </c>
      <c r="BE437" s="153">
        <f>IF(N437="základní",J437,0)</f>
        <v>0</v>
      </c>
      <c r="BF437" s="153">
        <f>IF(N437="snížená",J437,0)</f>
        <v>0</v>
      </c>
      <c r="BG437" s="153">
        <f>IF(N437="zákl. přenesená",J437,0)</f>
        <v>0</v>
      </c>
      <c r="BH437" s="153">
        <f>IF(N437="sníž. přenesená",J437,0)</f>
        <v>0</v>
      </c>
      <c r="BI437" s="153">
        <f>IF(N437="nulová",J437,0)</f>
        <v>0</v>
      </c>
      <c r="BJ437" s="15" t="s">
        <v>84</v>
      </c>
      <c r="BK437" s="153">
        <f>ROUND(I437*H437,2)</f>
        <v>0</v>
      </c>
      <c r="BL437" s="15" t="s">
        <v>289</v>
      </c>
      <c r="BM437" s="152" t="s">
        <v>689</v>
      </c>
    </row>
    <row r="438" spans="1:65" s="2" customFormat="1" ht="24.2" customHeight="1">
      <c r="A438" s="30"/>
      <c r="B438" s="140"/>
      <c r="C438" s="174" t="s">
        <v>690</v>
      </c>
      <c r="D438" s="174" t="s">
        <v>618</v>
      </c>
      <c r="E438" s="175" t="s">
        <v>691</v>
      </c>
      <c r="F438" s="176" t="s">
        <v>692</v>
      </c>
      <c r="G438" s="177" t="s">
        <v>253</v>
      </c>
      <c r="H438" s="178">
        <v>67.085999999999999</v>
      </c>
      <c r="I438" s="179"/>
      <c r="J438" s="180">
        <f>ROUND(I438*H438,2)</f>
        <v>0</v>
      </c>
      <c r="K438" s="176" t="s">
        <v>227</v>
      </c>
      <c r="L438" s="181"/>
      <c r="M438" s="182" t="s">
        <v>1</v>
      </c>
      <c r="N438" s="183" t="s">
        <v>41</v>
      </c>
      <c r="O438" s="56"/>
      <c r="P438" s="150">
        <f>O438*H438</f>
        <v>0</v>
      </c>
      <c r="Q438" s="150">
        <v>1.1E-4</v>
      </c>
      <c r="R438" s="150">
        <f>Q438*H438</f>
        <v>7.37946E-3</v>
      </c>
      <c r="S438" s="150">
        <v>0</v>
      </c>
      <c r="T438" s="151">
        <f>S438*H438</f>
        <v>0</v>
      </c>
      <c r="U438" s="30"/>
      <c r="V438" s="30"/>
      <c r="W438" s="30"/>
      <c r="X438" s="30"/>
      <c r="Y438" s="30"/>
      <c r="Z438" s="30"/>
      <c r="AA438" s="30"/>
      <c r="AB438" s="30"/>
      <c r="AC438" s="30"/>
      <c r="AD438" s="30"/>
      <c r="AE438" s="30"/>
      <c r="AR438" s="152" t="s">
        <v>362</v>
      </c>
      <c r="AT438" s="152" t="s">
        <v>618</v>
      </c>
      <c r="AU438" s="152" t="s">
        <v>86</v>
      </c>
      <c r="AY438" s="15" t="s">
        <v>163</v>
      </c>
      <c r="BE438" s="153">
        <f>IF(N438="základní",J438,0)</f>
        <v>0</v>
      </c>
      <c r="BF438" s="153">
        <f>IF(N438="snížená",J438,0)</f>
        <v>0</v>
      </c>
      <c r="BG438" s="153">
        <f>IF(N438="zákl. přenesená",J438,0)</f>
        <v>0</v>
      </c>
      <c r="BH438" s="153">
        <f>IF(N438="sníž. přenesená",J438,0)</f>
        <v>0</v>
      </c>
      <c r="BI438" s="153">
        <f>IF(N438="nulová",J438,0)</f>
        <v>0</v>
      </c>
      <c r="BJ438" s="15" t="s">
        <v>84</v>
      </c>
      <c r="BK438" s="153">
        <f>ROUND(I438*H438,2)</f>
        <v>0</v>
      </c>
      <c r="BL438" s="15" t="s">
        <v>289</v>
      </c>
      <c r="BM438" s="152" t="s">
        <v>693</v>
      </c>
    </row>
    <row r="439" spans="1:65" s="13" customFormat="1" ht="11.25">
      <c r="B439" s="165"/>
      <c r="D439" s="166" t="s">
        <v>229</v>
      </c>
      <c r="F439" s="168" t="s">
        <v>694</v>
      </c>
      <c r="H439" s="169">
        <v>67.085999999999999</v>
      </c>
      <c r="I439" s="170"/>
      <c r="L439" s="165"/>
      <c r="M439" s="171"/>
      <c r="N439" s="172"/>
      <c r="O439" s="172"/>
      <c r="P439" s="172"/>
      <c r="Q439" s="172"/>
      <c r="R439" s="172"/>
      <c r="S439" s="172"/>
      <c r="T439" s="173"/>
      <c r="AT439" s="167" t="s">
        <v>229</v>
      </c>
      <c r="AU439" s="167" t="s">
        <v>86</v>
      </c>
      <c r="AV439" s="13" t="s">
        <v>86</v>
      </c>
      <c r="AW439" s="13" t="s">
        <v>3</v>
      </c>
      <c r="AX439" s="13" t="s">
        <v>84</v>
      </c>
      <c r="AY439" s="167" t="s">
        <v>163</v>
      </c>
    </row>
    <row r="440" spans="1:65" s="2" customFormat="1" ht="24.2" customHeight="1">
      <c r="A440" s="30"/>
      <c r="B440" s="140"/>
      <c r="C440" s="141" t="s">
        <v>695</v>
      </c>
      <c r="D440" s="141" t="s">
        <v>164</v>
      </c>
      <c r="E440" s="142" t="s">
        <v>696</v>
      </c>
      <c r="F440" s="143" t="s">
        <v>697</v>
      </c>
      <c r="G440" s="144" t="s">
        <v>649</v>
      </c>
      <c r="H440" s="184"/>
      <c r="I440" s="146"/>
      <c r="J440" s="147">
        <f>ROUND(I440*H440,2)</f>
        <v>0</v>
      </c>
      <c r="K440" s="143" t="s">
        <v>227</v>
      </c>
      <c r="L440" s="31"/>
      <c r="M440" s="148" t="s">
        <v>1</v>
      </c>
      <c r="N440" s="149" t="s">
        <v>41</v>
      </c>
      <c r="O440" s="56"/>
      <c r="P440" s="150">
        <f>O440*H440</f>
        <v>0</v>
      </c>
      <c r="Q440" s="150">
        <v>0</v>
      </c>
      <c r="R440" s="150">
        <f>Q440*H440</f>
        <v>0</v>
      </c>
      <c r="S440" s="150">
        <v>0</v>
      </c>
      <c r="T440" s="151">
        <f>S440*H440</f>
        <v>0</v>
      </c>
      <c r="U440" s="30"/>
      <c r="V440" s="30"/>
      <c r="W440" s="30"/>
      <c r="X440" s="30"/>
      <c r="Y440" s="30"/>
      <c r="Z440" s="30"/>
      <c r="AA440" s="30"/>
      <c r="AB440" s="30"/>
      <c r="AC440" s="30"/>
      <c r="AD440" s="30"/>
      <c r="AE440" s="30"/>
      <c r="AR440" s="152" t="s">
        <v>289</v>
      </c>
      <c r="AT440" s="152" t="s">
        <v>164</v>
      </c>
      <c r="AU440" s="152" t="s">
        <v>86</v>
      </c>
      <c r="AY440" s="15" t="s">
        <v>163</v>
      </c>
      <c r="BE440" s="153">
        <f>IF(N440="základní",J440,0)</f>
        <v>0</v>
      </c>
      <c r="BF440" s="153">
        <f>IF(N440="snížená",J440,0)</f>
        <v>0</v>
      </c>
      <c r="BG440" s="153">
        <f>IF(N440="zákl. přenesená",J440,0)</f>
        <v>0</v>
      </c>
      <c r="BH440" s="153">
        <f>IF(N440="sníž. přenesená",J440,0)</f>
        <v>0</v>
      </c>
      <c r="BI440" s="153">
        <f>IF(N440="nulová",J440,0)</f>
        <v>0</v>
      </c>
      <c r="BJ440" s="15" t="s">
        <v>84</v>
      </c>
      <c r="BK440" s="153">
        <f>ROUND(I440*H440,2)</f>
        <v>0</v>
      </c>
      <c r="BL440" s="15" t="s">
        <v>289</v>
      </c>
      <c r="BM440" s="152" t="s">
        <v>698</v>
      </c>
    </row>
    <row r="441" spans="1:65" s="11" customFormat="1" ht="22.9" customHeight="1">
      <c r="B441" s="129"/>
      <c r="D441" s="130" t="s">
        <v>75</v>
      </c>
      <c r="E441" s="163" t="s">
        <v>699</v>
      </c>
      <c r="F441" s="163" t="s">
        <v>700</v>
      </c>
      <c r="I441" s="132"/>
      <c r="J441" s="164">
        <f>BK441</f>
        <v>0</v>
      </c>
      <c r="L441" s="129"/>
      <c r="M441" s="134"/>
      <c r="N441" s="135"/>
      <c r="O441" s="135"/>
      <c r="P441" s="136">
        <f>SUM(P442:P472)</f>
        <v>0</v>
      </c>
      <c r="Q441" s="135"/>
      <c r="R441" s="136">
        <f>SUM(R442:R472)</f>
        <v>5.5422560000000001</v>
      </c>
      <c r="S441" s="135"/>
      <c r="T441" s="137">
        <f>SUM(T442:T472)</f>
        <v>5.4404799999999991</v>
      </c>
      <c r="AR441" s="130" t="s">
        <v>86</v>
      </c>
      <c r="AT441" s="138" t="s">
        <v>75</v>
      </c>
      <c r="AU441" s="138" t="s">
        <v>84</v>
      </c>
      <c r="AY441" s="130" t="s">
        <v>163</v>
      </c>
      <c r="BK441" s="139">
        <f>SUM(BK442:BK472)</f>
        <v>0</v>
      </c>
    </row>
    <row r="442" spans="1:65" s="2" customFormat="1" ht="16.5" customHeight="1">
      <c r="A442" s="30"/>
      <c r="B442" s="140"/>
      <c r="C442" s="141" t="s">
        <v>701</v>
      </c>
      <c r="D442" s="141" t="s">
        <v>164</v>
      </c>
      <c r="E442" s="142" t="s">
        <v>702</v>
      </c>
      <c r="F442" s="143" t="s">
        <v>703</v>
      </c>
      <c r="G442" s="144" t="s">
        <v>253</v>
      </c>
      <c r="H442" s="145">
        <v>57.56</v>
      </c>
      <c r="I442" s="146"/>
      <c r="J442" s="147">
        <f>ROUND(I442*H442,2)</f>
        <v>0</v>
      </c>
      <c r="K442" s="143" t="s">
        <v>227</v>
      </c>
      <c r="L442" s="31"/>
      <c r="M442" s="148" t="s">
        <v>1</v>
      </c>
      <c r="N442" s="149" t="s">
        <v>41</v>
      </c>
      <c r="O442" s="56"/>
      <c r="P442" s="150">
        <f>O442*H442</f>
        <v>0</v>
      </c>
      <c r="Q442" s="150">
        <v>0</v>
      </c>
      <c r="R442" s="150">
        <f>Q442*H442</f>
        <v>0</v>
      </c>
      <c r="S442" s="150">
        <v>0</v>
      </c>
      <c r="T442" s="151">
        <f>S442*H442</f>
        <v>0</v>
      </c>
      <c r="U442" s="30"/>
      <c r="V442" s="30"/>
      <c r="W442" s="30"/>
      <c r="X442" s="30"/>
      <c r="Y442" s="30"/>
      <c r="Z442" s="30"/>
      <c r="AA442" s="30"/>
      <c r="AB442" s="30"/>
      <c r="AC442" s="30"/>
      <c r="AD442" s="30"/>
      <c r="AE442" s="30"/>
      <c r="AR442" s="152" t="s">
        <v>289</v>
      </c>
      <c r="AT442" s="152" t="s">
        <v>164</v>
      </c>
      <c r="AU442" s="152" t="s">
        <v>86</v>
      </c>
      <c r="AY442" s="15" t="s">
        <v>163</v>
      </c>
      <c r="BE442" s="153">
        <f>IF(N442="základní",J442,0)</f>
        <v>0</v>
      </c>
      <c r="BF442" s="153">
        <f>IF(N442="snížená",J442,0)</f>
        <v>0</v>
      </c>
      <c r="BG442" s="153">
        <f>IF(N442="zákl. přenesená",J442,0)</f>
        <v>0</v>
      </c>
      <c r="BH442" s="153">
        <f>IF(N442="sníž. přenesená",J442,0)</f>
        <v>0</v>
      </c>
      <c r="BI442" s="153">
        <f>IF(N442="nulová",J442,0)</f>
        <v>0</v>
      </c>
      <c r="BJ442" s="15" t="s">
        <v>84</v>
      </c>
      <c r="BK442" s="153">
        <f>ROUND(I442*H442,2)</f>
        <v>0</v>
      </c>
      <c r="BL442" s="15" t="s">
        <v>289</v>
      </c>
      <c r="BM442" s="152" t="s">
        <v>704</v>
      </c>
    </row>
    <row r="443" spans="1:65" s="13" customFormat="1" ht="11.25">
      <c r="B443" s="165"/>
      <c r="D443" s="166" t="s">
        <v>229</v>
      </c>
      <c r="E443" s="167" t="s">
        <v>1</v>
      </c>
      <c r="F443" s="168" t="s">
        <v>394</v>
      </c>
      <c r="H443" s="169">
        <v>57.56</v>
      </c>
      <c r="I443" s="170"/>
      <c r="L443" s="165"/>
      <c r="M443" s="171"/>
      <c r="N443" s="172"/>
      <c r="O443" s="172"/>
      <c r="P443" s="172"/>
      <c r="Q443" s="172"/>
      <c r="R443" s="172"/>
      <c r="S443" s="172"/>
      <c r="T443" s="173"/>
      <c r="AT443" s="167" t="s">
        <v>229</v>
      </c>
      <c r="AU443" s="167" t="s">
        <v>86</v>
      </c>
      <c r="AV443" s="13" t="s">
        <v>86</v>
      </c>
      <c r="AW443" s="13" t="s">
        <v>32</v>
      </c>
      <c r="AX443" s="13" t="s">
        <v>84</v>
      </c>
      <c r="AY443" s="167" t="s">
        <v>163</v>
      </c>
    </row>
    <row r="444" spans="1:65" s="2" customFormat="1" ht="16.5" customHeight="1">
      <c r="A444" s="30"/>
      <c r="B444" s="140"/>
      <c r="C444" s="174" t="s">
        <v>705</v>
      </c>
      <c r="D444" s="174" t="s">
        <v>618</v>
      </c>
      <c r="E444" s="175" t="s">
        <v>706</v>
      </c>
      <c r="F444" s="176" t="s">
        <v>707</v>
      </c>
      <c r="G444" s="177" t="s">
        <v>226</v>
      </c>
      <c r="H444" s="178">
        <v>1.583</v>
      </c>
      <c r="I444" s="179"/>
      <c r="J444" s="180">
        <f>ROUND(I444*H444,2)</f>
        <v>0</v>
      </c>
      <c r="K444" s="176" t="s">
        <v>227</v>
      </c>
      <c r="L444" s="181"/>
      <c r="M444" s="182" t="s">
        <v>1</v>
      </c>
      <c r="N444" s="183" t="s">
        <v>41</v>
      </c>
      <c r="O444" s="56"/>
      <c r="P444" s="150">
        <f>O444*H444</f>
        <v>0</v>
      </c>
      <c r="Q444" s="150">
        <v>0.55000000000000004</v>
      </c>
      <c r="R444" s="150">
        <f>Q444*H444</f>
        <v>0.87065000000000003</v>
      </c>
      <c r="S444" s="150">
        <v>0</v>
      </c>
      <c r="T444" s="151">
        <f>S444*H444</f>
        <v>0</v>
      </c>
      <c r="U444" s="30"/>
      <c r="V444" s="30"/>
      <c r="W444" s="30"/>
      <c r="X444" s="30"/>
      <c r="Y444" s="30"/>
      <c r="Z444" s="30"/>
      <c r="AA444" s="30"/>
      <c r="AB444" s="30"/>
      <c r="AC444" s="30"/>
      <c r="AD444" s="30"/>
      <c r="AE444" s="30"/>
      <c r="AR444" s="152" t="s">
        <v>362</v>
      </c>
      <c r="AT444" s="152" t="s">
        <v>618</v>
      </c>
      <c r="AU444" s="152" t="s">
        <v>86</v>
      </c>
      <c r="AY444" s="15" t="s">
        <v>163</v>
      </c>
      <c r="BE444" s="153">
        <f>IF(N444="základní",J444,0)</f>
        <v>0</v>
      </c>
      <c r="BF444" s="153">
        <f>IF(N444="snížená",J444,0)</f>
        <v>0</v>
      </c>
      <c r="BG444" s="153">
        <f>IF(N444="zákl. přenesená",J444,0)</f>
        <v>0</v>
      </c>
      <c r="BH444" s="153">
        <f>IF(N444="sníž. přenesená",J444,0)</f>
        <v>0</v>
      </c>
      <c r="BI444" s="153">
        <f>IF(N444="nulová",J444,0)</f>
        <v>0</v>
      </c>
      <c r="BJ444" s="15" t="s">
        <v>84</v>
      </c>
      <c r="BK444" s="153">
        <f>ROUND(I444*H444,2)</f>
        <v>0</v>
      </c>
      <c r="BL444" s="15" t="s">
        <v>289</v>
      </c>
      <c r="BM444" s="152" t="s">
        <v>708</v>
      </c>
    </row>
    <row r="445" spans="1:65" s="13" customFormat="1" ht="11.25">
      <c r="B445" s="165"/>
      <c r="D445" s="166" t="s">
        <v>229</v>
      </c>
      <c r="E445" s="167" t="s">
        <v>1</v>
      </c>
      <c r="F445" s="168" t="s">
        <v>709</v>
      </c>
      <c r="H445" s="169">
        <v>1.4390000000000001</v>
      </c>
      <c r="I445" s="170"/>
      <c r="L445" s="165"/>
      <c r="M445" s="171"/>
      <c r="N445" s="172"/>
      <c r="O445" s="172"/>
      <c r="P445" s="172"/>
      <c r="Q445" s="172"/>
      <c r="R445" s="172"/>
      <c r="S445" s="172"/>
      <c r="T445" s="173"/>
      <c r="AT445" s="167" t="s">
        <v>229</v>
      </c>
      <c r="AU445" s="167" t="s">
        <v>86</v>
      </c>
      <c r="AV445" s="13" t="s">
        <v>86</v>
      </c>
      <c r="AW445" s="13" t="s">
        <v>32</v>
      </c>
      <c r="AX445" s="13" t="s">
        <v>84</v>
      </c>
      <c r="AY445" s="167" t="s">
        <v>163</v>
      </c>
    </row>
    <row r="446" spans="1:65" s="13" customFormat="1" ht="11.25">
      <c r="B446" s="165"/>
      <c r="D446" s="166" t="s">
        <v>229</v>
      </c>
      <c r="F446" s="168" t="s">
        <v>710</v>
      </c>
      <c r="H446" s="169">
        <v>1.583</v>
      </c>
      <c r="I446" s="170"/>
      <c r="L446" s="165"/>
      <c r="M446" s="171"/>
      <c r="N446" s="172"/>
      <c r="O446" s="172"/>
      <c r="P446" s="172"/>
      <c r="Q446" s="172"/>
      <c r="R446" s="172"/>
      <c r="S446" s="172"/>
      <c r="T446" s="173"/>
      <c r="AT446" s="167" t="s">
        <v>229</v>
      </c>
      <c r="AU446" s="167" t="s">
        <v>86</v>
      </c>
      <c r="AV446" s="13" t="s">
        <v>86</v>
      </c>
      <c r="AW446" s="13" t="s">
        <v>3</v>
      </c>
      <c r="AX446" s="13" t="s">
        <v>84</v>
      </c>
      <c r="AY446" s="167" t="s">
        <v>163</v>
      </c>
    </row>
    <row r="447" spans="1:65" s="2" customFormat="1" ht="16.5" customHeight="1">
      <c r="A447" s="30"/>
      <c r="B447" s="140"/>
      <c r="C447" s="141" t="s">
        <v>711</v>
      </c>
      <c r="D447" s="141" t="s">
        <v>164</v>
      </c>
      <c r="E447" s="142" t="s">
        <v>712</v>
      </c>
      <c r="F447" s="143" t="s">
        <v>713</v>
      </c>
      <c r="G447" s="144" t="s">
        <v>253</v>
      </c>
      <c r="H447" s="145">
        <v>57.56</v>
      </c>
      <c r="I447" s="146"/>
      <c r="J447" s="147">
        <f>ROUND(I447*H447,2)</f>
        <v>0</v>
      </c>
      <c r="K447" s="143" t="s">
        <v>227</v>
      </c>
      <c r="L447" s="31"/>
      <c r="M447" s="148" t="s">
        <v>1</v>
      </c>
      <c r="N447" s="149" t="s">
        <v>41</v>
      </c>
      <c r="O447" s="56"/>
      <c r="P447" s="150">
        <f>O447*H447</f>
        <v>0</v>
      </c>
      <c r="Q447" s="150">
        <v>0</v>
      </c>
      <c r="R447" s="150">
        <f>Q447*H447</f>
        <v>0</v>
      </c>
      <c r="S447" s="150">
        <v>0</v>
      </c>
      <c r="T447" s="151">
        <f>S447*H447</f>
        <v>0</v>
      </c>
      <c r="U447" s="30"/>
      <c r="V447" s="30"/>
      <c r="W447" s="30"/>
      <c r="X447" s="30"/>
      <c r="Y447" s="30"/>
      <c r="Z447" s="30"/>
      <c r="AA447" s="30"/>
      <c r="AB447" s="30"/>
      <c r="AC447" s="30"/>
      <c r="AD447" s="30"/>
      <c r="AE447" s="30"/>
      <c r="AR447" s="152" t="s">
        <v>289</v>
      </c>
      <c r="AT447" s="152" t="s">
        <v>164</v>
      </c>
      <c r="AU447" s="152" t="s">
        <v>86</v>
      </c>
      <c r="AY447" s="15" t="s">
        <v>163</v>
      </c>
      <c r="BE447" s="153">
        <f>IF(N447="základní",J447,0)</f>
        <v>0</v>
      </c>
      <c r="BF447" s="153">
        <f>IF(N447="snížená",J447,0)</f>
        <v>0</v>
      </c>
      <c r="BG447" s="153">
        <f>IF(N447="zákl. přenesená",J447,0)</f>
        <v>0</v>
      </c>
      <c r="BH447" s="153">
        <f>IF(N447="sníž. přenesená",J447,0)</f>
        <v>0</v>
      </c>
      <c r="BI447" s="153">
        <f>IF(N447="nulová",J447,0)</f>
        <v>0</v>
      </c>
      <c r="BJ447" s="15" t="s">
        <v>84</v>
      </c>
      <c r="BK447" s="153">
        <f>ROUND(I447*H447,2)</f>
        <v>0</v>
      </c>
      <c r="BL447" s="15" t="s">
        <v>289</v>
      </c>
      <c r="BM447" s="152" t="s">
        <v>714</v>
      </c>
    </row>
    <row r="448" spans="1:65" s="13" customFormat="1" ht="11.25">
      <c r="B448" s="165"/>
      <c r="D448" s="166" t="s">
        <v>229</v>
      </c>
      <c r="E448" s="167" t="s">
        <v>1</v>
      </c>
      <c r="F448" s="168" t="s">
        <v>394</v>
      </c>
      <c r="H448" s="169">
        <v>57.56</v>
      </c>
      <c r="I448" s="170"/>
      <c r="L448" s="165"/>
      <c r="M448" s="171"/>
      <c r="N448" s="172"/>
      <c r="O448" s="172"/>
      <c r="P448" s="172"/>
      <c r="Q448" s="172"/>
      <c r="R448" s="172"/>
      <c r="S448" s="172"/>
      <c r="T448" s="173"/>
      <c r="AT448" s="167" t="s">
        <v>229</v>
      </c>
      <c r="AU448" s="167" t="s">
        <v>86</v>
      </c>
      <c r="AV448" s="13" t="s">
        <v>86</v>
      </c>
      <c r="AW448" s="13" t="s">
        <v>32</v>
      </c>
      <c r="AX448" s="13" t="s">
        <v>84</v>
      </c>
      <c r="AY448" s="167" t="s">
        <v>163</v>
      </c>
    </row>
    <row r="449" spans="1:65" s="2" customFormat="1" ht="21.75" customHeight="1">
      <c r="A449" s="30"/>
      <c r="B449" s="140"/>
      <c r="C449" s="174" t="s">
        <v>114</v>
      </c>
      <c r="D449" s="174" t="s">
        <v>618</v>
      </c>
      <c r="E449" s="175" t="s">
        <v>715</v>
      </c>
      <c r="F449" s="176" t="s">
        <v>716</v>
      </c>
      <c r="G449" s="177" t="s">
        <v>226</v>
      </c>
      <c r="H449" s="178">
        <v>2.532</v>
      </c>
      <c r="I449" s="179"/>
      <c r="J449" s="180">
        <f>ROUND(I449*H449,2)</f>
        <v>0</v>
      </c>
      <c r="K449" s="176" t="s">
        <v>227</v>
      </c>
      <c r="L449" s="181"/>
      <c r="M449" s="182" t="s">
        <v>1</v>
      </c>
      <c r="N449" s="183" t="s">
        <v>41</v>
      </c>
      <c r="O449" s="56"/>
      <c r="P449" s="150">
        <f>O449*H449</f>
        <v>0</v>
      </c>
      <c r="Q449" s="150">
        <v>0.55000000000000004</v>
      </c>
      <c r="R449" s="150">
        <f>Q449*H449</f>
        <v>1.3926000000000001</v>
      </c>
      <c r="S449" s="150">
        <v>0</v>
      </c>
      <c r="T449" s="151">
        <f>S449*H449</f>
        <v>0</v>
      </c>
      <c r="U449" s="30"/>
      <c r="V449" s="30"/>
      <c r="W449" s="30"/>
      <c r="X449" s="30"/>
      <c r="Y449" s="30"/>
      <c r="Z449" s="30"/>
      <c r="AA449" s="30"/>
      <c r="AB449" s="30"/>
      <c r="AC449" s="30"/>
      <c r="AD449" s="30"/>
      <c r="AE449" s="30"/>
      <c r="AR449" s="152" t="s">
        <v>362</v>
      </c>
      <c r="AT449" s="152" t="s">
        <v>618</v>
      </c>
      <c r="AU449" s="152" t="s">
        <v>86</v>
      </c>
      <c r="AY449" s="15" t="s">
        <v>163</v>
      </c>
      <c r="BE449" s="153">
        <f>IF(N449="základní",J449,0)</f>
        <v>0</v>
      </c>
      <c r="BF449" s="153">
        <f>IF(N449="snížená",J449,0)</f>
        <v>0</v>
      </c>
      <c r="BG449" s="153">
        <f>IF(N449="zákl. přenesená",J449,0)</f>
        <v>0</v>
      </c>
      <c r="BH449" s="153">
        <f>IF(N449="sníž. přenesená",J449,0)</f>
        <v>0</v>
      </c>
      <c r="BI449" s="153">
        <f>IF(N449="nulová",J449,0)</f>
        <v>0</v>
      </c>
      <c r="BJ449" s="15" t="s">
        <v>84</v>
      </c>
      <c r="BK449" s="153">
        <f>ROUND(I449*H449,2)</f>
        <v>0</v>
      </c>
      <c r="BL449" s="15" t="s">
        <v>289</v>
      </c>
      <c r="BM449" s="152" t="s">
        <v>717</v>
      </c>
    </row>
    <row r="450" spans="1:65" s="13" customFormat="1" ht="11.25">
      <c r="B450" s="165"/>
      <c r="D450" s="166" t="s">
        <v>229</v>
      </c>
      <c r="E450" s="167" t="s">
        <v>1</v>
      </c>
      <c r="F450" s="168" t="s">
        <v>718</v>
      </c>
      <c r="H450" s="169">
        <v>2.302</v>
      </c>
      <c r="I450" s="170"/>
      <c r="L450" s="165"/>
      <c r="M450" s="171"/>
      <c r="N450" s="172"/>
      <c r="O450" s="172"/>
      <c r="P450" s="172"/>
      <c r="Q450" s="172"/>
      <c r="R450" s="172"/>
      <c r="S450" s="172"/>
      <c r="T450" s="173"/>
      <c r="AT450" s="167" t="s">
        <v>229</v>
      </c>
      <c r="AU450" s="167" t="s">
        <v>86</v>
      </c>
      <c r="AV450" s="13" t="s">
        <v>86</v>
      </c>
      <c r="AW450" s="13" t="s">
        <v>32</v>
      </c>
      <c r="AX450" s="13" t="s">
        <v>84</v>
      </c>
      <c r="AY450" s="167" t="s">
        <v>163</v>
      </c>
    </row>
    <row r="451" spans="1:65" s="13" customFormat="1" ht="11.25">
      <c r="B451" s="165"/>
      <c r="D451" s="166" t="s">
        <v>229</v>
      </c>
      <c r="F451" s="168" t="s">
        <v>719</v>
      </c>
      <c r="H451" s="169">
        <v>2.532</v>
      </c>
      <c r="I451" s="170"/>
      <c r="L451" s="165"/>
      <c r="M451" s="171"/>
      <c r="N451" s="172"/>
      <c r="O451" s="172"/>
      <c r="P451" s="172"/>
      <c r="Q451" s="172"/>
      <c r="R451" s="172"/>
      <c r="S451" s="172"/>
      <c r="T451" s="173"/>
      <c r="AT451" s="167" t="s">
        <v>229</v>
      </c>
      <c r="AU451" s="167" t="s">
        <v>86</v>
      </c>
      <c r="AV451" s="13" t="s">
        <v>86</v>
      </c>
      <c r="AW451" s="13" t="s">
        <v>3</v>
      </c>
      <c r="AX451" s="13" t="s">
        <v>84</v>
      </c>
      <c r="AY451" s="167" t="s">
        <v>163</v>
      </c>
    </row>
    <row r="452" spans="1:65" s="2" customFormat="1" ht="21.75" customHeight="1">
      <c r="A452" s="30"/>
      <c r="B452" s="140"/>
      <c r="C452" s="141" t="s">
        <v>720</v>
      </c>
      <c r="D452" s="141" t="s">
        <v>164</v>
      </c>
      <c r="E452" s="142" t="s">
        <v>721</v>
      </c>
      <c r="F452" s="143" t="s">
        <v>722</v>
      </c>
      <c r="G452" s="144" t="s">
        <v>253</v>
      </c>
      <c r="H452" s="145">
        <v>57.56</v>
      </c>
      <c r="I452" s="146"/>
      <c r="J452" s="147">
        <f>ROUND(I452*H452,2)</f>
        <v>0</v>
      </c>
      <c r="K452" s="143" t="s">
        <v>227</v>
      </c>
      <c r="L452" s="31"/>
      <c r="M452" s="148" t="s">
        <v>1</v>
      </c>
      <c r="N452" s="149" t="s">
        <v>41</v>
      </c>
      <c r="O452" s="56"/>
      <c r="P452" s="150">
        <f>O452*H452</f>
        <v>0</v>
      </c>
      <c r="Q452" s="150">
        <v>0</v>
      </c>
      <c r="R452" s="150">
        <f>Q452*H452</f>
        <v>0</v>
      </c>
      <c r="S452" s="150">
        <v>1.7999999999999999E-2</v>
      </c>
      <c r="T452" s="151">
        <f>S452*H452</f>
        <v>1.0360799999999999</v>
      </c>
      <c r="U452" s="30"/>
      <c r="V452" s="30"/>
      <c r="W452" s="30"/>
      <c r="X452" s="30"/>
      <c r="Y452" s="30"/>
      <c r="Z452" s="30"/>
      <c r="AA452" s="30"/>
      <c r="AB452" s="30"/>
      <c r="AC452" s="30"/>
      <c r="AD452" s="30"/>
      <c r="AE452" s="30"/>
      <c r="AR452" s="152" t="s">
        <v>289</v>
      </c>
      <c r="AT452" s="152" t="s">
        <v>164</v>
      </c>
      <c r="AU452" s="152" t="s">
        <v>86</v>
      </c>
      <c r="AY452" s="15" t="s">
        <v>163</v>
      </c>
      <c r="BE452" s="153">
        <f>IF(N452="základní",J452,0)</f>
        <v>0</v>
      </c>
      <c r="BF452" s="153">
        <f>IF(N452="snížená",J452,0)</f>
        <v>0</v>
      </c>
      <c r="BG452" s="153">
        <f>IF(N452="zákl. přenesená",J452,0)</f>
        <v>0</v>
      </c>
      <c r="BH452" s="153">
        <f>IF(N452="sníž. přenesená",J452,0)</f>
        <v>0</v>
      </c>
      <c r="BI452" s="153">
        <f>IF(N452="nulová",J452,0)</f>
        <v>0</v>
      </c>
      <c r="BJ452" s="15" t="s">
        <v>84</v>
      </c>
      <c r="BK452" s="153">
        <f>ROUND(I452*H452,2)</f>
        <v>0</v>
      </c>
      <c r="BL452" s="15" t="s">
        <v>289</v>
      </c>
      <c r="BM452" s="152" t="s">
        <v>723</v>
      </c>
    </row>
    <row r="453" spans="1:65" s="13" customFormat="1" ht="11.25">
      <c r="B453" s="165"/>
      <c r="D453" s="166" t="s">
        <v>229</v>
      </c>
      <c r="E453" s="167" t="s">
        <v>1</v>
      </c>
      <c r="F453" s="168" t="s">
        <v>394</v>
      </c>
      <c r="H453" s="169">
        <v>57.56</v>
      </c>
      <c r="I453" s="170"/>
      <c r="L453" s="165"/>
      <c r="M453" s="171"/>
      <c r="N453" s="172"/>
      <c r="O453" s="172"/>
      <c r="P453" s="172"/>
      <c r="Q453" s="172"/>
      <c r="R453" s="172"/>
      <c r="S453" s="172"/>
      <c r="T453" s="173"/>
      <c r="AT453" s="167" t="s">
        <v>229</v>
      </c>
      <c r="AU453" s="167" t="s">
        <v>86</v>
      </c>
      <c r="AV453" s="13" t="s">
        <v>86</v>
      </c>
      <c r="AW453" s="13" t="s">
        <v>32</v>
      </c>
      <c r="AX453" s="13" t="s">
        <v>84</v>
      </c>
      <c r="AY453" s="167" t="s">
        <v>163</v>
      </c>
    </row>
    <row r="454" spans="1:65" s="2" customFormat="1" ht="24.2" customHeight="1">
      <c r="A454" s="30"/>
      <c r="B454" s="140"/>
      <c r="C454" s="141" t="s">
        <v>724</v>
      </c>
      <c r="D454" s="141" t="s">
        <v>164</v>
      </c>
      <c r="E454" s="142" t="s">
        <v>725</v>
      </c>
      <c r="F454" s="143" t="s">
        <v>726</v>
      </c>
      <c r="G454" s="144" t="s">
        <v>253</v>
      </c>
      <c r="H454" s="145">
        <v>115.12</v>
      </c>
      <c r="I454" s="146"/>
      <c r="J454" s="147">
        <f>ROUND(I454*H454,2)</f>
        <v>0</v>
      </c>
      <c r="K454" s="143" t="s">
        <v>227</v>
      </c>
      <c r="L454" s="31"/>
      <c r="M454" s="148" t="s">
        <v>1</v>
      </c>
      <c r="N454" s="149" t="s">
        <v>41</v>
      </c>
      <c r="O454" s="56"/>
      <c r="P454" s="150">
        <f>O454*H454</f>
        <v>0</v>
      </c>
      <c r="Q454" s="150">
        <v>1.8000000000000001E-4</v>
      </c>
      <c r="R454" s="150">
        <f>Q454*H454</f>
        <v>2.0721600000000003E-2</v>
      </c>
      <c r="S454" s="150">
        <v>0</v>
      </c>
      <c r="T454" s="151">
        <f>S454*H454</f>
        <v>0</v>
      </c>
      <c r="U454" s="30"/>
      <c r="V454" s="30"/>
      <c r="W454" s="30"/>
      <c r="X454" s="30"/>
      <c r="Y454" s="30"/>
      <c r="Z454" s="30"/>
      <c r="AA454" s="30"/>
      <c r="AB454" s="30"/>
      <c r="AC454" s="30"/>
      <c r="AD454" s="30"/>
      <c r="AE454" s="30"/>
      <c r="AR454" s="152" t="s">
        <v>289</v>
      </c>
      <c r="AT454" s="152" t="s">
        <v>164</v>
      </c>
      <c r="AU454" s="152" t="s">
        <v>86</v>
      </c>
      <c r="AY454" s="15" t="s">
        <v>163</v>
      </c>
      <c r="BE454" s="153">
        <f>IF(N454="základní",J454,0)</f>
        <v>0</v>
      </c>
      <c r="BF454" s="153">
        <f>IF(N454="snížená",J454,0)</f>
        <v>0</v>
      </c>
      <c r="BG454" s="153">
        <f>IF(N454="zákl. přenesená",J454,0)</f>
        <v>0</v>
      </c>
      <c r="BH454" s="153">
        <f>IF(N454="sníž. přenesená",J454,0)</f>
        <v>0</v>
      </c>
      <c r="BI454" s="153">
        <f>IF(N454="nulová",J454,0)</f>
        <v>0</v>
      </c>
      <c r="BJ454" s="15" t="s">
        <v>84</v>
      </c>
      <c r="BK454" s="153">
        <f>ROUND(I454*H454,2)</f>
        <v>0</v>
      </c>
      <c r="BL454" s="15" t="s">
        <v>289</v>
      </c>
      <c r="BM454" s="152" t="s">
        <v>727</v>
      </c>
    </row>
    <row r="455" spans="1:65" s="13" customFormat="1" ht="11.25">
      <c r="B455" s="165"/>
      <c r="D455" s="166" t="s">
        <v>229</v>
      </c>
      <c r="E455" s="167" t="s">
        <v>1</v>
      </c>
      <c r="F455" s="168" t="s">
        <v>728</v>
      </c>
      <c r="H455" s="169">
        <v>115.12</v>
      </c>
      <c r="I455" s="170"/>
      <c r="L455" s="165"/>
      <c r="M455" s="171"/>
      <c r="N455" s="172"/>
      <c r="O455" s="172"/>
      <c r="P455" s="172"/>
      <c r="Q455" s="172"/>
      <c r="R455" s="172"/>
      <c r="S455" s="172"/>
      <c r="T455" s="173"/>
      <c r="AT455" s="167" t="s">
        <v>229</v>
      </c>
      <c r="AU455" s="167" t="s">
        <v>86</v>
      </c>
      <c r="AV455" s="13" t="s">
        <v>86</v>
      </c>
      <c r="AW455" s="13" t="s">
        <v>32</v>
      </c>
      <c r="AX455" s="13" t="s">
        <v>84</v>
      </c>
      <c r="AY455" s="167" t="s">
        <v>163</v>
      </c>
    </row>
    <row r="456" spans="1:65" s="2" customFormat="1" ht="33" customHeight="1">
      <c r="A456" s="30"/>
      <c r="B456" s="140"/>
      <c r="C456" s="141" t="s">
        <v>729</v>
      </c>
      <c r="D456" s="141" t="s">
        <v>164</v>
      </c>
      <c r="E456" s="142" t="s">
        <v>730</v>
      </c>
      <c r="F456" s="143" t="s">
        <v>731</v>
      </c>
      <c r="G456" s="144" t="s">
        <v>329</v>
      </c>
      <c r="H456" s="145">
        <v>84.08</v>
      </c>
      <c r="I456" s="146"/>
      <c r="J456" s="147">
        <f>ROUND(I456*H456,2)</f>
        <v>0</v>
      </c>
      <c r="K456" s="143" t="s">
        <v>227</v>
      </c>
      <c r="L456" s="31"/>
      <c r="M456" s="148" t="s">
        <v>1</v>
      </c>
      <c r="N456" s="149" t="s">
        <v>41</v>
      </c>
      <c r="O456" s="56"/>
      <c r="P456" s="150">
        <f>O456*H456</f>
        <v>0</v>
      </c>
      <c r="Q456" s="150">
        <v>0</v>
      </c>
      <c r="R456" s="150">
        <f>Q456*H456</f>
        <v>0</v>
      </c>
      <c r="S456" s="150">
        <v>0</v>
      </c>
      <c r="T456" s="151">
        <f>S456*H456</f>
        <v>0</v>
      </c>
      <c r="U456" s="30"/>
      <c r="V456" s="30"/>
      <c r="W456" s="30"/>
      <c r="X456" s="30"/>
      <c r="Y456" s="30"/>
      <c r="Z456" s="30"/>
      <c r="AA456" s="30"/>
      <c r="AB456" s="30"/>
      <c r="AC456" s="30"/>
      <c r="AD456" s="30"/>
      <c r="AE456" s="30"/>
      <c r="AR456" s="152" t="s">
        <v>289</v>
      </c>
      <c r="AT456" s="152" t="s">
        <v>164</v>
      </c>
      <c r="AU456" s="152" t="s">
        <v>86</v>
      </c>
      <c r="AY456" s="15" t="s">
        <v>163</v>
      </c>
      <c r="BE456" s="153">
        <f>IF(N456="základní",J456,0)</f>
        <v>0</v>
      </c>
      <c r="BF456" s="153">
        <f>IF(N456="snížená",J456,0)</f>
        <v>0</v>
      </c>
      <c r="BG456" s="153">
        <f>IF(N456="zákl. přenesená",J456,0)</f>
        <v>0</v>
      </c>
      <c r="BH456" s="153">
        <f>IF(N456="sníž. přenesená",J456,0)</f>
        <v>0</v>
      </c>
      <c r="BI456" s="153">
        <f>IF(N456="nulová",J456,0)</f>
        <v>0</v>
      </c>
      <c r="BJ456" s="15" t="s">
        <v>84</v>
      </c>
      <c r="BK456" s="153">
        <f>ROUND(I456*H456,2)</f>
        <v>0</v>
      </c>
      <c r="BL456" s="15" t="s">
        <v>289</v>
      </c>
      <c r="BM456" s="152" t="s">
        <v>732</v>
      </c>
    </row>
    <row r="457" spans="1:65" s="13" customFormat="1" ht="11.25">
      <c r="B457" s="165"/>
      <c r="D457" s="166" t="s">
        <v>229</v>
      </c>
      <c r="E457" s="167" t="s">
        <v>1</v>
      </c>
      <c r="F457" s="168" t="s">
        <v>733</v>
      </c>
      <c r="H457" s="169">
        <v>84.08</v>
      </c>
      <c r="I457" s="170"/>
      <c r="L457" s="165"/>
      <c r="M457" s="171"/>
      <c r="N457" s="172"/>
      <c r="O457" s="172"/>
      <c r="P457" s="172"/>
      <c r="Q457" s="172"/>
      <c r="R457" s="172"/>
      <c r="S457" s="172"/>
      <c r="T457" s="173"/>
      <c r="AT457" s="167" t="s">
        <v>229</v>
      </c>
      <c r="AU457" s="167" t="s">
        <v>86</v>
      </c>
      <c r="AV457" s="13" t="s">
        <v>86</v>
      </c>
      <c r="AW457" s="13" t="s">
        <v>32</v>
      </c>
      <c r="AX457" s="13" t="s">
        <v>84</v>
      </c>
      <c r="AY457" s="167" t="s">
        <v>163</v>
      </c>
    </row>
    <row r="458" spans="1:65" s="2" customFormat="1" ht="21.75" customHeight="1">
      <c r="A458" s="30"/>
      <c r="B458" s="140"/>
      <c r="C458" s="174" t="s">
        <v>734</v>
      </c>
      <c r="D458" s="174" t="s">
        <v>618</v>
      </c>
      <c r="E458" s="175" t="s">
        <v>735</v>
      </c>
      <c r="F458" s="176" t="s">
        <v>736</v>
      </c>
      <c r="G458" s="177" t="s">
        <v>226</v>
      </c>
      <c r="H458" s="178">
        <v>3.9950000000000001</v>
      </c>
      <c r="I458" s="179"/>
      <c r="J458" s="180">
        <f>ROUND(I458*H458,2)</f>
        <v>0</v>
      </c>
      <c r="K458" s="176" t="s">
        <v>227</v>
      </c>
      <c r="L458" s="181"/>
      <c r="M458" s="182" t="s">
        <v>1</v>
      </c>
      <c r="N458" s="183" t="s">
        <v>41</v>
      </c>
      <c r="O458" s="56"/>
      <c r="P458" s="150">
        <f>O458*H458</f>
        <v>0</v>
      </c>
      <c r="Q458" s="150">
        <v>0.55000000000000004</v>
      </c>
      <c r="R458" s="150">
        <f>Q458*H458</f>
        <v>2.1972500000000004</v>
      </c>
      <c r="S458" s="150">
        <v>0</v>
      </c>
      <c r="T458" s="151">
        <f>S458*H458</f>
        <v>0</v>
      </c>
      <c r="U458" s="30"/>
      <c r="V458" s="30"/>
      <c r="W458" s="30"/>
      <c r="X458" s="30"/>
      <c r="Y458" s="30"/>
      <c r="Z458" s="30"/>
      <c r="AA458" s="30"/>
      <c r="AB458" s="30"/>
      <c r="AC458" s="30"/>
      <c r="AD458" s="30"/>
      <c r="AE458" s="30"/>
      <c r="AR458" s="152" t="s">
        <v>362</v>
      </c>
      <c r="AT458" s="152" t="s">
        <v>618</v>
      </c>
      <c r="AU458" s="152" t="s">
        <v>86</v>
      </c>
      <c r="AY458" s="15" t="s">
        <v>163</v>
      </c>
      <c r="BE458" s="153">
        <f>IF(N458="základní",J458,0)</f>
        <v>0</v>
      </c>
      <c r="BF458" s="153">
        <f>IF(N458="snížená",J458,0)</f>
        <v>0</v>
      </c>
      <c r="BG458" s="153">
        <f>IF(N458="zákl. přenesená",J458,0)</f>
        <v>0</v>
      </c>
      <c r="BH458" s="153">
        <f>IF(N458="sníž. přenesená",J458,0)</f>
        <v>0</v>
      </c>
      <c r="BI458" s="153">
        <f>IF(N458="nulová",J458,0)</f>
        <v>0</v>
      </c>
      <c r="BJ458" s="15" t="s">
        <v>84</v>
      </c>
      <c r="BK458" s="153">
        <f>ROUND(I458*H458,2)</f>
        <v>0</v>
      </c>
      <c r="BL458" s="15" t="s">
        <v>289</v>
      </c>
      <c r="BM458" s="152" t="s">
        <v>737</v>
      </c>
    </row>
    <row r="459" spans="1:65" s="13" customFormat="1" ht="11.25">
      <c r="B459" s="165"/>
      <c r="D459" s="166" t="s">
        <v>229</v>
      </c>
      <c r="E459" s="167" t="s">
        <v>1</v>
      </c>
      <c r="F459" s="168" t="s">
        <v>738</v>
      </c>
      <c r="H459" s="169">
        <v>3.6320000000000001</v>
      </c>
      <c r="I459" s="170"/>
      <c r="L459" s="165"/>
      <c r="M459" s="171"/>
      <c r="N459" s="172"/>
      <c r="O459" s="172"/>
      <c r="P459" s="172"/>
      <c r="Q459" s="172"/>
      <c r="R459" s="172"/>
      <c r="S459" s="172"/>
      <c r="T459" s="173"/>
      <c r="AT459" s="167" t="s">
        <v>229</v>
      </c>
      <c r="AU459" s="167" t="s">
        <v>86</v>
      </c>
      <c r="AV459" s="13" t="s">
        <v>86</v>
      </c>
      <c r="AW459" s="13" t="s">
        <v>32</v>
      </c>
      <c r="AX459" s="13" t="s">
        <v>84</v>
      </c>
      <c r="AY459" s="167" t="s">
        <v>163</v>
      </c>
    </row>
    <row r="460" spans="1:65" s="13" customFormat="1" ht="11.25">
      <c r="B460" s="165"/>
      <c r="D460" s="166" t="s">
        <v>229</v>
      </c>
      <c r="F460" s="168" t="s">
        <v>739</v>
      </c>
      <c r="H460" s="169">
        <v>3.9950000000000001</v>
      </c>
      <c r="I460" s="170"/>
      <c r="L460" s="165"/>
      <c r="M460" s="171"/>
      <c r="N460" s="172"/>
      <c r="O460" s="172"/>
      <c r="P460" s="172"/>
      <c r="Q460" s="172"/>
      <c r="R460" s="172"/>
      <c r="S460" s="172"/>
      <c r="T460" s="173"/>
      <c r="AT460" s="167" t="s">
        <v>229</v>
      </c>
      <c r="AU460" s="167" t="s">
        <v>86</v>
      </c>
      <c r="AV460" s="13" t="s">
        <v>86</v>
      </c>
      <c r="AW460" s="13" t="s">
        <v>3</v>
      </c>
      <c r="AX460" s="13" t="s">
        <v>84</v>
      </c>
      <c r="AY460" s="167" t="s">
        <v>163</v>
      </c>
    </row>
    <row r="461" spans="1:65" s="2" customFormat="1" ht="33" customHeight="1">
      <c r="A461" s="30"/>
      <c r="B461" s="140"/>
      <c r="C461" s="141" t="s">
        <v>740</v>
      </c>
      <c r="D461" s="141" t="s">
        <v>164</v>
      </c>
      <c r="E461" s="142" t="s">
        <v>741</v>
      </c>
      <c r="F461" s="143" t="s">
        <v>742</v>
      </c>
      <c r="G461" s="144" t="s">
        <v>329</v>
      </c>
      <c r="H461" s="145">
        <v>84.08</v>
      </c>
      <c r="I461" s="146"/>
      <c r="J461" s="147">
        <f>ROUND(I461*H461,2)</f>
        <v>0</v>
      </c>
      <c r="K461" s="143" t="s">
        <v>227</v>
      </c>
      <c r="L461" s="31"/>
      <c r="M461" s="148" t="s">
        <v>1</v>
      </c>
      <c r="N461" s="149" t="s">
        <v>41</v>
      </c>
      <c r="O461" s="56"/>
      <c r="P461" s="150">
        <f>O461*H461</f>
        <v>0</v>
      </c>
      <c r="Q461" s="150">
        <v>0</v>
      </c>
      <c r="R461" s="150">
        <f>Q461*H461</f>
        <v>0</v>
      </c>
      <c r="S461" s="150">
        <v>2.5000000000000001E-2</v>
      </c>
      <c r="T461" s="151">
        <f>S461*H461</f>
        <v>2.1019999999999999</v>
      </c>
      <c r="U461" s="30"/>
      <c r="V461" s="30"/>
      <c r="W461" s="30"/>
      <c r="X461" s="30"/>
      <c r="Y461" s="30"/>
      <c r="Z461" s="30"/>
      <c r="AA461" s="30"/>
      <c r="AB461" s="30"/>
      <c r="AC461" s="30"/>
      <c r="AD461" s="30"/>
      <c r="AE461" s="30"/>
      <c r="AR461" s="152" t="s">
        <v>289</v>
      </c>
      <c r="AT461" s="152" t="s">
        <v>164</v>
      </c>
      <c r="AU461" s="152" t="s">
        <v>86</v>
      </c>
      <c r="AY461" s="15" t="s">
        <v>163</v>
      </c>
      <c r="BE461" s="153">
        <f>IF(N461="základní",J461,0)</f>
        <v>0</v>
      </c>
      <c r="BF461" s="153">
        <f>IF(N461="snížená",J461,0)</f>
        <v>0</v>
      </c>
      <c r="BG461" s="153">
        <f>IF(N461="zákl. přenesená",J461,0)</f>
        <v>0</v>
      </c>
      <c r="BH461" s="153">
        <f>IF(N461="sníž. přenesená",J461,0)</f>
        <v>0</v>
      </c>
      <c r="BI461" s="153">
        <f>IF(N461="nulová",J461,0)</f>
        <v>0</v>
      </c>
      <c r="BJ461" s="15" t="s">
        <v>84</v>
      </c>
      <c r="BK461" s="153">
        <f>ROUND(I461*H461,2)</f>
        <v>0</v>
      </c>
      <c r="BL461" s="15" t="s">
        <v>289</v>
      </c>
      <c r="BM461" s="152" t="s">
        <v>743</v>
      </c>
    </row>
    <row r="462" spans="1:65" s="13" customFormat="1" ht="11.25">
      <c r="B462" s="165"/>
      <c r="D462" s="166" t="s">
        <v>229</v>
      </c>
      <c r="E462" s="167" t="s">
        <v>1</v>
      </c>
      <c r="F462" s="168" t="s">
        <v>733</v>
      </c>
      <c r="H462" s="169">
        <v>84.08</v>
      </c>
      <c r="I462" s="170"/>
      <c r="L462" s="165"/>
      <c r="M462" s="171"/>
      <c r="N462" s="172"/>
      <c r="O462" s="172"/>
      <c r="P462" s="172"/>
      <c r="Q462" s="172"/>
      <c r="R462" s="172"/>
      <c r="S462" s="172"/>
      <c r="T462" s="173"/>
      <c r="AT462" s="167" t="s">
        <v>229</v>
      </c>
      <c r="AU462" s="167" t="s">
        <v>86</v>
      </c>
      <c r="AV462" s="13" t="s">
        <v>86</v>
      </c>
      <c r="AW462" s="13" t="s">
        <v>32</v>
      </c>
      <c r="AX462" s="13" t="s">
        <v>84</v>
      </c>
      <c r="AY462" s="167" t="s">
        <v>163</v>
      </c>
    </row>
    <row r="463" spans="1:65" s="2" customFormat="1" ht="24.2" customHeight="1">
      <c r="A463" s="30"/>
      <c r="B463" s="140"/>
      <c r="C463" s="141" t="s">
        <v>744</v>
      </c>
      <c r="D463" s="141" t="s">
        <v>164</v>
      </c>
      <c r="E463" s="142" t="s">
        <v>745</v>
      </c>
      <c r="F463" s="143" t="s">
        <v>746</v>
      </c>
      <c r="G463" s="144" t="s">
        <v>253</v>
      </c>
      <c r="H463" s="145">
        <v>57.56</v>
      </c>
      <c r="I463" s="146"/>
      <c r="J463" s="147">
        <f>ROUND(I463*H463,2)</f>
        <v>0</v>
      </c>
      <c r="K463" s="143" t="s">
        <v>227</v>
      </c>
      <c r="L463" s="31"/>
      <c r="M463" s="148" t="s">
        <v>1</v>
      </c>
      <c r="N463" s="149" t="s">
        <v>41</v>
      </c>
      <c r="O463" s="56"/>
      <c r="P463" s="150">
        <f>O463*H463</f>
        <v>0</v>
      </c>
      <c r="Q463" s="150">
        <v>0</v>
      </c>
      <c r="R463" s="150">
        <f>Q463*H463</f>
        <v>0</v>
      </c>
      <c r="S463" s="150">
        <v>0</v>
      </c>
      <c r="T463" s="151">
        <f>S463*H463</f>
        <v>0</v>
      </c>
      <c r="U463" s="30"/>
      <c r="V463" s="30"/>
      <c r="W463" s="30"/>
      <c r="X463" s="30"/>
      <c r="Y463" s="30"/>
      <c r="Z463" s="30"/>
      <c r="AA463" s="30"/>
      <c r="AB463" s="30"/>
      <c r="AC463" s="30"/>
      <c r="AD463" s="30"/>
      <c r="AE463" s="30"/>
      <c r="AR463" s="152" t="s">
        <v>289</v>
      </c>
      <c r="AT463" s="152" t="s">
        <v>164</v>
      </c>
      <c r="AU463" s="152" t="s">
        <v>86</v>
      </c>
      <c r="AY463" s="15" t="s">
        <v>163</v>
      </c>
      <c r="BE463" s="153">
        <f>IF(N463="základní",J463,0)</f>
        <v>0</v>
      </c>
      <c r="BF463" s="153">
        <f>IF(N463="snížená",J463,0)</f>
        <v>0</v>
      </c>
      <c r="BG463" s="153">
        <f>IF(N463="zákl. přenesená",J463,0)</f>
        <v>0</v>
      </c>
      <c r="BH463" s="153">
        <f>IF(N463="sníž. přenesená",J463,0)</f>
        <v>0</v>
      </c>
      <c r="BI463" s="153">
        <f>IF(N463="nulová",J463,0)</f>
        <v>0</v>
      </c>
      <c r="BJ463" s="15" t="s">
        <v>84</v>
      </c>
      <c r="BK463" s="153">
        <f>ROUND(I463*H463,2)</f>
        <v>0</v>
      </c>
      <c r="BL463" s="15" t="s">
        <v>289</v>
      </c>
      <c r="BM463" s="152" t="s">
        <v>747</v>
      </c>
    </row>
    <row r="464" spans="1:65" s="13" customFormat="1" ht="11.25">
      <c r="B464" s="165"/>
      <c r="D464" s="166" t="s">
        <v>229</v>
      </c>
      <c r="E464" s="167" t="s">
        <v>1</v>
      </c>
      <c r="F464" s="168" t="s">
        <v>394</v>
      </c>
      <c r="H464" s="169">
        <v>57.56</v>
      </c>
      <c r="I464" s="170"/>
      <c r="L464" s="165"/>
      <c r="M464" s="171"/>
      <c r="N464" s="172"/>
      <c r="O464" s="172"/>
      <c r="P464" s="172"/>
      <c r="Q464" s="172"/>
      <c r="R464" s="172"/>
      <c r="S464" s="172"/>
      <c r="T464" s="173"/>
      <c r="AT464" s="167" t="s">
        <v>229</v>
      </c>
      <c r="AU464" s="167" t="s">
        <v>86</v>
      </c>
      <c r="AV464" s="13" t="s">
        <v>86</v>
      </c>
      <c r="AW464" s="13" t="s">
        <v>32</v>
      </c>
      <c r="AX464" s="13" t="s">
        <v>84</v>
      </c>
      <c r="AY464" s="167" t="s">
        <v>163</v>
      </c>
    </row>
    <row r="465" spans="1:65" s="2" customFormat="1" ht="16.5" customHeight="1">
      <c r="A465" s="30"/>
      <c r="B465" s="140"/>
      <c r="C465" s="174" t="s">
        <v>748</v>
      </c>
      <c r="D465" s="174" t="s">
        <v>618</v>
      </c>
      <c r="E465" s="175" t="s">
        <v>706</v>
      </c>
      <c r="F465" s="176" t="s">
        <v>707</v>
      </c>
      <c r="G465" s="177" t="s">
        <v>226</v>
      </c>
      <c r="H465" s="178">
        <v>1.9</v>
      </c>
      <c r="I465" s="179"/>
      <c r="J465" s="180">
        <f>ROUND(I465*H465,2)</f>
        <v>0</v>
      </c>
      <c r="K465" s="176" t="s">
        <v>227</v>
      </c>
      <c r="L465" s="181"/>
      <c r="M465" s="182" t="s">
        <v>1</v>
      </c>
      <c r="N465" s="183" t="s">
        <v>41</v>
      </c>
      <c r="O465" s="56"/>
      <c r="P465" s="150">
        <f>O465*H465</f>
        <v>0</v>
      </c>
      <c r="Q465" s="150">
        <v>0.55000000000000004</v>
      </c>
      <c r="R465" s="150">
        <f>Q465*H465</f>
        <v>1.0449999999999999</v>
      </c>
      <c r="S465" s="150">
        <v>0</v>
      </c>
      <c r="T465" s="151">
        <f>S465*H465</f>
        <v>0</v>
      </c>
      <c r="U465" s="30"/>
      <c r="V465" s="30"/>
      <c r="W465" s="30"/>
      <c r="X465" s="30"/>
      <c r="Y465" s="30"/>
      <c r="Z465" s="30"/>
      <c r="AA465" s="30"/>
      <c r="AB465" s="30"/>
      <c r="AC465" s="30"/>
      <c r="AD465" s="30"/>
      <c r="AE465" s="30"/>
      <c r="AR465" s="152" t="s">
        <v>362</v>
      </c>
      <c r="AT465" s="152" t="s">
        <v>618</v>
      </c>
      <c r="AU465" s="152" t="s">
        <v>86</v>
      </c>
      <c r="AY465" s="15" t="s">
        <v>163</v>
      </c>
      <c r="BE465" s="153">
        <f>IF(N465="základní",J465,0)</f>
        <v>0</v>
      </c>
      <c r="BF465" s="153">
        <f>IF(N465="snížená",J465,0)</f>
        <v>0</v>
      </c>
      <c r="BG465" s="153">
        <f>IF(N465="zákl. přenesená",J465,0)</f>
        <v>0</v>
      </c>
      <c r="BH465" s="153">
        <f>IF(N465="sníž. přenesená",J465,0)</f>
        <v>0</v>
      </c>
      <c r="BI465" s="153">
        <f>IF(N465="nulová",J465,0)</f>
        <v>0</v>
      </c>
      <c r="BJ465" s="15" t="s">
        <v>84</v>
      </c>
      <c r="BK465" s="153">
        <f>ROUND(I465*H465,2)</f>
        <v>0</v>
      </c>
      <c r="BL465" s="15" t="s">
        <v>289</v>
      </c>
      <c r="BM465" s="152" t="s">
        <v>749</v>
      </c>
    </row>
    <row r="466" spans="1:65" s="13" customFormat="1" ht="11.25">
      <c r="B466" s="165"/>
      <c r="D466" s="166" t="s">
        <v>229</v>
      </c>
      <c r="E466" s="167" t="s">
        <v>1</v>
      </c>
      <c r="F466" s="168" t="s">
        <v>750</v>
      </c>
      <c r="H466" s="169">
        <v>1.7270000000000001</v>
      </c>
      <c r="I466" s="170"/>
      <c r="L466" s="165"/>
      <c r="M466" s="171"/>
      <c r="N466" s="172"/>
      <c r="O466" s="172"/>
      <c r="P466" s="172"/>
      <c r="Q466" s="172"/>
      <c r="R466" s="172"/>
      <c r="S466" s="172"/>
      <c r="T466" s="173"/>
      <c r="AT466" s="167" t="s">
        <v>229</v>
      </c>
      <c r="AU466" s="167" t="s">
        <v>86</v>
      </c>
      <c r="AV466" s="13" t="s">
        <v>86</v>
      </c>
      <c r="AW466" s="13" t="s">
        <v>32</v>
      </c>
      <c r="AX466" s="13" t="s">
        <v>84</v>
      </c>
      <c r="AY466" s="167" t="s">
        <v>163</v>
      </c>
    </row>
    <row r="467" spans="1:65" s="13" customFormat="1" ht="11.25">
      <c r="B467" s="165"/>
      <c r="D467" s="166" t="s">
        <v>229</v>
      </c>
      <c r="F467" s="168" t="s">
        <v>751</v>
      </c>
      <c r="H467" s="169">
        <v>1.9</v>
      </c>
      <c r="I467" s="170"/>
      <c r="L467" s="165"/>
      <c r="M467" s="171"/>
      <c r="N467" s="172"/>
      <c r="O467" s="172"/>
      <c r="P467" s="172"/>
      <c r="Q467" s="172"/>
      <c r="R467" s="172"/>
      <c r="S467" s="172"/>
      <c r="T467" s="173"/>
      <c r="AT467" s="167" t="s">
        <v>229</v>
      </c>
      <c r="AU467" s="167" t="s">
        <v>86</v>
      </c>
      <c r="AV467" s="13" t="s">
        <v>86</v>
      </c>
      <c r="AW467" s="13" t="s">
        <v>3</v>
      </c>
      <c r="AX467" s="13" t="s">
        <v>84</v>
      </c>
      <c r="AY467" s="167" t="s">
        <v>163</v>
      </c>
    </row>
    <row r="468" spans="1:65" s="2" customFormat="1" ht="24.2" customHeight="1">
      <c r="A468" s="30"/>
      <c r="B468" s="140"/>
      <c r="C468" s="141" t="s">
        <v>752</v>
      </c>
      <c r="D468" s="141" t="s">
        <v>164</v>
      </c>
      <c r="E468" s="142" t="s">
        <v>753</v>
      </c>
      <c r="F468" s="143" t="s">
        <v>754</v>
      </c>
      <c r="G468" s="144" t="s">
        <v>253</v>
      </c>
      <c r="H468" s="145">
        <v>57.56</v>
      </c>
      <c r="I468" s="146"/>
      <c r="J468" s="147">
        <f>ROUND(I468*H468,2)</f>
        <v>0</v>
      </c>
      <c r="K468" s="143" t="s">
        <v>227</v>
      </c>
      <c r="L468" s="31"/>
      <c r="M468" s="148" t="s">
        <v>1</v>
      </c>
      <c r="N468" s="149" t="s">
        <v>41</v>
      </c>
      <c r="O468" s="56"/>
      <c r="P468" s="150">
        <f>O468*H468</f>
        <v>0</v>
      </c>
      <c r="Q468" s="150">
        <v>0</v>
      </c>
      <c r="R468" s="150">
        <f>Q468*H468</f>
        <v>0</v>
      </c>
      <c r="S468" s="150">
        <v>0.04</v>
      </c>
      <c r="T468" s="151">
        <f>S468*H468</f>
        <v>2.3024</v>
      </c>
      <c r="U468" s="30"/>
      <c r="V468" s="30"/>
      <c r="W468" s="30"/>
      <c r="X468" s="30"/>
      <c r="Y468" s="30"/>
      <c r="Z468" s="30"/>
      <c r="AA468" s="30"/>
      <c r="AB468" s="30"/>
      <c r="AC468" s="30"/>
      <c r="AD468" s="30"/>
      <c r="AE468" s="30"/>
      <c r="AR468" s="152" t="s">
        <v>289</v>
      </c>
      <c r="AT468" s="152" t="s">
        <v>164</v>
      </c>
      <c r="AU468" s="152" t="s">
        <v>86</v>
      </c>
      <c r="AY468" s="15" t="s">
        <v>163</v>
      </c>
      <c r="BE468" s="153">
        <f>IF(N468="základní",J468,0)</f>
        <v>0</v>
      </c>
      <c r="BF468" s="153">
        <f>IF(N468="snížená",J468,0)</f>
        <v>0</v>
      </c>
      <c r="BG468" s="153">
        <f>IF(N468="zákl. přenesená",J468,0)</f>
        <v>0</v>
      </c>
      <c r="BH468" s="153">
        <f>IF(N468="sníž. přenesená",J468,0)</f>
        <v>0</v>
      </c>
      <c r="BI468" s="153">
        <f>IF(N468="nulová",J468,0)</f>
        <v>0</v>
      </c>
      <c r="BJ468" s="15" t="s">
        <v>84</v>
      </c>
      <c r="BK468" s="153">
        <f>ROUND(I468*H468,2)</f>
        <v>0</v>
      </c>
      <c r="BL468" s="15" t="s">
        <v>289</v>
      </c>
      <c r="BM468" s="152" t="s">
        <v>755</v>
      </c>
    </row>
    <row r="469" spans="1:65" s="13" customFormat="1" ht="11.25">
      <c r="B469" s="165"/>
      <c r="D469" s="166" t="s">
        <v>229</v>
      </c>
      <c r="E469" s="167" t="s">
        <v>1</v>
      </c>
      <c r="F469" s="168" t="s">
        <v>394</v>
      </c>
      <c r="H469" s="169">
        <v>57.56</v>
      </c>
      <c r="I469" s="170"/>
      <c r="L469" s="165"/>
      <c r="M469" s="171"/>
      <c r="N469" s="172"/>
      <c r="O469" s="172"/>
      <c r="P469" s="172"/>
      <c r="Q469" s="172"/>
      <c r="R469" s="172"/>
      <c r="S469" s="172"/>
      <c r="T469" s="173"/>
      <c r="AT469" s="167" t="s">
        <v>229</v>
      </c>
      <c r="AU469" s="167" t="s">
        <v>86</v>
      </c>
      <c r="AV469" s="13" t="s">
        <v>86</v>
      </c>
      <c r="AW469" s="13" t="s">
        <v>32</v>
      </c>
      <c r="AX469" s="13" t="s">
        <v>84</v>
      </c>
      <c r="AY469" s="167" t="s">
        <v>163</v>
      </c>
    </row>
    <row r="470" spans="1:65" s="2" customFormat="1" ht="24.2" customHeight="1">
      <c r="A470" s="30"/>
      <c r="B470" s="140"/>
      <c r="C470" s="141" t="s">
        <v>756</v>
      </c>
      <c r="D470" s="141" t="s">
        <v>164</v>
      </c>
      <c r="E470" s="142" t="s">
        <v>757</v>
      </c>
      <c r="F470" s="143" t="s">
        <v>758</v>
      </c>
      <c r="G470" s="144" t="s">
        <v>226</v>
      </c>
      <c r="H470" s="145">
        <v>5.8949999999999996</v>
      </c>
      <c r="I470" s="146"/>
      <c r="J470" s="147">
        <f>ROUND(I470*H470,2)</f>
        <v>0</v>
      </c>
      <c r="K470" s="143" t="s">
        <v>227</v>
      </c>
      <c r="L470" s="31"/>
      <c r="M470" s="148" t="s">
        <v>1</v>
      </c>
      <c r="N470" s="149" t="s">
        <v>41</v>
      </c>
      <c r="O470" s="56"/>
      <c r="P470" s="150">
        <f>O470*H470</f>
        <v>0</v>
      </c>
      <c r="Q470" s="150">
        <v>2.7200000000000002E-3</v>
      </c>
      <c r="R470" s="150">
        <f>Q470*H470</f>
        <v>1.6034400000000001E-2</v>
      </c>
      <c r="S470" s="150">
        <v>0</v>
      </c>
      <c r="T470" s="151">
        <f>S470*H470</f>
        <v>0</v>
      </c>
      <c r="U470" s="30"/>
      <c r="V470" s="30"/>
      <c r="W470" s="30"/>
      <c r="X470" s="30"/>
      <c r="Y470" s="30"/>
      <c r="Z470" s="30"/>
      <c r="AA470" s="30"/>
      <c r="AB470" s="30"/>
      <c r="AC470" s="30"/>
      <c r="AD470" s="30"/>
      <c r="AE470" s="30"/>
      <c r="AR470" s="152" t="s">
        <v>289</v>
      </c>
      <c r="AT470" s="152" t="s">
        <v>164</v>
      </c>
      <c r="AU470" s="152" t="s">
        <v>86</v>
      </c>
      <c r="AY470" s="15" t="s">
        <v>163</v>
      </c>
      <c r="BE470" s="153">
        <f>IF(N470="základní",J470,0)</f>
        <v>0</v>
      </c>
      <c r="BF470" s="153">
        <f>IF(N470="snížená",J470,0)</f>
        <v>0</v>
      </c>
      <c r="BG470" s="153">
        <f>IF(N470="zákl. přenesená",J470,0)</f>
        <v>0</v>
      </c>
      <c r="BH470" s="153">
        <f>IF(N470="sníž. přenesená",J470,0)</f>
        <v>0</v>
      </c>
      <c r="BI470" s="153">
        <f>IF(N470="nulová",J470,0)</f>
        <v>0</v>
      </c>
      <c r="BJ470" s="15" t="s">
        <v>84</v>
      </c>
      <c r="BK470" s="153">
        <f>ROUND(I470*H470,2)</f>
        <v>0</v>
      </c>
      <c r="BL470" s="15" t="s">
        <v>289</v>
      </c>
      <c r="BM470" s="152" t="s">
        <v>759</v>
      </c>
    </row>
    <row r="471" spans="1:65" s="13" customFormat="1" ht="11.25">
      <c r="B471" s="165"/>
      <c r="D471" s="166" t="s">
        <v>229</v>
      </c>
      <c r="E471" s="167" t="s">
        <v>1</v>
      </c>
      <c r="F471" s="168" t="s">
        <v>760</v>
      </c>
      <c r="H471" s="169">
        <v>5.8949999999999996</v>
      </c>
      <c r="I471" s="170"/>
      <c r="L471" s="165"/>
      <c r="M471" s="171"/>
      <c r="N471" s="172"/>
      <c r="O471" s="172"/>
      <c r="P471" s="172"/>
      <c r="Q471" s="172"/>
      <c r="R471" s="172"/>
      <c r="S471" s="172"/>
      <c r="T471" s="173"/>
      <c r="AT471" s="167" t="s">
        <v>229</v>
      </c>
      <c r="AU471" s="167" t="s">
        <v>86</v>
      </c>
      <c r="AV471" s="13" t="s">
        <v>86</v>
      </c>
      <c r="AW471" s="13" t="s">
        <v>32</v>
      </c>
      <c r="AX471" s="13" t="s">
        <v>84</v>
      </c>
      <c r="AY471" s="167" t="s">
        <v>163</v>
      </c>
    </row>
    <row r="472" spans="1:65" s="2" customFormat="1" ht="24.2" customHeight="1">
      <c r="A472" s="30"/>
      <c r="B472" s="140"/>
      <c r="C472" s="141" t="s">
        <v>117</v>
      </c>
      <c r="D472" s="141" t="s">
        <v>164</v>
      </c>
      <c r="E472" s="142" t="s">
        <v>761</v>
      </c>
      <c r="F472" s="143" t="s">
        <v>762</v>
      </c>
      <c r="G472" s="144" t="s">
        <v>649</v>
      </c>
      <c r="H472" s="184"/>
      <c r="I472" s="146"/>
      <c r="J472" s="147">
        <f>ROUND(I472*H472,2)</f>
        <v>0</v>
      </c>
      <c r="K472" s="143" t="s">
        <v>227</v>
      </c>
      <c r="L472" s="31"/>
      <c r="M472" s="148" t="s">
        <v>1</v>
      </c>
      <c r="N472" s="149" t="s">
        <v>41</v>
      </c>
      <c r="O472" s="56"/>
      <c r="P472" s="150">
        <f>O472*H472</f>
        <v>0</v>
      </c>
      <c r="Q472" s="150">
        <v>0</v>
      </c>
      <c r="R472" s="150">
        <f>Q472*H472</f>
        <v>0</v>
      </c>
      <c r="S472" s="150">
        <v>0</v>
      </c>
      <c r="T472" s="151">
        <f>S472*H472</f>
        <v>0</v>
      </c>
      <c r="U472" s="30"/>
      <c r="V472" s="30"/>
      <c r="W472" s="30"/>
      <c r="X472" s="30"/>
      <c r="Y472" s="30"/>
      <c r="Z472" s="30"/>
      <c r="AA472" s="30"/>
      <c r="AB472" s="30"/>
      <c r="AC472" s="30"/>
      <c r="AD472" s="30"/>
      <c r="AE472" s="30"/>
      <c r="AR472" s="152" t="s">
        <v>289</v>
      </c>
      <c r="AT472" s="152" t="s">
        <v>164</v>
      </c>
      <c r="AU472" s="152" t="s">
        <v>86</v>
      </c>
      <c r="AY472" s="15" t="s">
        <v>163</v>
      </c>
      <c r="BE472" s="153">
        <f>IF(N472="základní",J472,0)</f>
        <v>0</v>
      </c>
      <c r="BF472" s="153">
        <f>IF(N472="snížená",J472,0)</f>
        <v>0</v>
      </c>
      <c r="BG472" s="153">
        <f>IF(N472="zákl. přenesená",J472,0)</f>
        <v>0</v>
      </c>
      <c r="BH472" s="153">
        <f>IF(N472="sníž. přenesená",J472,0)</f>
        <v>0</v>
      </c>
      <c r="BI472" s="153">
        <f>IF(N472="nulová",J472,0)</f>
        <v>0</v>
      </c>
      <c r="BJ472" s="15" t="s">
        <v>84</v>
      </c>
      <c r="BK472" s="153">
        <f>ROUND(I472*H472,2)</f>
        <v>0</v>
      </c>
      <c r="BL472" s="15" t="s">
        <v>289</v>
      </c>
      <c r="BM472" s="152" t="s">
        <v>763</v>
      </c>
    </row>
    <row r="473" spans="1:65" s="11" customFormat="1" ht="22.9" customHeight="1">
      <c r="B473" s="129"/>
      <c r="D473" s="130" t="s">
        <v>75</v>
      </c>
      <c r="E473" s="163" t="s">
        <v>764</v>
      </c>
      <c r="F473" s="163" t="s">
        <v>765</v>
      </c>
      <c r="I473" s="132"/>
      <c r="J473" s="164">
        <f>BK473</f>
        <v>0</v>
      </c>
      <c r="L473" s="129"/>
      <c r="M473" s="134"/>
      <c r="N473" s="135"/>
      <c r="O473" s="135"/>
      <c r="P473" s="136">
        <f>SUM(P474:P476)</f>
        <v>0</v>
      </c>
      <c r="Q473" s="135"/>
      <c r="R473" s="136">
        <f>SUM(R474:R476)</f>
        <v>0.19454399999999999</v>
      </c>
      <c r="S473" s="135"/>
      <c r="T473" s="137">
        <f>SUM(T474:T476)</f>
        <v>0</v>
      </c>
      <c r="AR473" s="130" t="s">
        <v>86</v>
      </c>
      <c r="AT473" s="138" t="s">
        <v>75</v>
      </c>
      <c r="AU473" s="138" t="s">
        <v>84</v>
      </c>
      <c r="AY473" s="130" t="s">
        <v>163</v>
      </c>
      <c r="BK473" s="139">
        <f>SUM(BK474:BK476)</f>
        <v>0</v>
      </c>
    </row>
    <row r="474" spans="1:65" s="2" customFormat="1" ht="24.2" customHeight="1">
      <c r="A474" s="30"/>
      <c r="B474" s="140"/>
      <c r="C474" s="141" t="s">
        <v>766</v>
      </c>
      <c r="D474" s="141" t="s">
        <v>164</v>
      </c>
      <c r="E474" s="142" t="s">
        <v>767</v>
      </c>
      <c r="F474" s="143" t="s">
        <v>768</v>
      </c>
      <c r="G474" s="144" t="s">
        <v>253</v>
      </c>
      <c r="H474" s="145">
        <v>15.44</v>
      </c>
      <c r="I474" s="146"/>
      <c r="J474" s="147">
        <f>ROUND(I474*H474,2)</f>
        <v>0</v>
      </c>
      <c r="K474" s="143" t="s">
        <v>227</v>
      </c>
      <c r="L474" s="31"/>
      <c r="M474" s="148" t="s">
        <v>1</v>
      </c>
      <c r="N474" s="149" t="s">
        <v>41</v>
      </c>
      <c r="O474" s="56"/>
      <c r="P474" s="150">
        <f>O474*H474</f>
        <v>0</v>
      </c>
      <c r="Q474" s="150">
        <v>1.26E-2</v>
      </c>
      <c r="R474" s="150">
        <f>Q474*H474</f>
        <v>0.19454399999999999</v>
      </c>
      <c r="S474" s="150">
        <v>0</v>
      </c>
      <c r="T474" s="151">
        <f>S474*H474</f>
        <v>0</v>
      </c>
      <c r="U474" s="30"/>
      <c r="V474" s="30"/>
      <c r="W474" s="30"/>
      <c r="X474" s="30"/>
      <c r="Y474" s="30"/>
      <c r="Z474" s="30"/>
      <c r="AA474" s="30"/>
      <c r="AB474" s="30"/>
      <c r="AC474" s="30"/>
      <c r="AD474" s="30"/>
      <c r="AE474" s="30"/>
      <c r="AR474" s="152" t="s">
        <v>289</v>
      </c>
      <c r="AT474" s="152" t="s">
        <v>164</v>
      </c>
      <c r="AU474" s="152" t="s">
        <v>86</v>
      </c>
      <c r="AY474" s="15" t="s">
        <v>163</v>
      </c>
      <c r="BE474" s="153">
        <f>IF(N474="základní",J474,0)</f>
        <v>0</v>
      </c>
      <c r="BF474" s="153">
        <f>IF(N474="snížená",J474,0)</f>
        <v>0</v>
      </c>
      <c r="BG474" s="153">
        <f>IF(N474="zákl. přenesená",J474,0)</f>
        <v>0</v>
      </c>
      <c r="BH474" s="153">
        <f>IF(N474="sníž. přenesená",J474,0)</f>
        <v>0</v>
      </c>
      <c r="BI474" s="153">
        <f>IF(N474="nulová",J474,0)</f>
        <v>0</v>
      </c>
      <c r="BJ474" s="15" t="s">
        <v>84</v>
      </c>
      <c r="BK474" s="153">
        <f>ROUND(I474*H474,2)</f>
        <v>0</v>
      </c>
      <c r="BL474" s="15" t="s">
        <v>289</v>
      </c>
      <c r="BM474" s="152" t="s">
        <v>769</v>
      </c>
    </row>
    <row r="475" spans="1:65" s="13" customFormat="1" ht="11.25">
      <c r="B475" s="165"/>
      <c r="D475" s="166" t="s">
        <v>229</v>
      </c>
      <c r="E475" s="167" t="s">
        <v>1</v>
      </c>
      <c r="F475" s="168" t="s">
        <v>770</v>
      </c>
      <c r="H475" s="169">
        <v>15.44</v>
      </c>
      <c r="I475" s="170"/>
      <c r="L475" s="165"/>
      <c r="M475" s="171"/>
      <c r="N475" s="172"/>
      <c r="O475" s="172"/>
      <c r="P475" s="172"/>
      <c r="Q475" s="172"/>
      <c r="R475" s="172"/>
      <c r="S475" s="172"/>
      <c r="T475" s="173"/>
      <c r="AT475" s="167" t="s">
        <v>229</v>
      </c>
      <c r="AU475" s="167" t="s">
        <v>86</v>
      </c>
      <c r="AV475" s="13" t="s">
        <v>86</v>
      </c>
      <c r="AW475" s="13" t="s">
        <v>32</v>
      </c>
      <c r="AX475" s="13" t="s">
        <v>84</v>
      </c>
      <c r="AY475" s="167" t="s">
        <v>163</v>
      </c>
    </row>
    <row r="476" spans="1:65" s="2" customFormat="1" ht="24.2" customHeight="1">
      <c r="A476" s="30"/>
      <c r="B476" s="140"/>
      <c r="C476" s="141" t="s">
        <v>771</v>
      </c>
      <c r="D476" s="141" t="s">
        <v>164</v>
      </c>
      <c r="E476" s="142" t="s">
        <v>772</v>
      </c>
      <c r="F476" s="143" t="s">
        <v>773</v>
      </c>
      <c r="G476" s="144" t="s">
        <v>649</v>
      </c>
      <c r="H476" s="184"/>
      <c r="I476" s="146"/>
      <c r="J476" s="147">
        <f>ROUND(I476*H476,2)</f>
        <v>0</v>
      </c>
      <c r="K476" s="143" t="s">
        <v>227</v>
      </c>
      <c r="L476" s="31"/>
      <c r="M476" s="148" t="s">
        <v>1</v>
      </c>
      <c r="N476" s="149" t="s">
        <v>41</v>
      </c>
      <c r="O476" s="56"/>
      <c r="P476" s="150">
        <f>O476*H476</f>
        <v>0</v>
      </c>
      <c r="Q476" s="150">
        <v>0</v>
      </c>
      <c r="R476" s="150">
        <f>Q476*H476</f>
        <v>0</v>
      </c>
      <c r="S476" s="150">
        <v>0</v>
      </c>
      <c r="T476" s="151">
        <f>S476*H476</f>
        <v>0</v>
      </c>
      <c r="U476" s="30"/>
      <c r="V476" s="30"/>
      <c r="W476" s="30"/>
      <c r="X476" s="30"/>
      <c r="Y476" s="30"/>
      <c r="Z476" s="30"/>
      <c r="AA476" s="30"/>
      <c r="AB476" s="30"/>
      <c r="AC476" s="30"/>
      <c r="AD476" s="30"/>
      <c r="AE476" s="30"/>
      <c r="AR476" s="152" t="s">
        <v>289</v>
      </c>
      <c r="AT476" s="152" t="s">
        <v>164</v>
      </c>
      <c r="AU476" s="152" t="s">
        <v>86</v>
      </c>
      <c r="AY476" s="15" t="s">
        <v>163</v>
      </c>
      <c r="BE476" s="153">
        <f>IF(N476="základní",J476,0)</f>
        <v>0</v>
      </c>
      <c r="BF476" s="153">
        <f>IF(N476="snížená",J476,0)</f>
        <v>0</v>
      </c>
      <c r="BG476" s="153">
        <f>IF(N476="zákl. přenesená",J476,0)</f>
        <v>0</v>
      </c>
      <c r="BH476" s="153">
        <f>IF(N476="sníž. přenesená",J476,0)</f>
        <v>0</v>
      </c>
      <c r="BI476" s="153">
        <f>IF(N476="nulová",J476,0)</f>
        <v>0</v>
      </c>
      <c r="BJ476" s="15" t="s">
        <v>84</v>
      </c>
      <c r="BK476" s="153">
        <f>ROUND(I476*H476,2)</f>
        <v>0</v>
      </c>
      <c r="BL476" s="15" t="s">
        <v>289</v>
      </c>
      <c r="BM476" s="152" t="s">
        <v>774</v>
      </c>
    </row>
    <row r="477" spans="1:65" s="11" customFormat="1" ht="22.9" customHeight="1">
      <c r="B477" s="129"/>
      <c r="D477" s="130" t="s">
        <v>75</v>
      </c>
      <c r="E477" s="163" t="s">
        <v>775</v>
      </c>
      <c r="F477" s="163" t="s">
        <v>776</v>
      </c>
      <c r="I477" s="132"/>
      <c r="J477" s="164">
        <f>BK477</f>
        <v>0</v>
      </c>
      <c r="L477" s="129"/>
      <c r="M477" s="134"/>
      <c r="N477" s="135"/>
      <c r="O477" s="135"/>
      <c r="P477" s="136">
        <f>SUM(P478:P502)</f>
        <v>0</v>
      </c>
      <c r="Q477" s="135"/>
      <c r="R477" s="136">
        <f>SUM(R478:R502)</f>
        <v>0</v>
      </c>
      <c r="S477" s="135"/>
      <c r="T477" s="137">
        <f>SUM(T478:T502)</f>
        <v>0</v>
      </c>
      <c r="AR477" s="130" t="s">
        <v>86</v>
      </c>
      <c r="AT477" s="138" t="s">
        <v>75</v>
      </c>
      <c r="AU477" s="138" t="s">
        <v>84</v>
      </c>
      <c r="AY477" s="130" t="s">
        <v>163</v>
      </c>
      <c r="BK477" s="139">
        <f>SUM(BK478:BK502)</f>
        <v>0</v>
      </c>
    </row>
    <row r="478" spans="1:65" s="2" customFormat="1" ht="21.75" customHeight="1">
      <c r="A478" s="30"/>
      <c r="B478" s="140"/>
      <c r="C478" s="141" t="s">
        <v>777</v>
      </c>
      <c r="D478" s="141" t="s">
        <v>164</v>
      </c>
      <c r="E478" s="142" t="s">
        <v>778</v>
      </c>
      <c r="F478" s="143" t="s">
        <v>779</v>
      </c>
      <c r="G478" s="144" t="s">
        <v>193</v>
      </c>
      <c r="H478" s="145">
        <v>1</v>
      </c>
      <c r="I478" s="146"/>
      <c r="J478" s="147">
        <f t="shared" ref="J478:J502" si="10">ROUND(I478*H478,2)</f>
        <v>0</v>
      </c>
      <c r="K478" s="143" t="s">
        <v>1</v>
      </c>
      <c r="L478" s="31"/>
      <c r="M478" s="148" t="s">
        <v>1</v>
      </c>
      <c r="N478" s="149" t="s">
        <v>41</v>
      </c>
      <c r="O478" s="56"/>
      <c r="P478" s="150">
        <f t="shared" ref="P478:P502" si="11">O478*H478</f>
        <v>0</v>
      </c>
      <c r="Q478" s="150">
        <v>0</v>
      </c>
      <c r="R478" s="150">
        <f t="shared" ref="R478:R502" si="12">Q478*H478</f>
        <v>0</v>
      </c>
      <c r="S478" s="150">
        <v>0</v>
      </c>
      <c r="T478" s="151">
        <f t="shared" ref="T478:T502" si="13">S478*H478</f>
        <v>0</v>
      </c>
      <c r="U478" s="30"/>
      <c r="V478" s="30"/>
      <c r="W478" s="30"/>
      <c r="X478" s="30"/>
      <c r="Y478" s="30"/>
      <c r="Z478" s="30"/>
      <c r="AA478" s="30"/>
      <c r="AB478" s="30"/>
      <c r="AC478" s="30"/>
      <c r="AD478" s="30"/>
      <c r="AE478" s="30"/>
      <c r="AR478" s="152" t="s">
        <v>289</v>
      </c>
      <c r="AT478" s="152" t="s">
        <v>164</v>
      </c>
      <c r="AU478" s="152" t="s">
        <v>86</v>
      </c>
      <c r="AY478" s="15" t="s">
        <v>163</v>
      </c>
      <c r="BE478" s="153">
        <f t="shared" ref="BE478:BE502" si="14">IF(N478="základní",J478,0)</f>
        <v>0</v>
      </c>
      <c r="BF478" s="153">
        <f t="shared" ref="BF478:BF502" si="15">IF(N478="snížená",J478,0)</f>
        <v>0</v>
      </c>
      <c r="BG478" s="153">
        <f t="shared" ref="BG478:BG502" si="16">IF(N478="zákl. přenesená",J478,0)</f>
        <v>0</v>
      </c>
      <c r="BH478" s="153">
        <f t="shared" ref="BH478:BH502" si="17">IF(N478="sníž. přenesená",J478,0)</f>
        <v>0</v>
      </c>
      <c r="BI478" s="153">
        <f t="shared" ref="BI478:BI502" si="18">IF(N478="nulová",J478,0)</f>
        <v>0</v>
      </c>
      <c r="BJ478" s="15" t="s">
        <v>84</v>
      </c>
      <c r="BK478" s="153">
        <f t="shared" ref="BK478:BK502" si="19">ROUND(I478*H478,2)</f>
        <v>0</v>
      </c>
      <c r="BL478" s="15" t="s">
        <v>289</v>
      </c>
      <c r="BM478" s="152" t="s">
        <v>780</v>
      </c>
    </row>
    <row r="479" spans="1:65" s="2" customFormat="1" ht="16.5" customHeight="1">
      <c r="A479" s="30"/>
      <c r="B479" s="140"/>
      <c r="C479" s="141" t="s">
        <v>781</v>
      </c>
      <c r="D479" s="141" t="s">
        <v>164</v>
      </c>
      <c r="E479" s="142" t="s">
        <v>782</v>
      </c>
      <c r="F479" s="143" t="s">
        <v>783</v>
      </c>
      <c r="G479" s="144" t="s">
        <v>193</v>
      </c>
      <c r="H479" s="145">
        <v>1</v>
      </c>
      <c r="I479" s="146"/>
      <c r="J479" s="147">
        <f t="shared" si="10"/>
        <v>0</v>
      </c>
      <c r="K479" s="143" t="s">
        <v>1</v>
      </c>
      <c r="L479" s="31"/>
      <c r="M479" s="148" t="s">
        <v>1</v>
      </c>
      <c r="N479" s="149" t="s">
        <v>41</v>
      </c>
      <c r="O479" s="56"/>
      <c r="P479" s="150">
        <f t="shared" si="11"/>
        <v>0</v>
      </c>
      <c r="Q479" s="150">
        <v>0</v>
      </c>
      <c r="R479" s="150">
        <f t="shared" si="12"/>
        <v>0</v>
      </c>
      <c r="S479" s="150">
        <v>0</v>
      </c>
      <c r="T479" s="151">
        <f t="shared" si="13"/>
        <v>0</v>
      </c>
      <c r="U479" s="30"/>
      <c r="V479" s="30"/>
      <c r="W479" s="30"/>
      <c r="X479" s="30"/>
      <c r="Y479" s="30"/>
      <c r="Z479" s="30"/>
      <c r="AA479" s="30"/>
      <c r="AB479" s="30"/>
      <c r="AC479" s="30"/>
      <c r="AD479" s="30"/>
      <c r="AE479" s="30"/>
      <c r="AR479" s="152" t="s">
        <v>289</v>
      </c>
      <c r="AT479" s="152" t="s">
        <v>164</v>
      </c>
      <c r="AU479" s="152" t="s">
        <v>86</v>
      </c>
      <c r="AY479" s="15" t="s">
        <v>163</v>
      </c>
      <c r="BE479" s="153">
        <f t="shared" si="14"/>
        <v>0</v>
      </c>
      <c r="BF479" s="153">
        <f t="shared" si="15"/>
        <v>0</v>
      </c>
      <c r="BG479" s="153">
        <f t="shared" si="16"/>
        <v>0</v>
      </c>
      <c r="BH479" s="153">
        <f t="shared" si="17"/>
        <v>0</v>
      </c>
      <c r="BI479" s="153">
        <f t="shared" si="18"/>
        <v>0</v>
      </c>
      <c r="BJ479" s="15" t="s">
        <v>84</v>
      </c>
      <c r="BK479" s="153">
        <f t="shared" si="19"/>
        <v>0</v>
      </c>
      <c r="BL479" s="15" t="s">
        <v>289</v>
      </c>
      <c r="BM479" s="152" t="s">
        <v>784</v>
      </c>
    </row>
    <row r="480" spans="1:65" s="2" customFormat="1" ht="21.75" customHeight="1">
      <c r="A480" s="30"/>
      <c r="B480" s="140"/>
      <c r="C480" s="141" t="s">
        <v>785</v>
      </c>
      <c r="D480" s="141" t="s">
        <v>164</v>
      </c>
      <c r="E480" s="142" t="s">
        <v>786</v>
      </c>
      <c r="F480" s="143" t="s">
        <v>787</v>
      </c>
      <c r="G480" s="144" t="s">
        <v>193</v>
      </c>
      <c r="H480" s="145">
        <v>1</v>
      </c>
      <c r="I480" s="146"/>
      <c r="J480" s="147">
        <f t="shared" si="10"/>
        <v>0</v>
      </c>
      <c r="K480" s="143" t="s">
        <v>1</v>
      </c>
      <c r="L480" s="31"/>
      <c r="M480" s="148" t="s">
        <v>1</v>
      </c>
      <c r="N480" s="149" t="s">
        <v>41</v>
      </c>
      <c r="O480" s="56"/>
      <c r="P480" s="150">
        <f t="shared" si="11"/>
        <v>0</v>
      </c>
      <c r="Q480" s="150">
        <v>0</v>
      </c>
      <c r="R480" s="150">
        <f t="shared" si="12"/>
        <v>0</v>
      </c>
      <c r="S480" s="150">
        <v>0</v>
      </c>
      <c r="T480" s="151">
        <f t="shared" si="13"/>
        <v>0</v>
      </c>
      <c r="U480" s="30"/>
      <c r="V480" s="30"/>
      <c r="W480" s="30"/>
      <c r="X480" s="30"/>
      <c r="Y480" s="30"/>
      <c r="Z480" s="30"/>
      <c r="AA480" s="30"/>
      <c r="AB480" s="30"/>
      <c r="AC480" s="30"/>
      <c r="AD480" s="30"/>
      <c r="AE480" s="30"/>
      <c r="AR480" s="152" t="s">
        <v>289</v>
      </c>
      <c r="AT480" s="152" t="s">
        <v>164</v>
      </c>
      <c r="AU480" s="152" t="s">
        <v>86</v>
      </c>
      <c r="AY480" s="15" t="s">
        <v>163</v>
      </c>
      <c r="BE480" s="153">
        <f t="shared" si="14"/>
        <v>0</v>
      </c>
      <c r="BF480" s="153">
        <f t="shared" si="15"/>
        <v>0</v>
      </c>
      <c r="BG480" s="153">
        <f t="shared" si="16"/>
        <v>0</v>
      </c>
      <c r="BH480" s="153">
        <f t="shared" si="17"/>
        <v>0</v>
      </c>
      <c r="BI480" s="153">
        <f t="shared" si="18"/>
        <v>0</v>
      </c>
      <c r="BJ480" s="15" t="s">
        <v>84</v>
      </c>
      <c r="BK480" s="153">
        <f t="shared" si="19"/>
        <v>0</v>
      </c>
      <c r="BL480" s="15" t="s">
        <v>289</v>
      </c>
      <c r="BM480" s="152" t="s">
        <v>788</v>
      </c>
    </row>
    <row r="481" spans="1:65" s="2" customFormat="1" ht="21.75" customHeight="1">
      <c r="A481" s="30"/>
      <c r="B481" s="140"/>
      <c r="C481" s="141" t="s">
        <v>789</v>
      </c>
      <c r="D481" s="141" t="s">
        <v>164</v>
      </c>
      <c r="E481" s="142" t="s">
        <v>790</v>
      </c>
      <c r="F481" s="143" t="s">
        <v>791</v>
      </c>
      <c r="G481" s="144" t="s">
        <v>193</v>
      </c>
      <c r="H481" s="145">
        <v>1</v>
      </c>
      <c r="I481" s="146"/>
      <c r="J481" s="147">
        <f t="shared" si="10"/>
        <v>0</v>
      </c>
      <c r="K481" s="143" t="s">
        <v>1</v>
      </c>
      <c r="L481" s="31"/>
      <c r="M481" s="148" t="s">
        <v>1</v>
      </c>
      <c r="N481" s="149" t="s">
        <v>41</v>
      </c>
      <c r="O481" s="56"/>
      <c r="P481" s="150">
        <f t="shared" si="11"/>
        <v>0</v>
      </c>
      <c r="Q481" s="150">
        <v>0</v>
      </c>
      <c r="R481" s="150">
        <f t="shared" si="12"/>
        <v>0</v>
      </c>
      <c r="S481" s="150">
        <v>0</v>
      </c>
      <c r="T481" s="151">
        <f t="shared" si="13"/>
        <v>0</v>
      </c>
      <c r="U481" s="30"/>
      <c r="V481" s="30"/>
      <c r="W481" s="30"/>
      <c r="X481" s="30"/>
      <c r="Y481" s="30"/>
      <c r="Z481" s="30"/>
      <c r="AA481" s="30"/>
      <c r="AB481" s="30"/>
      <c r="AC481" s="30"/>
      <c r="AD481" s="30"/>
      <c r="AE481" s="30"/>
      <c r="AR481" s="152" t="s">
        <v>289</v>
      </c>
      <c r="AT481" s="152" t="s">
        <v>164</v>
      </c>
      <c r="AU481" s="152" t="s">
        <v>86</v>
      </c>
      <c r="AY481" s="15" t="s">
        <v>163</v>
      </c>
      <c r="BE481" s="153">
        <f t="shared" si="14"/>
        <v>0</v>
      </c>
      <c r="BF481" s="153">
        <f t="shared" si="15"/>
        <v>0</v>
      </c>
      <c r="BG481" s="153">
        <f t="shared" si="16"/>
        <v>0</v>
      </c>
      <c r="BH481" s="153">
        <f t="shared" si="17"/>
        <v>0</v>
      </c>
      <c r="BI481" s="153">
        <f t="shared" si="18"/>
        <v>0</v>
      </c>
      <c r="BJ481" s="15" t="s">
        <v>84</v>
      </c>
      <c r="BK481" s="153">
        <f t="shared" si="19"/>
        <v>0</v>
      </c>
      <c r="BL481" s="15" t="s">
        <v>289</v>
      </c>
      <c r="BM481" s="152" t="s">
        <v>792</v>
      </c>
    </row>
    <row r="482" spans="1:65" s="2" customFormat="1" ht="21.75" customHeight="1">
      <c r="A482" s="30"/>
      <c r="B482" s="140"/>
      <c r="C482" s="141" t="s">
        <v>793</v>
      </c>
      <c r="D482" s="141" t="s">
        <v>164</v>
      </c>
      <c r="E482" s="142" t="s">
        <v>794</v>
      </c>
      <c r="F482" s="143" t="s">
        <v>795</v>
      </c>
      <c r="G482" s="144" t="s">
        <v>193</v>
      </c>
      <c r="H482" s="145">
        <v>1</v>
      </c>
      <c r="I482" s="146"/>
      <c r="J482" s="147">
        <f t="shared" si="10"/>
        <v>0</v>
      </c>
      <c r="K482" s="143" t="s">
        <v>1</v>
      </c>
      <c r="L482" s="31"/>
      <c r="M482" s="148" t="s">
        <v>1</v>
      </c>
      <c r="N482" s="149" t="s">
        <v>41</v>
      </c>
      <c r="O482" s="56"/>
      <c r="P482" s="150">
        <f t="shared" si="11"/>
        <v>0</v>
      </c>
      <c r="Q482" s="150">
        <v>0</v>
      </c>
      <c r="R482" s="150">
        <f t="shared" si="12"/>
        <v>0</v>
      </c>
      <c r="S482" s="150">
        <v>0</v>
      </c>
      <c r="T482" s="151">
        <f t="shared" si="13"/>
        <v>0</v>
      </c>
      <c r="U482" s="30"/>
      <c r="V482" s="30"/>
      <c r="W482" s="30"/>
      <c r="X482" s="30"/>
      <c r="Y482" s="30"/>
      <c r="Z482" s="30"/>
      <c r="AA482" s="30"/>
      <c r="AB482" s="30"/>
      <c r="AC482" s="30"/>
      <c r="AD482" s="30"/>
      <c r="AE482" s="30"/>
      <c r="AR482" s="152" t="s">
        <v>289</v>
      </c>
      <c r="AT482" s="152" t="s">
        <v>164</v>
      </c>
      <c r="AU482" s="152" t="s">
        <v>86</v>
      </c>
      <c r="AY482" s="15" t="s">
        <v>163</v>
      </c>
      <c r="BE482" s="153">
        <f t="shared" si="14"/>
        <v>0</v>
      </c>
      <c r="BF482" s="153">
        <f t="shared" si="15"/>
        <v>0</v>
      </c>
      <c r="BG482" s="153">
        <f t="shared" si="16"/>
        <v>0</v>
      </c>
      <c r="BH482" s="153">
        <f t="shared" si="17"/>
        <v>0</v>
      </c>
      <c r="BI482" s="153">
        <f t="shared" si="18"/>
        <v>0</v>
      </c>
      <c r="BJ482" s="15" t="s">
        <v>84</v>
      </c>
      <c r="BK482" s="153">
        <f t="shared" si="19"/>
        <v>0</v>
      </c>
      <c r="BL482" s="15" t="s">
        <v>289</v>
      </c>
      <c r="BM482" s="152" t="s">
        <v>796</v>
      </c>
    </row>
    <row r="483" spans="1:65" s="2" customFormat="1" ht="16.5" customHeight="1">
      <c r="A483" s="30"/>
      <c r="B483" s="140"/>
      <c r="C483" s="141" t="s">
        <v>797</v>
      </c>
      <c r="D483" s="141" t="s">
        <v>164</v>
      </c>
      <c r="E483" s="142" t="s">
        <v>798</v>
      </c>
      <c r="F483" s="143" t="s">
        <v>799</v>
      </c>
      <c r="G483" s="144" t="s">
        <v>193</v>
      </c>
      <c r="H483" s="145">
        <v>1</v>
      </c>
      <c r="I483" s="146"/>
      <c r="J483" s="147">
        <f t="shared" si="10"/>
        <v>0</v>
      </c>
      <c r="K483" s="143" t="s">
        <v>1</v>
      </c>
      <c r="L483" s="31"/>
      <c r="M483" s="148" t="s">
        <v>1</v>
      </c>
      <c r="N483" s="149" t="s">
        <v>41</v>
      </c>
      <c r="O483" s="56"/>
      <c r="P483" s="150">
        <f t="shared" si="11"/>
        <v>0</v>
      </c>
      <c r="Q483" s="150">
        <v>0</v>
      </c>
      <c r="R483" s="150">
        <f t="shared" si="12"/>
        <v>0</v>
      </c>
      <c r="S483" s="150">
        <v>0</v>
      </c>
      <c r="T483" s="151">
        <f t="shared" si="13"/>
        <v>0</v>
      </c>
      <c r="U483" s="30"/>
      <c r="V483" s="30"/>
      <c r="W483" s="30"/>
      <c r="X483" s="30"/>
      <c r="Y483" s="30"/>
      <c r="Z483" s="30"/>
      <c r="AA483" s="30"/>
      <c r="AB483" s="30"/>
      <c r="AC483" s="30"/>
      <c r="AD483" s="30"/>
      <c r="AE483" s="30"/>
      <c r="AR483" s="152" t="s">
        <v>289</v>
      </c>
      <c r="AT483" s="152" t="s">
        <v>164</v>
      </c>
      <c r="AU483" s="152" t="s">
        <v>86</v>
      </c>
      <c r="AY483" s="15" t="s">
        <v>163</v>
      </c>
      <c r="BE483" s="153">
        <f t="shared" si="14"/>
        <v>0</v>
      </c>
      <c r="BF483" s="153">
        <f t="shared" si="15"/>
        <v>0</v>
      </c>
      <c r="BG483" s="153">
        <f t="shared" si="16"/>
        <v>0</v>
      </c>
      <c r="BH483" s="153">
        <f t="shared" si="17"/>
        <v>0</v>
      </c>
      <c r="BI483" s="153">
        <f t="shared" si="18"/>
        <v>0</v>
      </c>
      <c r="BJ483" s="15" t="s">
        <v>84</v>
      </c>
      <c r="BK483" s="153">
        <f t="shared" si="19"/>
        <v>0</v>
      </c>
      <c r="BL483" s="15" t="s">
        <v>289</v>
      </c>
      <c r="BM483" s="152" t="s">
        <v>800</v>
      </c>
    </row>
    <row r="484" spans="1:65" s="2" customFormat="1" ht="16.5" customHeight="1">
      <c r="A484" s="30"/>
      <c r="B484" s="140"/>
      <c r="C484" s="141" t="s">
        <v>801</v>
      </c>
      <c r="D484" s="141" t="s">
        <v>164</v>
      </c>
      <c r="E484" s="142" t="s">
        <v>802</v>
      </c>
      <c r="F484" s="143" t="s">
        <v>803</v>
      </c>
      <c r="G484" s="144" t="s">
        <v>193</v>
      </c>
      <c r="H484" s="145">
        <v>2</v>
      </c>
      <c r="I484" s="146"/>
      <c r="J484" s="147">
        <f t="shared" si="10"/>
        <v>0</v>
      </c>
      <c r="K484" s="143" t="s">
        <v>1</v>
      </c>
      <c r="L484" s="31"/>
      <c r="M484" s="148" t="s">
        <v>1</v>
      </c>
      <c r="N484" s="149" t="s">
        <v>41</v>
      </c>
      <c r="O484" s="56"/>
      <c r="P484" s="150">
        <f t="shared" si="11"/>
        <v>0</v>
      </c>
      <c r="Q484" s="150">
        <v>0</v>
      </c>
      <c r="R484" s="150">
        <f t="shared" si="12"/>
        <v>0</v>
      </c>
      <c r="S484" s="150">
        <v>0</v>
      </c>
      <c r="T484" s="151">
        <f t="shared" si="13"/>
        <v>0</v>
      </c>
      <c r="U484" s="30"/>
      <c r="V484" s="30"/>
      <c r="W484" s="30"/>
      <c r="X484" s="30"/>
      <c r="Y484" s="30"/>
      <c r="Z484" s="30"/>
      <c r="AA484" s="30"/>
      <c r="AB484" s="30"/>
      <c r="AC484" s="30"/>
      <c r="AD484" s="30"/>
      <c r="AE484" s="30"/>
      <c r="AR484" s="152" t="s">
        <v>289</v>
      </c>
      <c r="AT484" s="152" t="s">
        <v>164</v>
      </c>
      <c r="AU484" s="152" t="s">
        <v>86</v>
      </c>
      <c r="AY484" s="15" t="s">
        <v>163</v>
      </c>
      <c r="BE484" s="153">
        <f t="shared" si="14"/>
        <v>0</v>
      </c>
      <c r="BF484" s="153">
        <f t="shared" si="15"/>
        <v>0</v>
      </c>
      <c r="BG484" s="153">
        <f t="shared" si="16"/>
        <v>0</v>
      </c>
      <c r="BH484" s="153">
        <f t="shared" si="17"/>
        <v>0</v>
      </c>
      <c r="BI484" s="153">
        <f t="shared" si="18"/>
        <v>0</v>
      </c>
      <c r="BJ484" s="15" t="s">
        <v>84</v>
      </c>
      <c r="BK484" s="153">
        <f t="shared" si="19"/>
        <v>0</v>
      </c>
      <c r="BL484" s="15" t="s">
        <v>289</v>
      </c>
      <c r="BM484" s="152" t="s">
        <v>804</v>
      </c>
    </row>
    <row r="485" spans="1:65" s="2" customFormat="1" ht="16.5" customHeight="1">
      <c r="A485" s="30"/>
      <c r="B485" s="140"/>
      <c r="C485" s="141" t="s">
        <v>120</v>
      </c>
      <c r="D485" s="141" t="s">
        <v>164</v>
      </c>
      <c r="E485" s="142" t="s">
        <v>805</v>
      </c>
      <c r="F485" s="143" t="s">
        <v>806</v>
      </c>
      <c r="G485" s="144" t="s">
        <v>193</v>
      </c>
      <c r="H485" s="145">
        <v>2</v>
      </c>
      <c r="I485" s="146"/>
      <c r="J485" s="147">
        <f t="shared" si="10"/>
        <v>0</v>
      </c>
      <c r="K485" s="143" t="s">
        <v>1</v>
      </c>
      <c r="L485" s="31"/>
      <c r="M485" s="148" t="s">
        <v>1</v>
      </c>
      <c r="N485" s="149" t="s">
        <v>41</v>
      </c>
      <c r="O485" s="56"/>
      <c r="P485" s="150">
        <f t="shared" si="11"/>
        <v>0</v>
      </c>
      <c r="Q485" s="150">
        <v>0</v>
      </c>
      <c r="R485" s="150">
        <f t="shared" si="12"/>
        <v>0</v>
      </c>
      <c r="S485" s="150">
        <v>0</v>
      </c>
      <c r="T485" s="151">
        <f t="shared" si="13"/>
        <v>0</v>
      </c>
      <c r="U485" s="30"/>
      <c r="V485" s="30"/>
      <c r="W485" s="30"/>
      <c r="X485" s="30"/>
      <c r="Y485" s="30"/>
      <c r="Z485" s="30"/>
      <c r="AA485" s="30"/>
      <c r="AB485" s="30"/>
      <c r="AC485" s="30"/>
      <c r="AD485" s="30"/>
      <c r="AE485" s="30"/>
      <c r="AR485" s="152" t="s">
        <v>289</v>
      </c>
      <c r="AT485" s="152" t="s">
        <v>164</v>
      </c>
      <c r="AU485" s="152" t="s">
        <v>86</v>
      </c>
      <c r="AY485" s="15" t="s">
        <v>163</v>
      </c>
      <c r="BE485" s="153">
        <f t="shared" si="14"/>
        <v>0</v>
      </c>
      <c r="BF485" s="153">
        <f t="shared" si="15"/>
        <v>0</v>
      </c>
      <c r="BG485" s="153">
        <f t="shared" si="16"/>
        <v>0</v>
      </c>
      <c r="BH485" s="153">
        <f t="shared" si="17"/>
        <v>0</v>
      </c>
      <c r="BI485" s="153">
        <f t="shared" si="18"/>
        <v>0</v>
      </c>
      <c r="BJ485" s="15" t="s">
        <v>84</v>
      </c>
      <c r="BK485" s="153">
        <f t="shared" si="19"/>
        <v>0</v>
      </c>
      <c r="BL485" s="15" t="s">
        <v>289</v>
      </c>
      <c r="BM485" s="152" t="s">
        <v>807</v>
      </c>
    </row>
    <row r="486" spans="1:65" s="2" customFormat="1" ht="16.5" customHeight="1">
      <c r="A486" s="30"/>
      <c r="B486" s="140"/>
      <c r="C486" s="141" t="s">
        <v>808</v>
      </c>
      <c r="D486" s="141" t="s">
        <v>164</v>
      </c>
      <c r="E486" s="142" t="s">
        <v>809</v>
      </c>
      <c r="F486" s="143" t="s">
        <v>810</v>
      </c>
      <c r="G486" s="144" t="s">
        <v>193</v>
      </c>
      <c r="H486" s="145">
        <v>1</v>
      </c>
      <c r="I486" s="146"/>
      <c r="J486" s="147">
        <f t="shared" si="10"/>
        <v>0</v>
      </c>
      <c r="K486" s="143" t="s">
        <v>1</v>
      </c>
      <c r="L486" s="31"/>
      <c r="M486" s="148" t="s">
        <v>1</v>
      </c>
      <c r="N486" s="149" t="s">
        <v>41</v>
      </c>
      <c r="O486" s="56"/>
      <c r="P486" s="150">
        <f t="shared" si="11"/>
        <v>0</v>
      </c>
      <c r="Q486" s="150">
        <v>0</v>
      </c>
      <c r="R486" s="150">
        <f t="shared" si="12"/>
        <v>0</v>
      </c>
      <c r="S486" s="150">
        <v>0</v>
      </c>
      <c r="T486" s="151">
        <f t="shared" si="13"/>
        <v>0</v>
      </c>
      <c r="U486" s="30"/>
      <c r="V486" s="30"/>
      <c r="W486" s="30"/>
      <c r="X486" s="30"/>
      <c r="Y486" s="30"/>
      <c r="Z486" s="30"/>
      <c r="AA486" s="30"/>
      <c r="AB486" s="30"/>
      <c r="AC486" s="30"/>
      <c r="AD486" s="30"/>
      <c r="AE486" s="30"/>
      <c r="AR486" s="152" t="s">
        <v>289</v>
      </c>
      <c r="AT486" s="152" t="s">
        <v>164</v>
      </c>
      <c r="AU486" s="152" t="s">
        <v>86</v>
      </c>
      <c r="AY486" s="15" t="s">
        <v>163</v>
      </c>
      <c r="BE486" s="153">
        <f t="shared" si="14"/>
        <v>0</v>
      </c>
      <c r="BF486" s="153">
        <f t="shared" si="15"/>
        <v>0</v>
      </c>
      <c r="BG486" s="153">
        <f t="shared" si="16"/>
        <v>0</v>
      </c>
      <c r="BH486" s="153">
        <f t="shared" si="17"/>
        <v>0</v>
      </c>
      <c r="BI486" s="153">
        <f t="shared" si="18"/>
        <v>0</v>
      </c>
      <c r="BJ486" s="15" t="s">
        <v>84</v>
      </c>
      <c r="BK486" s="153">
        <f t="shared" si="19"/>
        <v>0</v>
      </c>
      <c r="BL486" s="15" t="s">
        <v>289</v>
      </c>
      <c r="BM486" s="152" t="s">
        <v>811</v>
      </c>
    </row>
    <row r="487" spans="1:65" s="2" customFormat="1" ht="16.5" customHeight="1">
      <c r="A487" s="30"/>
      <c r="B487" s="140"/>
      <c r="C487" s="141" t="s">
        <v>812</v>
      </c>
      <c r="D487" s="141" t="s">
        <v>164</v>
      </c>
      <c r="E487" s="142" t="s">
        <v>813</v>
      </c>
      <c r="F487" s="143" t="s">
        <v>814</v>
      </c>
      <c r="G487" s="144" t="s">
        <v>193</v>
      </c>
      <c r="H487" s="145">
        <v>3</v>
      </c>
      <c r="I487" s="146"/>
      <c r="J487" s="147">
        <f t="shared" si="10"/>
        <v>0</v>
      </c>
      <c r="K487" s="143" t="s">
        <v>1</v>
      </c>
      <c r="L487" s="31"/>
      <c r="M487" s="148" t="s">
        <v>1</v>
      </c>
      <c r="N487" s="149" t="s">
        <v>41</v>
      </c>
      <c r="O487" s="56"/>
      <c r="P487" s="150">
        <f t="shared" si="11"/>
        <v>0</v>
      </c>
      <c r="Q487" s="150">
        <v>0</v>
      </c>
      <c r="R487" s="150">
        <f t="shared" si="12"/>
        <v>0</v>
      </c>
      <c r="S487" s="150">
        <v>0</v>
      </c>
      <c r="T487" s="151">
        <f t="shared" si="13"/>
        <v>0</v>
      </c>
      <c r="U487" s="30"/>
      <c r="V487" s="30"/>
      <c r="W487" s="30"/>
      <c r="X487" s="30"/>
      <c r="Y487" s="30"/>
      <c r="Z487" s="30"/>
      <c r="AA487" s="30"/>
      <c r="AB487" s="30"/>
      <c r="AC487" s="30"/>
      <c r="AD487" s="30"/>
      <c r="AE487" s="30"/>
      <c r="AR487" s="152" t="s">
        <v>289</v>
      </c>
      <c r="AT487" s="152" t="s">
        <v>164</v>
      </c>
      <c r="AU487" s="152" t="s">
        <v>86</v>
      </c>
      <c r="AY487" s="15" t="s">
        <v>163</v>
      </c>
      <c r="BE487" s="153">
        <f t="shared" si="14"/>
        <v>0</v>
      </c>
      <c r="BF487" s="153">
        <f t="shared" si="15"/>
        <v>0</v>
      </c>
      <c r="BG487" s="153">
        <f t="shared" si="16"/>
        <v>0</v>
      </c>
      <c r="BH487" s="153">
        <f t="shared" si="17"/>
        <v>0</v>
      </c>
      <c r="BI487" s="153">
        <f t="shared" si="18"/>
        <v>0</v>
      </c>
      <c r="BJ487" s="15" t="s">
        <v>84</v>
      </c>
      <c r="BK487" s="153">
        <f t="shared" si="19"/>
        <v>0</v>
      </c>
      <c r="BL487" s="15" t="s">
        <v>289</v>
      </c>
      <c r="BM487" s="152" t="s">
        <v>815</v>
      </c>
    </row>
    <row r="488" spans="1:65" s="2" customFormat="1" ht="16.5" customHeight="1">
      <c r="A488" s="30"/>
      <c r="B488" s="140"/>
      <c r="C488" s="141" t="s">
        <v>816</v>
      </c>
      <c r="D488" s="141" t="s">
        <v>164</v>
      </c>
      <c r="E488" s="142" t="s">
        <v>817</v>
      </c>
      <c r="F488" s="143" t="s">
        <v>818</v>
      </c>
      <c r="G488" s="144" t="s">
        <v>193</v>
      </c>
      <c r="H488" s="145">
        <v>1</v>
      </c>
      <c r="I488" s="146"/>
      <c r="J488" s="147">
        <f t="shared" si="10"/>
        <v>0</v>
      </c>
      <c r="K488" s="143" t="s">
        <v>1</v>
      </c>
      <c r="L488" s="31"/>
      <c r="M488" s="148" t="s">
        <v>1</v>
      </c>
      <c r="N488" s="149" t="s">
        <v>41</v>
      </c>
      <c r="O488" s="56"/>
      <c r="P488" s="150">
        <f t="shared" si="11"/>
        <v>0</v>
      </c>
      <c r="Q488" s="150">
        <v>0</v>
      </c>
      <c r="R488" s="150">
        <f t="shared" si="12"/>
        <v>0</v>
      </c>
      <c r="S488" s="150">
        <v>0</v>
      </c>
      <c r="T488" s="151">
        <f t="shared" si="13"/>
        <v>0</v>
      </c>
      <c r="U488" s="30"/>
      <c r="V488" s="30"/>
      <c r="W488" s="30"/>
      <c r="X488" s="30"/>
      <c r="Y488" s="30"/>
      <c r="Z488" s="30"/>
      <c r="AA488" s="30"/>
      <c r="AB488" s="30"/>
      <c r="AC488" s="30"/>
      <c r="AD488" s="30"/>
      <c r="AE488" s="30"/>
      <c r="AR488" s="152" t="s">
        <v>289</v>
      </c>
      <c r="AT488" s="152" t="s">
        <v>164</v>
      </c>
      <c r="AU488" s="152" t="s">
        <v>86</v>
      </c>
      <c r="AY488" s="15" t="s">
        <v>163</v>
      </c>
      <c r="BE488" s="153">
        <f t="shared" si="14"/>
        <v>0</v>
      </c>
      <c r="BF488" s="153">
        <f t="shared" si="15"/>
        <v>0</v>
      </c>
      <c r="BG488" s="153">
        <f t="shared" si="16"/>
        <v>0</v>
      </c>
      <c r="BH488" s="153">
        <f t="shared" si="17"/>
        <v>0</v>
      </c>
      <c r="BI488" s="153">
        <f t="shared" si="18"/>
        <v>0</v>
      </c>
      <c r="BJ488" s="15" t="s">
        <v>84</v>
      </c>
      <c r="BK488" s="153">
        <f t="shared" si="19"/>
        <v>0</v>
      </c>
      <c r="BL488" s="15" t="s">
        <v>289</v>
      </c>
      <c r="BM488" s="152" t="s">
        <v>819</v>
      </c>
    </row>
    <row r="489" spans="1:65" s="2" customFormat="1" ht="16.5" customHeight="1">
      <c r="A489" s="30"/>
      <c r="B489" s="140"/>
      <c r="C489" s="141" t="s">
        <v>820</v>
      </c>
      <c r="D489" s="141" t="s">
        <v>164</v>
      </c>
      <c r="E489" s="142" t="s">
        <v>821</v>
      </c>
      <c r="F489" s="143" t="s">
        <v>822</v>
      </c>
      <c r="G489" s="144" t="s">
        <v>193</v>
      </c>
      <c r="H489" s="145">
        <v>1</v>
      </c>
      <c r="I489" s="146"/>
      <c r="J489" s="147">
        <f t="shared" si="10"/>
        <v>0</v>
      </c>
      <c r="K489" s="143" t="s">
        <v>1</v>
      </c>
      <c r="L489" s="31"/>
      <c r="M489" s="148" t="s">
        <v>1</v>
      </c>
      <c r="N489" s="149" t="s">
        <v>41</v>
      </c>
      <c r="O489" s="56"/>
      <c r="P489" s="150">
        <f t="shared" si="11"/>
        <v>0</v>
      </c>
      <c r="Q489" s="150">
        <v>0</v>
      </c>
      <c r="R489" s="150">
        <f t="shared" si="12"/>
        <v>0</v>
      </c>
      <c r="S489" s="150">
        <v>0</v>
      </c>
      <c r="T489" s="151">
        <f t="shared" si="13"/>
        <v>0</v>
      </c>
      <c r="U489" s="30"/>
      <c r="V489" s="30"/>
      <c r="W489" s="30"/>
      <c r="X489" s="30"/>
      <c r="Y489" s="30"/>
      <c r="Z489" s="30"/>
      <c r="AA489" s="30"/>
      <c r="AB489" s="30"/>
      <c r="AC489" s="30"/>
      <c r="AD489" s="30"/>
      <c r="AE489" s="30"/>
      <c r="AR489" s="152" t="s">
        <v>289</v>
      </c>
      <c r="AT489" s="152" t="s">
        <v>164</v>
      </c>
      <c r="AU489" s="152" t="s">
        <v>86</v>
      </c>
      <c r="AY489" s="15" t="s">
        <v>163</v>
      </c>
      <c r="BE489" s="153">
        <f t="shared" si="14"/>
        <v>0</v>
      </c>
      <c r="BF489" s="153">
        <f t="shared" si="15"/>
        <v>0</v>
      </c>
      <c r="BG489" s="153">
        <f t="shared" si="16"/>
        <v>0</v>
      </c>
      <c r="BH489" s="153">
        <f t="shared" si="17"/>
        <v>0</v>
      </c>
      <c r="BI489" s="153">
        <f t="shared" si="18"/>
        <v>0</v>
      </c>
      <c r="BJ489" s="15" t="s">
        <v>84</v>
      </c>
      <c r="BK489" s="153">
        <f t="shared" si="19"/>
        <v>0</v>
      </c>
      <c r="BL489" s="15" t="s">
        <v>289</v>
      </c>
      <c r="BM489" s="152" t="s">
        <v>823</v>
      </c>
    </row>
    <row r="490" spans="1:65" s="2" customFormat="1" ht="16.5" customHeight="1">
      <c r="A490" s="30"/>
      <c r="B490" s="140"/>
      <c r="C490" s="141" t="s">
        <v>824</v>
      </c>
      <c r="D490" s="141" t="s">
        <v>164</v>
      </c>
      <c r="E490" s="142" t="s">
        <v>825</v>
      </c>
      <c r="F490" s="143" t="s">
        <v>826</v>
      </c>
      <c r="G490" s="144" t="s">
        <v>193</v>
      </c>
      <c r="H490" s="145">
        <v>1</v>
      </c>
      <c r="I490" s="146"/>
      <c r="J490" s="147">
        <f t="shared" si="10"/>
        <v>0</v>
      </c>
      <c r="K490" s="143" t="s">
        <v>1</v>
      </c>
      <c r="L490" s="31"/>
      <c r="M490" s="148" t="s">
        <v>1</v>
      </c>
      <c r="N490" s="149" t="s">
        <v>41</v>
      </c>
      <c r="O490" s="56"/>
      <c r="P490" s="150">
        <f t="shared" si="11"/>
        <v>0</v>
      </c>
      <c r="Q490" s="150">
        <v>0</v>
      </c>
      <c r="R490" s="150">
        <f t="shared" si="12"/>
        <v>0</v>
      </c>
      <c r="S490" s="150">
        <v>0</v>
      </c>
      <c r="T490" s="151">
        <f t="shared" si="13"/>
        <v>0</v>
      </c>
      <c r="U490" s="30"/>
      <c r="V490" s="30"/>
      <c r="W490" s="30"/>
      <c r="X490" s="30"/>
      <c r="Y490" s="30"/>
      <c r="Z490" s="30"/>
      <c r="AA490" s="30"/>
      <c r="AB490" s="30"/>
      <c r="AC490" s="30"/>
      <c r="AD490" s="30"/>
      <c r="AE490" s="30"/>
      <c r="AR490" s="152" t="s">
        <v>289</v>
      </c>
      <c r="AT490" s="152" t="s">
        <v>164</v>
      </c>
      <c r="AU490" s="152" t="s">
        <v>86</v>
      </c>
      <c r="AY490" s="15" t="s">
        <v>163</v>
      </c>
      <c r="BE490" s="153">
        <f t="shared" si="14"/>
        <v>0</v>
      </c>
      <c r="BF490" s="153">
        <f t="shared" si="15"/>
        <v>0</v>
      </c>
      <c r="BG490" s="153">
        <f t="shared" si="16"/>
        <v>0</v>
      </c>
      <c r="BH490" s="153">
        <f t="shared" si="17"/>
        <v>0</v>
      </c>
      <c r="BI490" s="153">
        <f t="shared" si="18"/>
        <v>0</v>
      </c>
      <c r="BJ490" s="15" t="s">
        <v>84</v>
      </c>
      <c r="BK490" s="153">
        <f t="shared" si="19"/>
        <v>0</v>
      </c>
      <c r="BL490" s="15" t="s">
        <v>289</v>
      </c>
      <c r="BM490" s="152" t="s">
        <v>827</v>
      </c>
    </row>
    <row r="491" spans="1:65" s="2" customFormat="1" ht="16.5" customHeight="1">
      <c r="A491" s="30"/>
      <c r="B491" s="140"/>
      <c r="C491" s="141" t="s">
        <v>828</v>
      </c>
      <c r="D491" s="141" t="s">
        <v>164</v>
      </c>
      <c r="E491" s="142" t="s">
        <v>829</v>
      </c>
      <c r="F491" s="143" t="s">
        <v>830</v>
      </c>
      <c r="G491" s="144" t="s">
        <v>193</v>
      </c>
      <c r="H491" s="145">
        <v>1</v>
      </c>
      <c r="I491" s="146"/>
      <c r="J491" s="147">
        <f t="shared" si="10"/>
        <v>0</v>
      </c>
      <c r="K491" s="143" t="s">
        <v>1</v>
      </c>
      <c r="L491" s="31"/>
      <c r="M491" s="148" t="s">
        <v>1</v>
      </c>
      <c r="N491" s="149" t="s">
        <v>41</v>
      </c>
      <c r="O491" s="56"/>
      <c r="P491" s="150">
        <f t="shared" si="11"/>
        <v>0</v>
      </c>
      <c r="Q491" s="150">
        <v>0</v>
      </c>
      <c r="R491" s="150">
        <f t="shared" si="12"/>
        <v>0</v>
      </c>
      <c r="S491" s="150">
        <v>0</v>
      </c>
      <c r="T491" s="151">
        <f t="shared" si="13"/>
        <v>0</v>
      </c>
      <c r="U491" s="30"/>
      <c r="V491" s="30"/>
      <c r="W491" s="30"/>
      <c r="X491" s="30"/>
      <c r="Y491" s="30"/>
      <c r="Z491" s="30"/>
      <c r="AA491" s="30"/>
      <c r="AB491" s="30"/>
      <c r="AC491" s="30"/>
      <c r="AD491" s="30"/>
      <c r="AE491" s="30"/>
      <c r="AR491" s="152" t="s">
        <v>289</v>
      </c>
      <c r="AT491" s="152" t="s">
        <v>164</v>
      </c>
      <c r="AU491" s="152" t="s">
        <v>86</v>
      </c>
      <c r="AY491" s="15" t="s">
        <v>163</v>
      </c>
      <c r="BE491" s="153">
        <f t="shared" si="14"/>
        <v>0</v>
      </c>
      <c r="BF491" s="153">
        <f t="shared" si="15"/>
        <v>0</v>
      </c>
      <c r="BG491" s="153">
        <f t="shared" si="16"/>
        <v>0</v>
      </c>
      <c r="BH491" s="153">
        <f t="shared" si="17"/>
        <v>0</v>
      </c>
      <c r="BI491" s="153">
        <f t="shared" si="18"/>
        <v>0</v>
      </c>
      <c r="BJ491" s="15" t="s">
        <v>84</v>
      </c>
      <c r="BK491" s="153">
        <f t="shared" si="19"/>
        <v>0</v>
      </c>
      <c r="BL491" s="15" t="s">
        <v>289</v>
      </c>
      <c r="BM491" s="152" t="s">
        <v>831</v>
      </c>
    </row>
    <row r="492" spans="1:65" s="2" customFormat="1" ht="16.5" customHeight="1">
      <c r="A492" s="30"/>
      <c r="B492" s="140"/>
      <c r="C492" s="141" t="s">
        <v>832</v>
      </c>
      <c r="D492" s="141" t="s">
        <v>164</v>
      </c>
      <c r="E492" s="142" t="s">
        <v>833</v>
      </c>
      <c r="F492" s="143" t="s">
        <v>834</v>
      </c>
      <c r="G492" s="144" t="s">
        <v>193</v>
      </c>
      <c r="H492" s="145">
        <v>1</v>
      </c>
      <c r="I492" s="146"/>
      <c r="J492" s="147">
        <f t="shared" si="10"/>
        <v>0</v>
      </c>
      <c r="K492" s="143" t="s">
        <v>1</v>
      </c>
      <c r="L492" s="31"/>
      <c r="M492" s="148" t="s">
        <v>1</v>
      </c>
      <c r="N492" s="149" t="s">
        <v>41</v>
      </c>
      <c r="O492" s="56"/>
      <c r="P492" s="150">
        <f t="shared" si="11"/>
        <v>0</v>
      </c>
      <c r="Q492" s="150">
        <v>0</v>
      </c>
      <c r="R492" s="150">
        <f t="shared" si="12"/>
        <v>0</v>
      </c>
      <c r="S492" s="150">
        <v>0</v>
      </c>
      <c r="T492" s="151">
        <f t="shared" si="13"/>
        <v>0</v>
      </c>
      <c r="U492" s="30"/>
      <c r="V492" s="30"/>
      <c r="W492" s="30"/>
      <c r="X492" s="30"/>
      <c r="Y492" s="30"/>
      <c r="Z492" s="30"/>
      <c r="AA492" s="30"/>
      <c r="AB492" s="30"/>
      <c r="AC492" s="30"/>
      <c r="AD492" s="30"/>
      <c r="AE492" s="30"/>
      <c r="AR492" s="152" t="s">
        <v>289</v>
      </c>
      <c r="AT492" s="152" t="s">
        <v>164</v>
      </c>
      <c r="AU492" s="152" t="s">
        <v>86</v>
      </c>
      <c r="AY492" s="15" t="s">
        <v>163</v>
      </c>
      <c r="BE492" s="153">
        <f t="shared" si="14"/>
        <v>0</v>
      </c>
      <c r="BF492" s="153">
        <f t="shared" si="15"/>
        <v>0</v>
      </c>
      <c r="BG492" s="153">
        <f t="shared" si="16"/>
        <v>0</v>
      </c>
      <c r="BH492" s="153">
        <f t="shared" si="17"/>
        <v>0</v>
      </c>
      <c r="BI492" s="153">
        <f t="shared" si="18"/>
        <v>0</v>
      </c>
      <c r="BJ492" s="15" t="s">
        <v>84</v>
      </c>
      <c r="BK492" s="153">
        <f t="shared" si="19"/>
        <v>0</v>
      </c>
      <c r="BL492" s="15" t="s">
        <v>289</v>
      </c>
      <c r="BM492" s="152" t="s">
        <v>835</v>
      </c>
    </row>
    <row r="493" spans="1:65" s="2" customFormat="1" ht="16.5" customHeight="1">
      <c r="A493" s="30"/>
      <c r="B493" s="140"/>
      <c r="C493" s="141" t="s">
        <v>836</v>
      </c>
      <c r="D493" s="141" t="s">
        <v>164</v>
      </c>
      <c r="E493" s="142" t="s">
        <v>837</v>
      </c>
      <c r="F493" s="143" t="s">
        <v>838</v>
      </c>
      <c r="G493" s="144" t="s">
        <v>193</v>
      </c>
      <c r="H493" s="145">
        <v>1</v>
      </c>
      <c r="I493" s="146"/>
      <c r="J493" s="147">
        <f t="shared" si="10"/>
        <v>0</v>
      </c>
      <c r="K493" s="143" t="s">
        <v>1</v>
      </c>
      <c r="L493" s="31"/>
      <c r="M493" s="148" t="s">
        <v>1</v>
      </c>
      <c r="N493" s="149" t="s">
        <v>41</v>
      </c>
      <c r="O493" s="56"/>
      <c r="P493" s="150">
        <f t="shared" si="11"/>
        <v>0</v>
      </c>
      <c r="Q493" s="150">
        <v>0</v>
      </c>
      <c r="R493" s="150">
        <f t="shared" si="12"/>
        <v>0</v>
      </c>
      <c r="S493" s="150">
        <v>0</v>
      </c>
      <c r="T493" s="151">
        <f t="shared" si="13"/>
        <v>0</v>
      </c>
      <c r="U493" s="30"/>
      <c r="V493" s="30"/>
      <c r="W493" s="30"/>
      <c r="X493" s="30"/>
      <c r="Y493" s="30"/>
      <c r="Z493" s="30"/>
      <c r="AA493" s="30"/>
      <c r="AB493" s="30"/>
      <c r="AC493" s="30"/>
      <c r="AD493" s="30"/>
      <c r="AE493" s="30"/>
      <c r="AR493" s="152" t="s">
        <v>289</v>
      </c>
      <c r="AT493" s="152" t="s">
        <v>164</v>
      </c>
      <c r="AU493" s="152" t="s">
        <v>86</v>
      </c>
      <c r="AY493" s="15" t="s">
        <v>163</v>
      </c>
      <c r="BE493" s="153">
        <f t="shared" si="14"/>
        <v>0</v>
      </c>
      <c r="BF493" s="153">
        <f t="shared" si="15"/>
        <v>0</v>
      </c>
      <c r="BG493" s="153">
        <f t="shared" si="16"/>
        <v>0</v>
      </c>
      <c r="BH493" s="153">
        <f t="shared" si="17"/>
        <v>0</v>
      </c>
      <c r="BI493" s="153">
        <f t="shared" si="18"/>
        <v>0</v>
      </c>
      <c r="BJ493" s="15" t="s">
        <v>84</v>
      </c>
      <c r="BK493" s="153">
        <f t="shared" si="19"/>
        <v>0</v>
      </c>
      <c r="BL493" s="15" t="s">
        <v>289</v>
      </c>
      <c r="BM493" s="152" t="s">
        <v>839</v>
      </c>
    </row>
    <row r="494" spans="1:65" s="2" customFormat="1" ht="16.5" customHeight="1">
      <c r="A494" s="30"/>
      <c r="B494" s="140"/>
      <c r="C494" s="141" t="s">
        <v>840</v>
      </c>
      <c r="D494" s="141" t="s">
        <v>164</v>
      </c>
      <c r="E494" s="142" t="s">
        <v>841</v>
      </c>
      <c r="F494" s="143" t="s">
        <v>842</v>
      </c>
      <c r="G494" s="144" t="s">
        <v>193</v>
      </c>
      <c r="H494" s="145">
        <v>1</v>
      </c>
      <c r="I494" s="146"/>
      <c r="J494" s="147">
        <f t="shared" si="10"/>
        <v>0</v>
      </c>
      <c r="K494" s="143" t="s">
        <v>1</v>
      </c>
      <c r="L494" s="31"/>
      <c r="M494" s="148" t="s">
        <v>1</v>
      </c>
      <c r="N494" s="149" t="s">
        <v>41</v>
      </c>
      <c r="O494" s="56"/>
      <c r="P494" s="150">
        <f t="shared" si="11"/>
        <v>0</v>
      </c>
      <c r="Q494" s="150">
        <v>0</v>
      </c>
      <c r="R494" s="150">
        <f t="shared" si="12"/>
        <v>0</v>
      </c>
      <c r="S494" s="150">
        <v>0</v>
      </c>
      <c r="T494" s="151">
        <f t="shared" si="13"/>
        <v>0</v>
      </c>
      <c r="U494" s="30"/>
      <c r="V494" s="30"/>
      <c r="W494" s="30"/>
      <c r="X494" s="30"/>
      <c r="Y494" s="30"/>
      <c r="Z494" s="30"/>
      <c r="AA494" s="30"/>
      <c r="AB494" s="30"/>
      <c r="AC494" s="30"/>
      <c r="AD494" s="30"/>
      <c r="AE494" s="30"/>
      <c r="AR494" s="152" t="s">
        <v>289</v>
      </c>
      <c r="AT494" s="152" t="s">
        <v>164</v>
      </c>
      <c r="AU494" s="152" t="s">
        <v>86</v>
      </c>
      <c r="AY494" s="15" t="s">
        <v>163</v>
      </c>
      <c r="BE494" s="153">
        <f t="shared" si="14"/>
        <v>0</v>
      </c>
      <c r="BF494" s="153">
        <f t="shared" si="15"/>
        <v>0</v>
      </c>
      <c r="BG494" s="153">
        <f t="shared" si="16"/>
        <v>0</v>
      </c>
      <c r="BH494" s="153">
        <f t="shared" si="17"/>
        <v>0</v>
      </c>
      <c r="BI494" s="153">
        <f t="shared" si="18"/>
        <v>0</v>
      </c>
      <c r="BJ494" s="15" t="s">
        <v>84</v>
      </c>
      <c r="BK494" s="153">
        <f t="shared" si="19"/>
        <v>0</v>
      </c>
      <c r="BL494" s="15" t="s">
        <v>289</v>
      </c>
      <c r="BM494" s="152" t="s">
        <v>843</v>
      </c>
    </row>
    <row r="495" spans="1:65" s="2" customFormat="1" ht="24.2" customHeight="1">
      <c r="A495" s="30"/>
      <c r="B495" s="140"/>
      <c r="C495" s="141" t="s">
        <v>844</v>
      </c>
      <c r="D495" s="141" t="s">
        <v>164</v>
      </c>
      <c r="E495" s="142" t="s">
        <v>845</v>
      </c>
      <c r="F495" s="143" t="s">
        <v>846</v>
      </c>
      <c r="G495" s="144" t="s">
        <v>193</v>
      </c>
      <c r="H495" s="145">
        <v>1</v>
      </c>
      <c r="I495" s="146"/>
      <c r="J495" s="147">
        <f t="shared" si="10"/>
        <v>0</v>
      </c>
      <c r="K495" s="143" t="s">
        <v>1</v>
      </c>
      <c r="L495" s="31"/>
      <c r="M495" s="148" t="s">
        <v>1</v>
      </c>
      <c r="N495" s="149" t="s">
        <v>41</v>
      </c>
      <c r="O495" s="56"/>
      <c r="P495" s="150">
        <f t="shared" si="11"/>
        <v>0</v>
      </c>
      <c r="Q495" s="150">
        <v>0</v>
      </c>
      <c r="R495" s="150">
        <f t="shared" si="12"/>
        <v>0</v>
      </c>
      <c r="S495" s="150">
        <v>0</v>
      </c>
      <c r="T495" s="151">
        <f t="shared" si="13"/>
        <v>0</v>
      </c>
      <c r="U495" s="30"/>
      <c r="V495" s="30"/>
      <c r="W495" s="30"/>
      <c r="X495" s="30"/>
      <c r="Y495" s="30"/>
      <c r="Z495" s="30"/>
      <c r="AA495" s="30"/>
      <c r="AB495" s="30"/>
      <c r="AC495" s="30"/>
      <c r="AD495" s="30"/>
      <c r="AE495" s="30"/>
      <c r="AR495" s="152" t="s">
        <v>289</v>
      </c>
      <c r="AT495" s="152" t="s">
        <v>164</v>
      </c>
      <c r="AU495" s="152" t="s">
        <v>86</v>
      </c>
      <c r="AY495" s="15" t="s">
        <v>163</v>
      </c>
      <c r="BE495" s="153">
        <f t="shared" si="14"/>
        <v>0</v>
      </c>
      <c r="BF495" s="153">
        <f t="shared" si="15"/>
        <v>0</v>
      </c>
      <c r="BG495" s="153">
        <f t="shared" si="16"/>
        <v>0</v>
      </c>
      <c r="BH495" s="153">
        <f t="shared" si="17"/>
        <v>0</v>
      </c>
      <c r="BI495" s="153">
        <f t="shared" si="18"/>
        <v>0</v>
      </c>
      <c r="BJ495" s="15" t="s">
        <v>84</v>
      </c>
      <c r="BK495" s="153">
        <f t="shared" si="19"/>
        <v>0</v>
      </c>
      <c r="BL495" s="15" t="s">
        <v>289</v>
      </c>
      <c r="BM495" s="152" t="s">
        <v>847</v>
      </c>
    </row>
    <row r="496" spans="1:65" s="2" customFormat="1" ht="21.75" customHeight="1">
      <c r="A496" s="30"/>
      <c r="B496" s="140"/>
      <c r="C496" s="141" t="s">
        <v>848</v>
      </c>
      <c r="D496" s="141" t="s">
        <v>164</v>
      </c>
      <c r="E496" s="142" t="s">
        <v>849</v>
      </c>
      <c r="F496" s="143" t="s">
        <v>850</v>
      </c>
      <c r="G496" s="144" t="s">
        <v>193</v>
      </c>
      <c r="H496" s="145">
        <v>1</v>
      </c>
      <c r="I496" s="146"/>
      <c r="J496" s="147">
        <f t="shared" si="10"/>
        <v>0</v>
      </c>
      <c r="K496" s="143" t="s">
        <v>1</v>
      </c>
      <c r="L496" s="31"/>
      <c r="M496" s="148" t="s">
        <v>1</v>
      </c>
      <c r="N496" s="149" t="s">
        <v>41</v>
      </c>
      <c r="O496" s="56"/>
      <c r="P496" s="150">
        <f t="shared" si="11"/>
        <v>0</v>
      </c>
      <c r="Q496" s="150">
        <v>0</v>
      </c>
      <c r="R496" s="150">
        <f t="shared" si="12"/>
        <v>0</v>
      </c>
      <c r="S496" s="150">
        <v>0</v>
      </c>
      <c r="T496" s="151">
        <f t="shared" si="13"/>
        <v>0</v>
      </c>
      <c r="U496" s="30"/>
      <c r="V496" s="30"/>
      <c r="W496" s="30"/>
      <c r="X496" s="30"/>
      <c r="Y496" s="30"/>
      <c r="Z496" s="30"/>
      <c r="AA496" s="30"/>
      <c r="AB496" s="30"/>
      <c r="AC496" s="30"/>
      <c r="AD496" s="30"/>
      <c r="AE496" s="30"/>
      <c r="AR496" s="152" t="s">
        <v>289</v>
      </c>
      <c r="AT496" s="152" t="s">
        <v>164</v>
      </c>
      <c r="AU496" s="152" t="s">
        <v>86</v>
      </c>
      <c r="AY496" s="15" t="s">
        <v>163</v>
      </c>
      <c r="BE496" s="153">
        <f t="shared" si="14"/>
        <v>0</v>
      </c>
      <c r="BF496" s="153">
        <f t="shared" si="15"/>
        <v>0</v>
      </c>
      <c r="BG496" s="153">
        <f t="shared" si="16"/>
        <v>0</v>
      </c>
      <c r="BH496" s="153">
        <f t="shared" si="17"/>
        <v>0</v>
      </c>
      <c r="BI496" s="153">
        <f t="shared" si="18"/>
        <v>0</v>
      </c>
      <c r="BJ496" s="15" t="s">
        <v>84</v>
      </c>
      <c r="BK496" s="153">
        <f t="shared" si="19"/>
        <v>0</v>
      </c>
      <c r="BL496" s="15" t="s">
        <v>289</v>
      </c>
      <c r="BM496" s="152" t="s">
        <v>851</v>
      </c>
    </row>
    <row r="497" spans="1:65" s="2" customFormat="1" ht="21.75" customHeight="1">
      <c r="A497" s="30"/>
      <c r="B497" s="140"/>
      <c r="C497" s="141" t="s">
        <v>852</v>
      </c>
      <c r="D497" s="141" t="s">
        <v>164</v>
      </c>
      <c r="E497" s="142" t="s">
        <v>853</v>
      </c>
      <c r="F497" s="143" t="s">
        <v>854</v>
      </c>
      <c r="G497" s="144" t="s">
        <v>193</v>
      </c>
      <c r="H497" s="145">
        <v>1</v>
      </c>
      <c r="I497" s="146"/>
      <c r="J497" s="147">
        <f t="shared" si="10"/>
        <v>0</v>
      </c>
      <c r="K497" s="143" t="s">
        <v>1</v>
      </c>
      <c r="L497" s="31"/>
      <c r="M497" s="148" t="s">
        <v>1</v>
      </c>
      <c r="N497" s="149" t="s">
        <v>41</v>
      </c>
      <c r="O497" s="56"/>
      <c r="P497" s="150">
        <f t="shared" si="11"/>
        <v>0</v>
      </c>
      <c r="Q497" s="150">
        <v>0</v>
      </c>
      <c r="R497" s="150">
        <f t="shared" si="12"/>
        <v>0</v>
      </c>
      <c r="S497" s="150">
        <v>0</v>
      </c>
      <c r="T497" s="151">
        <f t="shared" si="13"/>
        <v>0</v>
      </c>
      <c r="U497" s="30"/>
      <c r="V497" s="30"/>
      <c r="W497" s="30"/>
      <c r="X497" s="30"/>
      <c r="Y497" s="30"/>
      <c r="Z497" s="30"/>
      <c r="AA497" s="30"/>
      <c r="AB497" s="30"/>
      <c r="AC497" s="30"/>
      <c r="AD497" s="30"/>
      <c r="AE497" s="30"/>
      <c r="AR497" s="152" t="s">
        <v>289</v>
      </c>
      <c r="AT497" s="152" t="s">
        <v>164</v>
      </c>
      <c r="AU497" s="152" t="s">
        <v>86</v>
      </c>
      <c r="AY497" s="15" t="s">
        <v>163</v>
      </c>
      <c r="BE497" s="153">
        <f t="shared" si="14"/>
        <v>0</v>
      </c>
      <c r="BF497" s="153">
        <f t="shared" si="15"/>
        <v>0</v>
      </c>
      <c r="BG497" s="153">
        <f t="shared" si="16"/>
        <v>0</v>
      </c>
      <c r="BH497" s="153">
        <f t="shared" si="17"/>
        <v>0</v>
      </c>
      <c r="BI497" s="153">
        <f t="shared" si="18"/>
        <v>0</v>
      </c>
      <c r="BJ497" s="15" t="s">
        <v>84</v>
      </c>
      <c r="BK497" s="153">
        <f t="shared" si="19"/>
        <v>0</v>
      </c>
      <c r="BL497" s="15" t="s">
        <v>289</v>
      </c>
      <c r="BM497" s="152" t="s">
        <v>855</v>
      </c>
    </row>
    <row r="498" spans="1:65" s="2" customFormat="1" ht="21.75" customHeight="1">
      <c r="A498" s="30"/>
      <c r="B498" s="140"/>
      <c r="C498" s="141" t="s">
        <v>856</v>
      </c>
      <c r="D498" s="141" t="s">
        <v>164</v>
      </c>
      <c r="E498" s="142" t="s">
        <v>857</v>
      </c>
      <c r="F498" s="143" t="s">
        <v>858</v>
      </c>
      <c r="G498" s="144" t="s">
        <v>193</v>
      </c>
      <c r="H498" s="145">
        <v>1</v>
      </c>
      <c r="I498" s="146"/>
      <c r="J498" s="147">
        <f t="shared" si="10"/>
        <v>0</v>
      </c>
      <c r="K498" s="143" t="s">
        <v>1</v>
      </c>
      <c r="L498" s="31"/>
      <c r="M498" s="148" t="s">
        <v>1</v>
      </c>
      <c r="N498" s="149" t="s">
        <v>41</v>
      </c>
      <c r="O498" s="56"/>
      <c r="P498" s="150">
        <f t="shared" si="11"/>
        <v>0</v>
      </c>
      <c r="Q498" s="150">
        <v>0</v>
      </c>
      <c r="R498" s="150">
        <f t="shared" si="12"/>
        <v>0</v>
      </c>
      <c r="S498" s="150">
        <v>0</v>
      </c>
      <c r="T498" s="151">
        <f t="shared" si="13"/>
        <v>0</v>
      </c>
      <c r="U498" s="30"/>
      <c r="V498" s="30"/>
      <c r="W498" s="30"/>
      <c r="X498" s="30"/>
      <c r="Y498" s="30"/>
      <c r="Z498" s="30"/>
      <c r="AA498" s="30"/>
      <c r="AB498" s="30"/>
      <c r="AC498" s="30"/>
      <c r="AD498" s="30"/>
      <c r="AE498" s="30"/>
      <c r="AR498" s="152" t="s">
        <v>289</v>
      </c>
      <c r="AT498" s="152" t="s">
        <v>164</v>
      </c>
      <c r="AU498" s="152" t="s">
        <v>86</v>
      </c>
      <c r="AY498" s="15" t="s">
        <v>163</v>
      </c>
      <c r="BE498" s="153">
        <f t="shared" si="14"/>
        <v>0</v>
      </c>
      <c r="BF498" s="153">
        <f t="shared" si="15"/>
        <v>0</v>
      </c>
      <c r="BG498" s="153">
        <f t="shared" si="16"/>
        <v>0</v>
      </c>
      <c r="BH498" s="153">
        <f t="shared" si="17"/>
        <v>0</v>
      </c>
      <c r="BI498" s="153">
        <f t="shared" si="18"/>
        <v>0</v>
      </c>
      <c r="BJ498" s="15" t="s">
        <v>84</v>
      </c>
      <c r="BK498" s="153">
        <f t="shared" si="19"/>
        <v>0</v>
      </c>
      <c r="BL498" s="15" t="s">
        <v>289</v>
      </c>
      <c r="BM498" s="152" t="s">
        <v>859</v>
      </c>
    </row>
    <row r="499" spans="1:65" s="2" customFormat="1" ht="21.75" customHeight="1">
      <c r="A499" s="30"/>
      <c r="B499" s="140"/>
      <c r="C499" s="141" t="s">
        <v>860</v>
      </c>
      <c r="D499" s="141" t="s">
        <v>164</v>
      </c>
      <c r="E499" s="142" t="s">
        <v>861</v>
      </c>
      <c r="F499" s="143" t="s">
        <v>862</v>
      </c>
      <c r="G499" s="144" t="s">
        <v>193</v>
      </c>
      <c r="H499" s="145">
        <v>1</v>
      </c>
      <c r="I499" s="146"/>
      <c r="J499" s="147">
        <f t="shared" si="10"/>
        <v>0</v>
      </c>
      <c r="K499" s="143" t="s">
        <v>1</v>
      </c>
      <c r="L499" s="31"/>
      <c r="M499" s="148" t="s">
        <v>1</v>
      </c>
      <c r="N499" s="149" t="s">
        <v>41</v>
      </c>
      <c r="O499" s="56"/>
      <c r="P499" s="150">
        <f t="shared" si="11"/>
        <v>0</v>
      </c>
      <c r="Q499" s="150">
        <v>0</v>
      </c>
      <c r="R499" s="150">
        <f t="shared" si="12"/>
        <v>0</v>
      </c>
      <c r="S499" s="150">
        <v>0</v>
      </c>
      <c r="T499" s="151">
        <f t="shared" si="13"/>
        <v>0</v>
      </c>
      <c r="U499" s="30"/>
      <c r="V499" s="30"/>
      <c r="W499" s="30"/>
      <c r="X499" s="30"/>
      <c r="Y499" s="30"/>
      <c r="Z499" s="30"/>
      <c r="AA499" s="30"/>
      <c r="AB499" s="30"/>
      <c r="AC499" s="30"/>
      <c r="AD499" s="30"/>
      <c r="AE499" s="30"/>
      <c r="AR499" s="152" t="s">
        <v>289</v>
      </c>
      <c r="AT499" s="152" t="s">
        <v>164</v>
      </c>
      <c r="AU499" s="152" t="s">
        <v>86</v>
      </c>
      <c r="AY499" s="15" t="s">
        <v>163</v>
      </c>
      <c r="BE499" s="153">
        <f t="shared" si="14"/>
        <v>0</v>
      </c>
      <c r="BF499" s="153">
        <f t="shared" si="15"/>
        <v>0</v>
      </c>
      <c r="BG499" s="153">
        <f t="shared" si="16"/>
        <v>0</v>
      </c>
      <c r="BH499" s="153">
        <f t="shared" si="17"/>
        <v>0</v>
      </c>
      <c r="BI499" s="153">
        <f t="shared" si="18"/>
        <v>0</v>
      </c>
      <c r="BJ499" s="15" t="s">
        <v>84</v>
      </c>
      <c r="BK499" s="153">
        <f t="shared" si="19"/>
        <v>0</v>
      </c>
      <c r="BL499" s="15" t="s">
        <v>289</v>
      </c>
      <c r="BM499" s="152" t="s">
        <v>863</v>
      </c>
    </row>
    <row r="500" spans="1:65" s="2" customFormat="1" ht="21.75" customHeight="1">
      <c r="A500" s="30"/>
      <c r="B500" s="140"/>
      <c r="C500" s="141" t="s">
        <v>864</v>
      </c>
      <c r="D500" s="141" t="s">
        <v>164</v>
      </c>
      <c r="E500" s="142" t="s">
        <v>865</v>
      </c>
      <c r="F500" s="143" t="s">
        <v>866</v>
      </c>
      <c r="G500" s="144" t="s">
        <v>193</v>
      </c>
      <c r="H500" s="145">
        <v>5</v>
      </c>
      <c r="I500" s="146"/>
      <c r="J500" s="147">
        <f t="shared" si="10"/>
        <v>0</v>
      </c>
      <c r="K500" s="143" t="s">
        <v>1</v>
      </c>
      <c r="L500" s="31"/>
      <c r="M500" s="148" t="s">
        <v>1</v>
      </c>
      <c r="N500" s="149" t="s">
        <v>41</v>
      </c>
      <c r="O500" s="56"/>
      <c r="P500" s="150">
        <f t="shared" si="11"/>
        <v>0</v>
      </c>
      <c r="Q500" s="150">
        <v>0</v>
      </c>
      <c r="R500" s="150">
        <f t="shared" si="12"/>
        <v>0</v>
      </c>
      <c r="S500" s="150">
        <v>0</v>
      </c>
      <c r="T500" s="151">
        <f t="shared" si="13"/>
        <v>0</v>
      </c>
      <c r="U500" s="30"/>
      <c r="V500" s="30"/>
      <c r="W500" s="30"/>
      <c r="X500" s="30"/>
      <c r="Y500" s="30"/>
      <c r="Z500" s="30"/>
      <c r="AA500" s="30"/>
      <c r="AB500" s="30"/>
      <c r="AC500" s="30"/>
      <c r="AD500" s="30"/>
      <c r="AE500" s="30"/>
      <c r="AR500" s="152" t="s">
        <v>289</v>
      </c>
      <c r="AT500" s="152" t="s">
        <v>164</v>
      </c>
      <c r="AU500" s="152" t="s">
        <v>86</v>
      </c>
      <c r="AY500" s="15" t="s">
        <v>163</v>
      </c>
      <c r="BE500" s="153">
        <f t="shared" si="14"/>
        <v>0</v>
      </c>
      <c r="BF500" s="153">
        <f t="shared" si="15"/>
        <v>0</v>
      </c>
      <c r="BG500" s="153">
        <f t="shared" si="16"/>
        <v>0</v>
      </c>
      <c r="BH500" s="153">
        <f t="shared" si="17"/>
        <v>0</v>
      </c>
      <c r="BI500" s="153">
        <f t="shared" si="18"/>
        <v>0</v>
      </c>
      <c r="BJ500" s="15" t="s">
        <v>84</v>
      </c>
      <c r="BK500" s="153">
        <f t="shared" si="19"/>
        <v>0</v>
      </c>
      <c r="BL500" s="15" t="s">
        <v>289</v>
      </c>
      <c r="BM500" s="152" t="s">
        <v>867</v>
      </c>
    </row>
    <row r="501" spans="1:65" s="2" customFormat="1" ht="24.2" customHeight="1">
      <c r="A501" s="30"/>
      <c r="B501" s="140"/>
      <c r="C501" s="141" t="s">
        <v>868</v>
      </c>
      <c r="D501" s="141" t="s">
        <v>164</v>
      </c>
      <c r="E501" s="142" t="s">
        <v>869</v>
      </c>
      <c r="F501" s="143" t="s">
        <v>870</v>
      </c>
      <c r="G501" s="144" t="s">
        <v>193</v>
      </c>
      <c r="H501" s="145">
        <v>1</v>
      </c>
      <c r="I501" s="146"/>
      <c r="J501" s="147">
        <f t="shared" si="10"/>
        <v>0</v>
      </c>
      <c r="K501" s="143" t="s">
        <v>1</v>
      </c>
      <c r="L501" s="31"/>
      <c r="M501" s="148" t="s">
        <v>1</v>
      </c>
      <c r="N501" s="149" t="s">
        <v>41</v>
      </c>
      <c r="O501" s="56"/>
      <c r="P501" s="150">
        <f t="shared" si="11"/>
        <v>0</v>
      </c>
      <c r="Q501" s="150">
        <v>0</v>
      </c>
      <c r="R501" s="150">
        <f t="shared" si="12"/>
        <v>0</v>
      </c>
      <c r="S501" s="150">
        <v>0</v>
      </c>
      <c r="T501" s="151">
        <f t="shared" si="13"/>
        <v>0</v>
      </c>
      <c r="U501" s="30"/>
      <c r="V501" s="30"/>
      <c r="W501" s="30"/>
      <c r="X501" s="30"/>
      <c r="Y501" s="30"/>
      <c r="Z501" s="30"/>
      <c r="AA501" s="30"/>
      <c r="AB501" s="30"/>
      <c r="AC501" s="30"/>
      <c r="AD501" s="30"/>
      <c r="AE501" s="30"/>
      <c r="AR501" s="152" t="s">
        <v>289</v>
      </c>
      <c r="AT501" s="152" t="s">
        <v>164</v>
      </c>
      <c r="AU501" s="152" t="s">
        <v>86</v>
      </c>
      <c r="AY501" s="15" t="s">
        <v>163</v>
      </c>
      <c r="BE501" s="153">
        <f t="shared" si="14"/>
        <v>0</v>
      </c>
      <c r="BF501" s="153">
        <f t="shared" si="15"/>
        <v>0</v>
      </c>
      <c r="BG501" s="153">
        <f t="shared" si="16"/>
        <v>0</v>
      </c>
      <c r="BH501" s="153">
        <f t="shared" si="17"/>
        <v>0</v>
      </c>
      <c r="BI501" s="153">
        <f t="shared" si="18"/>
        <v>0</v>
      </c>
      <c r="BJ501" s="15" t="s">
        <v>84</v>
      </c>
      <c r="BK501" s="153">
        <f t="shared" si="19"/>
        <v>0</v>
      </c>
      <c r="BL501" s="15" t="s">
        <v>289</v>
      </c>
      <c r="BM501" s="152" t="s">
        <v>871</v>
      </c>
    </row>
    <row r="502" spans="1:65" s="2" customFormat="1" ht="24.2" customHeight="1">
      <c r="A502" s="30"/>
      <c r="B502" s="140"/>
      <c r="C502" s="141" t="s">
        <v>872</v>
      </c>
      <c r="D502" s="141" t="s">
        <v>164</v>
      </c>
      <c r="E502" s="142" t="s">
        <v>873</v>
      </c>
      <c r="F502" s="143" t="s">
        <v>874</v>
      </c>
      <c r="G502" s="144" t="s">
        <v>649</v>
      </c>
      <c r="H502" s="184"/>
      <c r="I502" s="146"/>
      <c r="J502" s="147">
        <f t="shared" si="10"/>
        <v>0</v>
      </c>
      <c r="K502" s="143" t="s">
        <v>227</v>
      </c>
      <c r="L502" s="31"/>
      <c r="M502" s="148" t="s">
        <v>1</v>
      </c>
      <c r="N502" s="149" t="s">
        <v>41</v>
      </c>
      <c r="O502" s="56"/>
      <c r="P502" s="150">
        <f t="shared" si="11"/>
        <v>0</v>
      </c>
      <c r="Q502" s="150">
        <v>0</v>
      </c>
      <c r="R502" s="150">
        <f t="shared" si="12"/>
        <v>0</v>
      </c>
      <c r="S502" s="150">
        <v>0</v>
      </c>
      <c r="T502" s="151">
        <f t="shared" si="13"/>
        <v>0</v>
      </c>
      <c r="U502" s="30"/>
      <c r="V502" s="30"/>
      <c r="W502" s="30"/>
      <c r="X502" s="30"/>
      <c r="Y502" s="30"/>
      <c r="Z502" s="30"/>
      <c r="AA502" s="30"/>
      <c r="AB502" s="30"/>
      <c r="AC502" s="30"/>
      <c r="AD502" s="30"/>
      <c r="AE502" s="30"/>
      <c r="AR502" s="152" t="s">
        <v>289</v>
      </c>
      <c r="AT502" s="152" t="s">
        <v>164</v>
      </c>
      <c r="AU502" s="152" t="s">
        <v>86</v>
      </c>
      <c r="AY502" s="15" t="s">
        <v>163</v>
      </c>
      <c r="BE502" s="153">
        <f t="shared" si="14"/>
        <v>0</v>
      </c>
      <c r="BF502" s="153">
        <f t="shared" si="15"/>
        <v>0</v>
      </c>
      <c r="BG502" s="153">
        <f t="shared" si="16"/>
        <v>0</v>
      </c>
      <c r="BH502" s="153">
        <f t="shared" si="17"/>
        <v>0</v>
      </c>
      <c r="BI502" s="153">
        <f t="shared" si="18"/>
        <v>0</v>
      </c>
      <c r="BJ502" s="15" t="s">
        <v>84</v>
      </c>
      <c r="BK502" s="153">
        <f t="shared" si="19"/>
        <v>0</v>
      </c>
      <c r="BL502" s="15" t="s">
        <v>289</v>
      </c>
      <c r="BM502" s="152" t="s">
        <v>875</v>
      </c>
    </row>
    <row r="503" spans="1:65" s="11" customFormat="1" ht="22.9" customHeight="1">
      <c r="B503" s="129"/>
      <c r="D503" s="130" t="s">
        <v>75</v>
      </c>
      <c r="E503" s="163" t="s">
        <v>876</v>
      </c>
      <c r="F503" s="163" t="s">
        <v>877</v>
      </c>
      <c r="I503" s="132"/>
      <c r="J503" s="164">
        <f>BK503</f>
        <v>0</v>
      </c>
      <c r="L503" s="129"/>
      <c r="M503" s="134"/>
      <c r="N503" s="135"/>
      <c r="O503" s="135"/>
      <c r="P503" s="136">
        <f>SUM(P504:P512)</f>
        <v>0</v>
      </c>
      <c r="Q503" s="135"/>
      <c r="R503" s="136">
        <f>SUM(R504:R512)</f>
        <v>0</v>
      </c>
      <c r="S503" s="135"/>
      <c r="T503" s="137">
        <f>SUM(T504:T512)</f>
        <v>0</v>
      </c>
      <c r="AR503" s="130" t="s">
        <v>86</v>
      </c>
      <c r="AT503" s="138" t="s">
        <v>75</v>
      </c>
      <c r="AU503" s="138" t="s">
        <v>84</v>
      </c>
      <c r="AY503" s="130" t="s">
        <v>163</v>
      </c>
      <c r="BK503" s="139">
        <f>SUM(BK504:BK512)</f>
        <v>0</v>
      </c>
    </row>
    <row r="504" spans="1:65" s="2" customFormat="1" ht="21.75" customHeight="1">
      <c r="A504" s="30"/>
      <c r="B504" s="140"/>
      <c r="C504" s="141" t="s">
        <v>878</v>
      </c>
      <c r="D504" s="141" t="s">
        <v>164</v>
      </c>
      <c r="E504" s="142" t="s">
        <v>879</v>
      </c>
      <c r="F504" s="143" t="s">
        <v>880</v>
      </c>
      <c r="G504" s="144" t="s">
        <v>193</v>
      </c>
      <c r="H504" s="145">
        <v>1</v>
      </c>
      <c r="I504" s="146"/>
      <c r="J504" s="147">
        <f t="shared" ref="J504:J512" si="20">ROUND(I504*H504,2)</f>
        <v>0</v>
      </c>
      <c r="K504" s="143" t="s">
        <v>1</v>
      </c>
      <c r="L504" s="31"/>
      <c r="M504" s="148" t="s">
        <v>1</v>
      </c>
      <c r="N504" s="149" t="s">
        <v>41</v>
      </c>
      <c r="O504" s="56"/>
      <c r="P504" s="150">
        <f t="shared" ref="P504:P512" si="21">O504*H504</f>
        <v>0</v>
      </c>
      <c r="Q504" s="150">
        <v>0</v>
      </c>
      <c r="R504" s="150">
        <f t="shared" ref="R504:R512" si="22">Q504*H504</f>
        <v>0</v>
      </c>
      <c r="S504" s="150">
        <v>0</v>
      </c>
      <c r="T504" s="151">
        <f t="shared" ref="T504:T512" si="23">S504*H504</f>
        <v>0</v>
      </c>
      <c r="U504" s="30"/>
      <c r="V504" s="30"/>
      <c r="W504" s="30"/>
      <c r="X504" s="30"/>
      <c r="Y504" s="30"/>
      <c r="Z504" s="30"/>
      <c r="AA504" s="30"/>
      <c r="AB504" s="30"/>
      <c r="AC504" s="30"/>
      <c r="AD504" s="30"/>
      <c r="AE504" s="30"/>
      <c r="AR504" s="152" t="s">
        <v>289</v>
      </c>
      <c r="AT504" s="152" t="s">
        <v>164</v>
      </c>
      <c r="AU504" s="152" t="s">
        <v>86</v>
      </c>
      <c r="AY504" s="15" t="s">
        <v>163</v>
      </c>
      <c r="BE504" s="153">
        <f t="shared" ref="BE504:BE512" si="24">IF(N504="základní",J504,0)</f>
        <v>0</v>
      </c>
      <c r="BF504" s="153">
        <f t="shared" ref="BF504:BF512" si="25">IF(N504="snížená",J504,0)</f>
        <v>0</v>
      </c>
      <c r="BG504" s="153">
        <f t="shared" ref="BG504:BG512" si="26">IF(N504="zákl. přenesená",J504,0)</f>
        <v>0</v>
      </c>
      <c r="BH504" s="153">
        <f t="shared" ref="BH504:BH512" si="27">IF(N504="sníž. přenesená",J504,0)</f>
        <v>0</v>
      </c>
      <c r="BI504" s="153">
        <f t="shared" ref="BI504:BI512" si="28">IF(N504="nulová",J504,0)</f>
        <v>0</v>
      </c>
      <c r="BJ504" s="15" t="s">
        <v>84</v>
      </c>
      <c r="BK504" s="153">
        <f t="shared" ref="BK504:BK512" si="29">ROUND(I504*H504,2)</f>
        <v>0</v>
      </c>
      <c r="BL504" s="15" t="s">
        <v>289</v>
      </c>
      <c r="BM504" s="152" t="s">
        <v>881</v>
      </c>
    </row>
    <row r="505" spans="1:65" s="2" customFormat="1" ht="55.5" customHeight="1">
      <c r="A505" s="30"/>
      <c r="B505" s="140"/>
      <c r="C505" s="141" t="s">
        <v>882</v>
      </c>
      <c r="D505" s="141" t="s">
        <v>164</v>
      </c>
      <c r="E505" s="142" t="s">
        <v>883</v>
      </c>
      <c r="F505" s="143" t="s">
        <v>884</v>
      </c>
      <c r="G505" s="144" t="s">
        <v>193</v>
      </c>
      <c r="H505" s="145">
        <v>1</v>
      </c>
      <c r="I505" s="146"/>
      <c r="J505" s="147">
        <f t="shared" si="20"/>
        <v>0</v>
      </c>
      <c r="K505" s="143" t="s">
        <v>1</v>
      </c>
      <c r="L505" s="31"/>
      <c r="M505" s="148" t="s">
        <v>1</v>
      </c>
      <c r="N505" s="149" t="s">
        <v>41</v>
      </c>
      <c r="O505" s="56"/>
      <c r="P505" s="150">
        <f t="shared" si="21"/>
        <v>0</v>
      </c>
      <c r="Q505" s="150">
        <v>0</v>
      </c>
      <c r="R505" s="150">
        <f t="shared" si="22"/>
        <v>0</v>
      </c>
      <c r="S505" s="150">
        <v>0</v>
      </c>
      <c r="T505" s="151">
        <f t="shared" si="23"/>
        <v>0</v>
      </c>
      <c r="U505" s="30"/>
      <c r="V505" s="30"/>
      <c r="W505" s="30"/>
      <c r="X505" s="30"/>
      <c r="Y505" s="30"/>
      <c r="Z505" s="30"/>
      <c r="AA505" s="30"/>
      <c r="AB505" s="30"/>
      <c r="AC505" s="30"/>
      <c r="AD505" s="30"/>
      <c r="AE505" s="30"/>
      <c r="AR505" s="152" t="s">
        <v>289</v>
      </c>
      <c r="AT505" s="152" t="s">
        <v>164</v>
      </c>
      <c r="AU505" s="152" t="s">
        <v>86</v>
      </c>
      <c r="AY505" s="15" t="s">
        <v>163</v>
      </c>
      <c r="BE505" s="153">
        <f t="shared" si="24"/>
        <v>0</v>
      </c>
      <c r="BF505" s="153">
        <f t="shared" si="25"/>
        <v>0</v>
      </c>
      <c r="BG505" s="153">
        <f t="shared" si="26"/>
        <v>0</v>
      </c>
      <c r="BH505" s="153">
        <f t="shared" si="27"/>
        <v>0</v>
      </c>
      <c r="BI505" s="153">
        <f t="shared" si="28"/>
        <v>0</v>
      </c>
      <c r="BJ505" s="15" t="s">
        <v>84</v>
      </c>
      <c r="BK505" s="153">
        <f t="shared" si="29"/>
        <v>0</v>
      </c>
      <c r="BL505" s="15" t="s">
        <v>289</v>
      </c>
      <c r="BM505" s="152" t="s">
        <v>885</v>
      </c>
    </row>
    <row r="506" spans="1:65" s="2" customFormat="1" ht="16.5" customHeight="1">
      <c r="A506" s="30"/>
      <c r="B506" s="140"/>
      <c r="C506" s="141" t="s">
        <v>886</v>
      </c>
      <c r="D506" s="141" t="s">
        <v>164</v>
      </c>
      <c r="E506" s="142" t="s">
        <v>887</v>
      </c>
      <c r="F506" s="143" t="s">
        <v>888</v>
      </c>
      <c r="G506" s="144" t="s">
        <v>193</v>
      </c>
      <c r="H506" s="145">
        <v>1</v>
      </c>
      <c r="I506" s="146"/>
      <c r="J506" s="147">
        <f t="shared" si="20"/>
        <v>0</v>
      </c>
      <c r="K506" s="143" t="s">
        <v>1</v>
      </c>
      <c r="L506" s="31"/>
      <c r="M506" s="148" t="s">
        <v>1</v>
      </c>
      <c r="N506" s="149" t="s">
        <v>41</v>
      </c>
      <c r="O506" s="56"/>
      <c r="P506" s="150">
        <f t="shared" si="21"/>
        <v>0</v>
      </c>
      <c r="Q506" s="150">
        <v>0</v>
      </c>
      <c r="R506" s="150">
        <f t="shared" si="22"/>
        <v>0</v>
      </c>
      <c r="S506" s="150">
        <v>0</v>
      </c>
      <c r="T506" s="151">
        <f t="shared" si="23"/>
        <v>0</v>
      </c>
      <c r="U506" s="30"/>
      <c r="V506" s="30"/>
      <c r="W506" s="30"/>
      <c r="X506" s="30"/>
      <c r="Y506" s="30"/>
      <c r="Z506" s="30"/>
      <c r="AA506" s="30"/>
      <c r="AB506" s="30"/>
      <c r="AC506" s="30"/>
      <c r="AD506" s="30"/>
      <c r="AE506" s="30"/>
      <c r="AR506" s="152" t="s">
        <v>289</v>
      </c>
      <c r="AT506" s="152" t="s">
        <v>164</v>
      </c>
      <c r="AU506" s="152" t="s">
        <v>86</v>
      </c>
      <c r="AY506" s="15" t="s">
        <v>163</v>
      </c>
      <c r="BE506" s="153">
        <f t="shared" si="24"/>
        <v>0</v>
      </c>
      <c r="BF506" s="153">
        <f t="shared" si="25"/>
        <v>0</v>
      </c>
      <c r="BG506" s="153">
        <f t="shared" si="26"/>
        <v>0</v>
      </c>
      <c r="BH506" s="153">
        <f t="shared" si="27"/>
        <v>0</v>
      </c>
      <c r="BI506" s="153">
        <f t="shared" si="28"/>
        <v>0</v>
      </c>
      <c r="BJ506" s="15" t="s">
        <v>84</v>
      </c>
      <c r="BK506" s="153">
        <f t="shared" si="29"/>
        <v>0</v>
      </c>
      <c r="BL506" s="15" t="s">
        <v>289</v>
      </c>
      <c r="BM506" s="152" t="s">
        <v>889</v>
      </c>
    </row>
    <row r="507" spans="1:65" s="2" customFormat="1" ht="37.9" customHeight="1">
      <c r="A507" s="30"/>
      <c r="B507" s="140"/>
      <c r="C507" s="141" t="s">
        <v>890</v>
      </c>
      <c r="D507" s="141" t="s">
        <v>164</v>
      </c>
      <c r="E507" s="142" t="s">
        <v>891</v>
      </c>
      <c r="F507" s="143" t="s">
        <v>892</v>
      </c>
      <c r="G507" s="144" t="s">
        <v>193</v>
      </c>
      <c r="H507" s="145">
        <v>1</v>
      </c>
      <c r="I507" s="146"/>
      <c r="J507" s="147">
        <f t="shared" si="20"/>
        <v>0</v>
      </c>
      <c r="K507" s="143" t="s">
        <v>1</v>
      </c>
      <c r="L507" s="31"/>
      <c r="M507" s="148" t="s">
        <v>1</v>
      </c>
      <c r="N507" s="149" t="s">
        <v>41</v>
      </c>
      <c r="O507" s="56"/>
      <c r="P507" s="150">
        <f t="shared" si="21"/>
        <v>0</v>
      </c>
      <c r="Q507" s="150">
        <v>0</v>
      </c>
      <c r="R507" s="150">
        <f t="shared" si="22"/>
        <v>0</v>
      </c>
      <c r="S507" s="150">
        <v>0</v>
      </c>
      <c r="T507" s="151">
        <f t="shared" si="23"/>
        <v>0</v>
      </c>
      <c r="U507" s="30"/>
      <c r="V507" s="30"/>
      <c r="W507" s="30"/>
      <c r="X507" s="30"/>
      <c r="Y507" s="30"/>
      <c r="Z507" s="30"/>
      <c r="AA507" s="30"/>
      <c r="AB507" s="30"/>
      <c r="AC507" s="30"/>
      <c r="AD507" s="30"/>
      <c r="AE507" s="30"/>
      <c r="AR507" s="152" t="s">
        <v>289</v>
      </c>
      <c r="AT507" s="152" t="s">
        <v>164</v>
      </c>
      <c r="AU507" s="152" t="s">
        <v>86</v>
      </c>
      <c r="AY507" s="15" t="s">
        <v>163</v>
      </c>
      <c r="BE507" s="153">
        <f t="shared" si="24"/>
        <v>0</v>
      </c>
      <c r="BF507" s="153">
        <f t="shared" si="25"/>
        <v>0</v>
      </c>
      <c r="BG507" s="153">
        <f t="shared" si="26"/>
        <v>0</v>
      </c>
      <c r="BH507" s="153">
        <f t="shared" si="27"/>
        <v>0</v>
      </c>
      <c r="BI507" s="153">
        <f t="shared" si="28"/>
        <v>0</v>
      </c>
      <c r="BJ507" s="15" t="s">
        <v>84</v>
      </c>
      <c r="BK507" s="153">
        <f t="shared" si="29"/>
        <v>0</v>
      </c>
      <c r="BL507" s="15" t="s">
        <v>289</v>
      </c>
      <c r="BM507" s="152" t="s">
        <v>893</v>
      </c>
    </row>
    <row r="508" spans="1:65" s="2" customFormat="1" ht="37.9" customHeight="1">
      <c r="A508" s="30"/>
      <c r="B508" s="140"/>
      <c r="C508" s="141" t="s">
        <v>894</v>
      </c>
      <c r="D508" s="141" t="s">
        <v>164</v>
      </c>
      <c r="E508" s="142" t="s">
        <v>895</v>
      </c>
      <c r="F508" s="143" t="s">
        <v>896</v>
      </c>
      <c r="G508" s="144" t="s">
        <v>193</v>
      </c>
      <c r="H508" s="145">
        <v>1</v>
      </c>
      <c r="I508" s="146"/>
      <c r="J508" s="147">
        <f t="shared" si="20"/>
        <v>0</v>
      </c>
      <c r="K508" s="143" t="s">
        <v>1</v>
      </c>
      <c r="L508" s="31"/>
      <c r="M508" s="148" t="s">
        <v>1</v>
      </c>
      <c r="N508" s="149" t="s">
        <v>41</v>
      </c>
      <c r="O508" s="56"/>
      <c r="P508" s="150">
        <f t="shared" si="21"/>
        <v>0</v>
      </c>
      <c r="Q508" s="150">
        <v>0</v>
      </c>
      <c r="R508" s="150">
        <f t="shared" si="22"/>
        <v>0</v>
      </c>
      <c r="S508" s="150">
        <v>0</v>
      </c>
      <c r="T508" s="151">
        <f t="shared" si="23"/>
        <v>0</v>
      </c>
      <c r="U508" s="30"/>
      <c r="V508" s="30"/>
      <c r="W508" s="30"/>
      <c r="X508" s="30"/>
      <c r="Y508" s="30"/>
      <c r="Z508" s="30"/>
      <c r="AA508" s="30"/>
      <c r="AB508" s="30"/>
      <c r="AC508" s="30"/>
      <c r="AD508" s="30"/>
      <c r="AE508" s="30"/>
      <c r="AR508" s="152" t="s">
        <v>289</v>
      </c>
      <c r="AT508" s="152" t="s">
        <v>164</v>
      </c>
      <c r="AU508" s="152" t="s">
        <v>86</v>
      </c>
      <c r="AY508" s="15" t="s">
        <v>163</v>
      </c>
      <c r="BE508" s="153">
        <f t="shared" si="24"/>
        <v>0</v>
      </c>
      <c r="BF508" s="153">
        <f t="shared" si="25"/>
        <v>0</v>
      </c>
      <c r="BG508" s="153">
        <f t="shared" si="26"/>
        <v>0</v>
      </c>
      <c r="BH508" s="153">
        <f t="shared" si="27"/>
        <v>0</v>
      </c>
      <c r="BI508" s="153">
        <f t="shared" si="28"/>
        <v>0</v>
      </c>
      <c r="BJ508" s="15" t="s">
        <v>84</v>
      </c>
      <c r="BK508" s="153">
        <f t="shared" si="29"/>
        <v>0</v>
      </c>
      <c r="BL508" s="15" t="s">
        <v>289</v>
      </c>
      <c r="BM508" s="152" t="s">
        <v>897</v>
      </c>
    </row>
    <row r="509" spans="1:65" s="2" customFormat="1" ht="21.75" customHeight="1">
      <c r="A509" s="30"/>
      <c r="B509" s="140"/>
      <c r="C509" s="141" t="s">
        <v>898</v>
      </c>
      <c r="D509" s="141" t="s">
        <v>164</v>
      </c>
      <c r="E509" s="142" t="s">
        <v>899</v>
      </c>
      <c r="F509" s="143" t="s">
        <v>900</v>
      </c>
      <c r="G509" s="144" t="s">
        <v>193</v>
      </c>
      <c r="H509" s="145">
        <v>1</v>
      </c>
      <c r="I509" s="146"/>
      <c r="J509" s="147">
        <f t="shared" si="20"/>
        <v>0</v>
      </c>
      <c r="K509" s="143" t="s">
        <v>1</v>
      </c>
      <c r="L509" s="31"/>
      <c r="M509" s="148" t="s">
        <v>1</v>
      </c>
      <c r="N509" s="149" t="s">
        <v>41</v>
      </c>
      <c r="O509" s="56"/>
      <c r="P509" s="150">
        <f t="shared" si="21"/>
        <v>0</v>
      </c>
      <c r="Q509" s="150">
        <v>0</v>
      </c>
      <c r="R509" s="150">
        <f t="shared" si="22"/>
        <v>0</v>
      </c>
      <c r="S509" s="150">
        <v>0</v>
      </c>
      <c r="T509" s="151">
        <f t="shared" si="23"/>
        <v>0</v>
      </c>
      <c r="U509" s="30"/>
      <c r="V509" s="30"/>
      <c r="W509" s="30"/>
      <c r="X509" s="30"/>
      <c r="Y509" s="30"/>
      <c r="Z509" s="30"/>
      <c r="AA509" s="30"/>
      <c r="AB509" s="30"/>
      <c r="AC509" s="30"/>
      <c r="AD509" s="30"/>
      <c r="AE509" s="30"/>
      <c r="AR509" s="152" t="s">
        <v>289</v>
      </c>
      <c r="AT509" s="152" t="s">
        <v>164</v>
      </c>
      <c r="AU509" s="152" t="s">
        <v>86</v>
      </c>
      <c r="AY509" s="15" t="s">
        <v>163</v>
      </c>
      <c r="BE509" s="153">
        <f t="shared" si="24"/>
        <v>0</v>
      </c>
      <c r="BF509" s="153">
        <f t="shared" si="25"/>
        <v>0</v>
      </c>
      <c r="BG509" s="153">
        <f t="shared" si="26"/>
        <v>0</v>
      </c>
      <c r="BH509" s="153">
        <f t="shared" si="27"/>
        <v>0</v>
      </c>
      <c r="BI509" s="153">
        <f t="shared" si="28"/>
        <v>0</v>
      </c>
      <c r="BJ509" s="15" t="s">
        <v>84</v>
      </c>
      <c r="BK509" s="153">
        <f t="shared" si="29"/>
        <v>0</v>
      </c>
      <c r="BL509" s="15" t="s">
        <v>289</v>
      </c>
      <c r="BM509" s="152" t="s">
        <v>901</v>
      </c>
    </row>
    <row r="510" spans="1:65" s="2" customFormat="1" ht="37.9" customHeight="1">
      <c r="A510" s="30"/>
      <c r="B510" s="140"/>
      <c r="C510" s="141" t="s">
        <v>902</v>
      </c>
      <c r="D510" s="141" t="s">
        <v>164</v>
      </c>
      <c r="E510" s="142" t="s">
        <v>903</v>
      </c>
      <c r="F510" s="143" t="s">
        <v>904</v>
      </c>
      <c r="G510" s="144" t="s">
        <v>193</v>
      </c>
      <c r="H510" s="145">
        <v>1</v>
      </c>
      <c r="I510" s="146"/>
      <c r="J510" s="147">
        <f t="shared" si="20"/>
        <v>0</v>
      </c>
      <c r="K510" s="143" t="s">
        <v>1</v>
      </c>
      <c r="L510" s="31"/>
      <c r="M510" s="148" t="s">
        <v>1</v>
      </c>
      <c r="N510" s="149" t="s">
        <v>41</v>
      </c>
      <c r="O510" s="56"/>
      <c r="P510" s="150">
        <f t="shared" si="21"/>
        <v>0</v>
      </c>
      <c r="Q510" s="150">
        <v>0</v>
      </c>
      <c r="R510" s="150">
        <f t="shared" si="22"/>
        <v>0</v>
      </c>
      <c r="S510" s="150">
        <v>0</v>
      </c>
      <c r="T510" s="151">
        <f t="shared" si="23"/>
        <v>0</v>
      </c>
      <c r="U510" s="30"/>
      <c r="V510" s="30"/>
      <c r="W510" s="30"/>
      <c r="X510" s="30"/>
      <c r="Y510" s="30"/>
      <c r="Z510" s="30"/>
      <c r="AA510" s="30"/>
      <c r="AB510" s="30"/>
      <c r="AC510" s="30"/>
      <c r="AD510" s="30"/>
      <c r="AE510" s="30"/>
      <c r="AR510" s="152" t="s">
        <v>289</v>
      </c>
      <c r="AT510" s="152" t="s">
        <v>164</v>
      </c>
      <c r="AU510" s="152" t="s">
        <v>86</v>
      </c>
      <c r="AY510" s="15" t="s">
        <v>163</v>
      </c>
      <c r="BE510" s="153">
        <f t="shared" si="24"/>
        <v>0</v>
      </c>
      <c r="BF510" s="153">
        <f t="shared" si="25"/>
        <v>0</v>
      </c>
      <c r="BG510" s="153">
        <f t="shared" si="26"/>
        <v>0</v>
      </c>
      <c r="BH510" s="153">
        <f t="shared" si="27"/>
        <v>0</v>
      </c>
      <c r="BI510" s="153">
        <f t="shared" si="28"/>
        <v>0</v>
      </c>
      <c r="BJ510" s="15" t="s">
        <v>84</v>
      </c>
      <c r="BK510" s="153">
        <f t="shared" si="29"/>
        <v>0</v>
      </c>
      <c r="BL510" s="15" t="s">
        <v>289</v>
      </c>
      <c r="BM510" s="152" t="s">
        <v>905</v>
      </c>
    </row>
    <row r="511" spans="1:65" s="2" customFormat="1" ht="24.2" customHeight="1">
      <c r="A511" s="30"/>
      <c r="B511" s="140"/>
      <c r="C511" s="141" t="s">
        <v>906</v>
      </c>
      <c r="D511" s="141" t="s">
        <v>164</v>
      </c>
      <c r="E511" s="142" t="s">
        <v>907</v>
      </c>
      <c r="F511" s="143" t="s">
        <v>908</v>
      </c>
      <c r="G511" s="144" t="s">
        <v>193</v>
      </c>
      <c r="H511" s="145">
        <v>1</v>
      </c>
      <c r="I511" s="146"/>
      <c r="J511" s="147">
        <f t="shared" si="20"/>
        <v>0</v>
      </c>
      <c r="K511" s="143" t="s">
        <v>1</v>
      </c>
      <c r="L511" s="31"/>
      <c r="M511" s="148" t="s">
        <v>1</v>
      </c>
      <c r="N511" s="149" t="s">
        <v>41</v>
      </c>
      <c r="O511" s="56"/>
      <c r="P511" s="150">
        <f t="shared" si="21"/>
        <v>0</v>
      </c>
      <c r="Q511" s="150">
        <v>0</v>
      </c>
      <c r="R511" s="150">
        <f t="shared" si="22"/>
        <v>0</v>
      </c>
      <c r="S511" s="150">
        <v>0</v>
      </c>
      <c r="T511" s="151">
        <f t="shared" si="23"/>
        <v>0</v>
      </c>
      <c r="U511" s="30"/>
      <c r="V511" s="30"/>
      <c r="W511" s="30"/>
      <c r="X511" s="30"/>
      <c r="Y511" s="30"/>
      <c r="Z511" s="30"/>
      <c r="AA511" s="30"/>
      <c r="AB511" s="30"/>
      <c r="AC511" s="30"/>
      <c r="AD511" s="30"/>
      <c r="AE511" s="30"/>
      <c r="AR511" s="152" t="s">
        <v>289</v>
      </c>
      <c r="AT511" s="152" t="s">
        <v>164</v>
      </c>
      <c r="AU511" s="152" t="s">
        <v>86</v>
      </c>
      <c r="AY511" s="15" t="s">
        <v>163</v>
      </c>
      <c r="BE511" s="153">
        <f t="shared" si="24"/>
        <v>0</v>
      </c>
      <c r="BF511" s="153">
        <f t="shared" si="25"/>
        <v>0</v>
      </c>
      <c r="BG511" s="153">
        <f t="shared" si="26"/>
        <v>0</v>
      </c>
      <c r="BH511" s="153">
        <f t="shared" si="27"/>
        <v>0</v>
      </c>
      <c r="BI511" s="153">
        <f t="shared" si="28"/>
        <v>0</v>
      </c>
      <c r="BJ511" s="15" t="s">
        <v>84</v>
      </c>
      <c r="BK511" s="153">
        <f t="shared" si="29"/>
        <v>0</v>
      </c>
      <c r="BL511" s="15" t="s">
        <v>289</v>
      </c>
      <c r="BM511" s="152" t="s">
        <v>909</v>
      </c>
    </row>
    <row r="512" spans="1:65" s="2" customFormat="1" ht="24.2" customHeight="1">
      <c r="A512" s="30"/>
      <c r="B512" s="140"/>
      <c r="C512" s="141" t="s">
        <v>910</v>
      </c>
      <c r="D512" s="141" t="s">
        <v>164</v>
      </c>
      <c r="E512" s="142" t="s">
        <v>911</v>
      </c>
      <c r="F512" s="143" t="s">
        <v>912</v>
      </c>
      <c r="G512" s="144" t="s">
        <v>649</v>
      </c>
      <c r="H512" s="184"/>
      <c r="I512" s="146"/>
      <c r="J512" s="147">
        <f t="shared" si="20"/>
        <v>0</v>
      </c>
      <c r="K512" s="143" t="s">
        <v>227</v>
      </c>
      <c r="L512" s="31"/>
      <c r="M512" s="148" t="s">
        <v>1</v>
      </c>
      <c r="N512" s="149" t="s">
        <v>41</v>
      </c>
      <c r="O512" s="56"/>
      <c r="P512" s="150">
        <f t="shared" si="21"/>
        <v>0</v>
      </c>
      <c r="Q512" s="150">
        <v>0</v>
      </c>
      <c r="R512" s="150">
        <f t="shared" si="22"/>
        <v>0</v>
      </c>
      <c r="S512" s="150">
        <v>0</v>
      </c>
      <c r="T512" s="151">
        <f t="shared" si="23"/>
        <v>0</v>
      </c>
      <c r="U512" s="30"/>
      <c r="V512" s="30"/>
      <c r="W512" s="30"/>
      <c r="X512" s="30"/>
      <c r="Y512" s="30"/>
      <c r="Z512" s="30"/>
      <c r="AA512" s="30"/>
      <c r="AB512" s="30"/>
      <c r="AC512" s="30"/>
      <c r="AD512" s="30"/>
      <c r="AE512" s="30"/>
      <c r="AR512" s="152" t="s">
        <v>289</v>
      </c>
      <c r="AT512" s="152" t="s">
        <v>164</v>
      </c>
      <c r="AU512" s="152" t="s">
        <v>86</v>
      </c>
      <c r="AY512" s="15" t="s">
        <v>163</v>
      </c>
      <c r="BE512" s="153">
        <f t="shared" si="24"/>
        <v>0</v>
      </c>
      <c r="BF512" s="153">
        <f t="shared" si="25"/>
        <v>0</v>
      </c>
      <c r="BG512" s="153">
        <f t="shared" si="26"/>
        <v>0</v>
      </c>
      <c r="BH512" s="153">
        <f t="shared" si="27"/>
        <v>0</v>
      </c>
      <c r="BI512" s="153">
        <f t="shared" si="28"/>
        <v>0</v>
      </c>
      <c r="BJ512" s="15" t="s">
        <v>84</v>
      </c>
      <c r="BK512" s="153">
        <f t="shared" si="29"/>
        <v>0</v>
      </c>
      <c r="BL512" s="15" t="s">
        <v>289</v>
      </c>
      <c r="BM512" s="152" t="s">
        <v>913</v>
      </c>
    </row>
    <row r="513" spans="1:65" s="11" customFormat="1" ht="22.9" customHeight="1">
      <c r="B513" s="129"/>
      <c r="D513" s="130" t="s">
        <v>75</v>
      </c>
      <c r="E513" s="163" t="s">
        <v>914</v>
      </c>
      <c r="F513" s="163" t="s">
        <v>915</v>
      </c>
      <c r="I513" s="132"/>
      <c r="J513" s="164">
        <f>BK513</f>
        <v>0</v>
      </c>
      <c r="L513" s="129"/>
      <c r="M513" s="134"/>
      <c r="N513" s="135"/>
      <c r="O513" s="135"/>
      <c r="P513" s="136">
        <f>SUM(P514:P538)</f>
        <v>0</v>
      </c>
      <c r="Q513" s="135"/>
      <c r="R513" s="136">
        <f>SUM(R514:R538)</f>
        <v>6.9215495000000011</v>
      </c>
      <c r="S513" s="135"/>
      <c r="T513" s="137">
        <f>SUM(T514:T538)</f>
        <v>0</v>
      </c>
      <c r="AR513" s="130" t="s">
        <v>86</v>
      </c>
      <c r="AT513" s="138" t="s">
        <v>75</v>
      </c>
      <c r="AU513" s="138" t="s">
        <v>84</v>
      </c>
      <c r="AY513" s="130" t="s">
        <v>163</v>
      </c>
      <c r="BK513" s="139">
        <f>SUM(BK514:BK538)</f>
        <v>0</v>
      </c>
    </row>
    <row r="514" spans="1:65" s="2" customFormat="1" ht="33" customHeight="1">
      <c r="A514" s="30"/>
      <c r="B514" s="140"/>
      <c r="C514" s="141" t="s">
        <v>916</v>
      </c>
      <c r="D514" s="141" t="s">
        <v>164</v>
      </c>
      <c r="E514" s="142" t="s">
        <v>917</v>
      </c>
      <c r="F514" s="143" t="s">
        <v>918</v>
      </c>
      <c r="G514" s="144" t="s">
        <v>329</v>
      </c>
      <c r="H514" s="145">
        <v>8.15</v>
      </c>
      <c r="I514" s="146"/>
      <c r="J514" s="147">
        <f>ROUND(I514*H514,2)</f>
        <v>0</v>
      </c>
      <c r="K514" s="143" t="s">
        <v>227</v>
      </c>
      <c r="L514" s="31"/>
      <c r="M514" s="148" t="s">
        <v>1</v>
      </c>
      <c r="N514" s="149" t="s">
        <v>41</v>
      </c>
      <c r="O514" s="56"/>
      <c r="P514" s="150">
        <f>O514*H514</f>
        <v>0</v>
      </c>
      <c r="Q514" s="150">
        <v>4.2999999999999999E-4</v>
      </c>
      <c r="R514" s="150">
        <f>Q514*H514</f>
        <v>3.5045000000000002E-3</v>
      </c>
      <c r="S514" s="150">
        <v>0</v>
      </c>
      <c r="T514" s="151">
        <f>S514*H514</f>
        <v>0</v>
      </c>
      <c r="U514" s="30"/>
      <c r="V514" s="30"/>
      <c r="W514" s="30"/>
      <c r="X514" s="30"/>
      <c r="Y514" s="30"/>
      <c r="Z514" s="30"/>
      <c r="AA514" s="30"/>
      <c r="AB514" s="30"/>
      <c r="AC514" s="30"/>
      <c r="AD514" s="30"/>
      <c r="AE514" s="30"/>
      <c r="AR514" s="152" t="s">
        <v>289</v>
      </c>
      <c r="AT514" s="152" t="s">
        <v>164</v>
      </c>
      <c r="AU514" s="152" t="s">
        <v>86</v>
      </c>
      <c r="AY514" s="15" t="s">
        <v>163</v>
      </c>
      <c r="BE514" s="153">
        <f>IF(N514="základní",J514,0)</f>
        <v>0</v>
      </c>
      <c r="BF514" s="153">
        <f>IF(N514="snížená",J514,0)</f>
        <v>0</v>
      </c>
      <c r="BG514" s="153">
        <f>IF(N514="zákl. přenesená",J514,0)</f>
        <v>0</v>
      </c>
      <c r="BH514" s="153">
        <f>IF(N514="sníž. přenesená",J514,0)</f>
        <v>0</v>
      </c>
      <c r="BI514" s="153">
        <f>IF(N514="nulová",J514,0)</f>
        <v>0</v>
      </c>
      <c r="BJ514" s="15" t="s">
        <v>84</v>
      </c>
      <c r="BK514" s="153">
        <f>ROUND(I514*H514,2)</f>
        <v>0</v>
      </c>
      <c r="BL514" s="15" t="s">
        <v>289</v>
      </c>
      <c r="BM514" s="152" t="s">
        <v>919</v>
      </c>
    </row>
    <row r="515" spans="1:65" s="13" customFormat="1" ht="11.25">
      <c r="B515" s="165"/>
      <c r="D515" s="166" t="s">
        <v>229</v>
      </c>
      <c r="E515" s="167" t="s">
        <v>1</v>
      </c>
      <c r="F515" s="168" t="s">
        <v>920</v>
      </c>
      <c r="H515" s="169">
        <v>10.35</v>
      </c>
      <c r="I515" s="170"/>
      <c r="L515" s="165"/>
      <c r="M515" s="171"/>
      <c r="N515" s="172"/>
      <c r="O515" s="172"/>
      <c r="P515" s="172"/>
      <c r="Q515" s="172"/>
      <c r="R515" s="172"/>
      <c r="S515" s="172"/>
      <c r="T515" s="173"/>
      <c r="AT515" s="167" t="s">
        <v>229</v>
      </c>
      <c r="AU515" s="167" t="s">
        <v>86</v>
      </c>
      <c r="AV515" s="13" t="s">
        <v>86</v>
      </c>
      <c r="AW515" s="13" t="s">
        <v>32</v>
      </c>
      <c r="AX515" s="13" t="s">
        <v>76</v>
      </c>
      <c r="AY515" s="167" t="s">
        <v>163</v>
      </c>
    </row>
    <row r="516" spans="1:65" s="13" customFormat="1" ht="11.25">
      <c r="B516" s="165"/>
      <c r="D516" s="166" t="s">
        <v>229</v>
      </c>
      <c r="E516" s="167" t="s">
        <v>1</v>
      </c>
      <c r="F516" s="168" t="s">
        <v>921</v>
      </c>
      <c r="H516" s="169">
        <v>-1.4</v>
      </c>
      <c r="I516" s="170"/>
      <c r="L516" s="165"/>
      <c r="M516" s="171"/>
      <c r="N516" s="172"/>
      <c r="O516" s="172"/>
      <c r="P516" s="172"/>
      <c r="Q516" s="172"/>
      <c r="R516" s="172"/>
      <c r="S516" s="172"/>
      <c r="T516" s="173"/>
      <c r="AT516" s="167" t="s">
        <v>229</v>
      </c>
      <c r="AU516" s="167" t="s">
        <v>86</v>
      </c>
      <c r="AV516" s="13" t="s">
        <v>86</v>
      </c>
      <c r="AW516" s="13" t="s">
        <v>32</v>
      </c>
      <c r="AX516" s="13" t="s">
        <v>76</v>
      </c>
      <c r="AY516" s="167" t="s">
        <v>163</v>
      </c>
    </row>
    <row r="517" spans="1:65" s="13" customFormat="1" ht="11.25">
      <c r="B517" s="165"/>
      <c r="D517" s="166" t="s">
        <v>229</v>
      </c>
      <c r="E517" s="167" t="s">
        <v>1</v>
      </c>
      <c r="F517" s="168" t="s">
        <v>922</v>
      </c>
      <c r="H517" s="169">
        <v>-0.8</v>
      </c>
      <c r="I517" s="170"/>
      <c r="L517" s="165"/>
      <c r="M517" s="171"/>
      <c r="N517" s="172"/>
      <c r="O517" s="172"/>
      <c r="P517" s="172"/>
      <c r="Q517" s="172"/>
      <c r="R517" s="172"/>
      <c r="S517" s="172"/>
      <c r="T517" s="173"/>
      <c r="AT517" s="167" t="s">
        <v>229</v>
      </c>
      <c r="AU517" s="167" t="s">
        <v>86</v>
      </c>
      <c r="AV517" s="13" t="s">
        <v>86</v>
      </c>
      <c r="AW517" s="13" t="s">
        <v>32</v>
      </c>
      <c r="AX517" s="13" t="s">
        <v>76</v>
      </c>
      <c r="AY517" s="167" t="s">
        <v>163</v>
      </c>
    </row>
    <row r="518" spans="1:65" s="2" customFormat="1" ht="33" customHeight="1">
      <c r="A518" s="30"/>
      <c r="B518" s="140"/>
      <c r="C518" s="174" t="s">
        <v>923</v>
      </c>
      <c r="D518" s="174" t="s">
        <v>618</v>
      </c>
      <c r="E518" s="175" t="s">
        <v>924</v>
      </c>
      <c r="F518" s="176" t="s">
        <v>925</v>
      </c>
      <c r="G518" s="177" t="s">
        <v>329</v>
      </c>
      <c r="H518" s="178">
        <v>8.9649999999999999</v>
      </c>
      <c r="I518" s="179"/>
      <c r="J518" s="180">
        <f>ROUND(I518*H518,2)</f>
        <v>0</v>
      </c>
      <c r="K518" s="176" t="s">
        <v>227</v>
      </c>
      <c r="L518" s="181"/>
      <c r="M518" s="182" t="s">
        <v>1</v>
      </c>
      <c r="N518" s="183" t="s">
        <v>41</v>
      </c>
      <c r="O518" s="56"/>
      <c r="P518" s="150">
        <f>O518*H518</f>
        <v>0</v>
      </c>
      <c r="Q518" s="150">
        <v>2.64E-3</v>
      </c>
      <c r="R518" s="150">
        <f>Q518*H518</f>
        <v>2.36676E-2</v>
      </c>
      <c r="S518" s="150">
        <v>0</v>
      </c>
      <c r="T518" s="151">
        <f>S518*H518</f>
        <v>0</v>
      </c>
      <c r="U518" s="30"/>
      <c r="V518" s="30"/>
      <c r="W518" s="30"/>
      <c r="X518" s="30"/>
      <c r="Y518" s="30"/>
      <c r="Z518" s="30"/>
      <c r="AA518" s="30"/>
      <c r="AB518" s="30"/>
      <c r="AC518" s="30"/>
      <c r="AD518" s="30"/>
      <c r="AE518" s="30"/>
      <c r="AR518" s="152" t="s">
        <v>362</v>
      </c>
      <c r="AT518" s="152" t="s">
        <v>618</v>
      </c>
      <c r="AU518" s="152" t="s">
        <v>86</v>
      </c>
      <c r="AY518" s="15" t="s">
        <v>163</v>
      </c>
      <c r="BE518" s="153">
        <f>IF(N518="základní",J518,0)</f>
        <v>0</v>
      </c>
      <c r="BF518" s="153">
        <f>IF(N518="snížená",J518,0)</f>
        <v>0</v>
      </c>
      <c r="BG518" s="153">
        <f>IF(N518="zákl. přenesená",J518,0)</f>
        <v>0</v>
      </c>
      <c r="BH518" s="153">
        <f>IF(N518="sníž. přenesená",J518,0)</f>
        <v>0</v>
      </c>
      <c r="BI518" s="153">
        <f>IF(N518="nulová",J518,0)</f>
        <v>0</v>
      </c>
      <c r="BJ518" s="15" t="s">
        <v>84</v>
      </c>
      <c r="BK518" s="153">
        <f>ROUND(I518*H518,2)</f>
        <v>0</v>
      </c>
      <c r="BL518" s="15" t="s">
        <v>289</v>
      </c>
      <c r="BM518" s="152" t="s">
        <v>926</v>
      </c>
    </row>
    <row r="519" spans="1:65" s="13" customFormat="1" ht="11.25">
      <c r="B519" s="165"/>
      <c r="D519" s="166" t="s">
        <v>229</v>
      </c>
      <c r="F519" s="168" t="s">
        <v>927</v>
      </c>
      <c r="H519" s="169">
        <v>8.9649999999999999</v>
      </c>
      <c r="I519" s="170"/>
      <c r="L519" s="165"/>
      <c r="M519" s="171"/>
      <c r="N519" s="172"/>
      <c r="O519" s="172"/>
      <c r="P519" s="172"/>
      <c r="Q519" s="172"/>
      <c r="R519" s="172"/>
      <c r="S519" s="172"/>
      <c r="T519" s="173"/>
      <c r="AT519" s="167" t="s">
        <v>229</v>
      </c>
      <c r="AU519" s="167" t="s">
        <v>86</v>
      </c>
      <c r="AV519" s="13" t="s">
        <v>86</v>
      </c>
      <c r="AW519" s="13" t="s">
        <v>3</v>
      </c>
      <c r="AX519" s="13" t="s">
        <v>84</v>
      </c>
      <c r="AY519" s="167" t="s">
        <v>163</v>
      </c>
    </row>
    <row r="520" spans="1:65" s="2" customFormat="1" ht="24.2" customHeight="1">
      <c r="A520" s="30"/>
      <c r="B520" s="140"/>
      <c r="C520" s="141" t="s">
        <v>928</v>
      </c>
      <c r="D520" s="141" t="s">
        <v>164</v>
      </c>
      <c r="E520" s="142" t="s">
        <v>929</v>
      </c>
      <c r="F520" s="143" t="s">
        <v>930</v>
      </c>
      <c r="G520" s="144" t="s">
        <v>253</v>
      </c>
      <c r="H520" s="145">
        <v>86.69</v>
      </c>
      <c r="I520" s="146"/>
      <c r="J520" s="147">
        <f>ROUND(I520*H520,2)</f>
        <v>0</v>
      </c>
      <c r="K520" s="143" t="s">
        <v>227</v>
      </c>
      <c r="L520" s="31"/>
      <c r="M520" s="148" t="s">
        <v>1</v>
      </c>
      <c r="N520" s="149" t="s">
        <v>41</v>
      </c>
      <c r="O520" s="56"/>
      <c r="P520" s="150">
        <f>O520*H520</f>
        <v>0</v>
      </c>
      <c r="Q520" s="150">
        <v>8.1799999999999998E-3</v>
      </c>
      <c r="R520" s="150">
        <f>Q520*H520</f>
        <v>0.70912419999999998</v>
      </c>
      <c r="S520" s="150">
        <v>0</v>
      </c>
      <c r="T520" s="151">
        <f>S520*H520</f>
        <v>0</v>
      </c>
      <c r="U520" s="30"/>
      <c r="V520" s="30"/>
      <c r="W520" s="30"/>
      <c r="X520" s="30"/>
      <c r="Y520" s="30"/>
      <c r="Z520" s="30"/>
      <c r="AA520" s="30"/>
      <c r="AB520" s="30"/>
      <c r="AC520" s="30"/>
      <c r="AD520" s="30"/>
      <c r="AE520" s="30"/>
      <c r="AR520" s="152" t="s">
        <v>289</v>
      </c>
      <c r="AT520" s="152" t="s">
        <v>164</v>
      </c>
      <c r="AU520" s="152" t="s">
        <v>86</v>
      </c>
      <c r="AY520" s="15" t="s">
        <v>163</v>
      </c>
      <c r="BE520" s="153">
        <f>IF(N520="základní",J520,0)</f>
        <v>0</v>
      </c>
      <c r="BF520" s="153">
        <f>IF(N520="snížená",J520,0)</f>
        <v>0</v>
      </c>
      <c r="BG520" s="153">
        <f>IF(N520="zákl. přenesená",J520,0)</f>
        <v>0</v>
      </c>
      <c r="BH520" s="153">
        <f>IF(N520="sníž. přenesená",J520,0)</f>
        <v>0</v>
      </c>
      <c r="BI520" s="153">
        <f>IF(N520="nulová",J520,0)</f>
        <v>0</v>
      </c>
      <c r="BJ520" s="15" t="s">
        <v>84</v>
      </c>
      <c r="BK520" s="153">
        <f>ROUND(I520*H520,2)</f>
        <v>0</v>
      </c>
      <c r="BL520" s="15" t="s">
        <v>289</v>
      </c>
      <c r="BM520" s="152" t="s">
        <v>931</v>
      </c>
    </row>
    <row r="521" spans="1:65" s="13" customFormat="1" ht="11.25">
      <c r="B521" s="165"/>
      <c r="D521" s="166" t="s">
        <v>229</v>
      </c>
      <c r="E521" s="167" t="s">
        <v>1</v>
      </c>
      <c r="F521" s="168" t="s">
        <v>374</v>
      </c>
      <c r="H521" s="169">
        <v>44.54</v>
      </c>
      <c r="I521" s="170"/>
      <c r="L521" s="165"/>
      <c r="M521" s="171"/>
      <c r="N521" s="172"/>
      <c r="O521" s="172"/>
      <c r="P521" s="172"/>
      <c r="Q521" s="172"/>
      <c r="R521" s="172"/>
      <c r="S521" s="172"/>
      <c r="T521" s="173"/>
      <c r="AT521" s="167" t="s">
        <v>229</v>
      </c>
      <c r="AU521" s="167" t="s">
        <v>86</v>
      </c>
      <c r="AV521" s="13" t="s">
        <v>86</v>
      </c>
      <c r="AW521" s="13" t="s">
        <v>32</v>
      </c>
      <c r="AX521" s="13" t="s">
        <v>76</v>
      </c>
      <c r="AY521" s="167" t="s">
        <v>163</v>
      </c>
    </row>
    <row r="522" spans="1:65" s="13" customFormat="1" ht="11.25">
      <c r="B522" s="165"/>
      <c r="D522" s="166" t="s">
        <v>229</v>
      </c>
      <c r="E522" s="167" t="s">
        <v>1</v>
      </c>
      <c r="F522" s="168" t="s">
        <v>375</v>
      </c>
      <c r="H522" s="169">
        <v>11.78</v>
      </c>
      <c r="I522" s="170"/>
      <c r="L522" s="165"/>
      <c r="M522" s="171"/>
      <c r="N522" s="172"/>
      <c r="O522" s="172"/>
      <c r="P522" s="172"/>
      <c r="Q522" s="172"/>
      <c r="R522" s="172"/>
      <c r="S522" s="172"/>
      <c r="T522" s="173"/>
      <c r="AT522" s="167" t="s">
        <v>229</v>
      </c>
      <c r="AU522" s="167" t="s">
        <v>86</v>
      </c>
      <c r="AV522" s="13" t="s">
        <v>86</v>
      </c>
      <c r="AW522" s="13" t="s">
        <v>32</v>
      </c>
      <c r="AX522" s="13" t="s">
        <v>76</v>
      </c>
      <c r="AY522" s="167" t="s">
        <v>163</v>
      </c>
    </row>
    <row r="523" spans="1:65" s="13" customFormat="1" ht="11.25">
      <c r="B523" s="165"/>
      <c r="D523" s="166" t="s">
        <v>229</v>
      </c>
      <c r="E523" s="167" t="s">
        <v>1</v>
      </c>
      <c r="F523" s="168" t="s">
        <v>376</v>
      </c>
      <c r="H523" s="169">
        <v>13.12</v>
      </c>
      <c r="I523" s="170"/>
      <c r="L523" s="165"/>
      <c r="M523" s="171"/>
      <c r="N523" s="172"/>
      <c r="O523" s="172"/>
      <c r="P523" s="172"/>
      <c r="Q523" s="172"/>
      <c r="R523" s="172"/>
      <c r="S523" s="172"/>
      <c r="T523" s="173"/>
      <c r="AT523" s="167" t="s">
        <v>229</v>
      </c>
      <c r="AU523" s="167" t="s">
        <v>86</v>
      </c>
      <c r="AV523" s="13" t="s">
        <v>86</v>
      </c>
      <c r="AW523" s="13" t="s">
        <v>32</v>
      </c>
      <c r="AX523" s="13" t="s">
        <v>76</v>
      </c>
      <c r="AY523" s="167" t="s">
        <v>163</v>
      </c>
    </row>
    <row r="524" spans="1:65" s="13" customFormat="1" ht="11.25">
      <c r="B524" s="165"/>
      <c r="D524" s="166" t="s">
        <v>229</v>
      </c>
      <c r="E524" s="167" t="s">
        <v>1</v>
      </c>
      <c r="F524" s="168" t="s">
        <v>377</v>
      </c>
      <c r="H524" s="169">
        <v>17.25</v>
      </c>
      <c r="I524" s="170"/>
      <c r="L524" s="165"/>
      <c r="M524" s="171"/>
      <c r="N524" s="172"/>
      <c r="O524" s="172"/>
      <c r="P524" s="172"/>
      <c r="Q524" s="172"/>
      <c r="R524" s="172"/>
      <c r="S524" s="172"/>
      <c r="T524" s="173"/>
      <c r="AT524" s="167" t="s">
        <v>229</v>
      </c>
      <c r="AU524" s="167" t="s">
        <v>86</v>
      </c>
      <c r="AV524" s="13" t="s">
        <v>86</v>
      </c>
      <c r="AW524" s="13" t="s">
        <v>32</v>
      </c>
      <c r="AX524" s="13" t="s">
        <v>76</v>
      </c>
      <c r="AY524" s="167" t="s">
        <v>163</v>
      </c>
    </row>
    <row r="525" spans="1:65" s="2" customFormat="1" ht="16.5" customHeight="1">
      <c r="A525" s="30"/>
      <c r="B525" s="140"/>
      <c r="C525" s="174" t="s">
        <v>932</v>
      </c>
      <c r="D525" s="174" t="s">
        <v>618</v>
      </c>
      <c r="E525" s="175" t="s">
        <v>933</v>
      </c>
      <c r="F525" s="176" t="s">
        <v>934</v>
      </c>
      <c r="G525" s="177" t="s">
        <v>193</v>
      </c>
      <c r="H525" s="178">
        <v>2420</v>
      </c>
      <c r="I525" s="179"/>
      <c r="J525" s="180">
        <f>ROUND(I525*H525,2)</f>
        <v>0</v>
      </c>
      <c r="K525" s="176" t="s">
        <v>227</v>
      </c>
      <c r="L525" s="181"/>
      <c r="M525" s="182" t="s">
        <v>1</v>
      </c>
      <c r="N525" s="183" t="s">
        <v>41</v>
      </c>
      <c r="O525" s="56"/>
      <c r="P525" s="150">
        <f>O525*H525</f>
        <v>0</v>
      </c>
      <c r="Q525" s="150">
        <v>2.3600000000000001E-3</v>
      </c>
      <c r="R525" s="150">
        <f>Q525*H525</f>
        <v>5.7112000000000007</v>
      </c>
      <c r="S525" s="150">
        <v>0</v>
      </c>
      <c r="T525" s="151">
        <f>S525*H525</f>
        <v>0</v>
      </c>
      <c r="U525" s="30"/>
      <c r="V525" s="30"/>
      <c r="W525" s="30"/>
      <c r="X525" s="30"/>
      <c r="Y525" s="30"/>
      <c r="Z525" s="30"/>
      <c r="AA525" s="30"/>
      <c r="AB525" s="30"/>
      <c r="AC525" s="30"/>
      <c r="AD525" s="30"/>
      <c r="AE525" s="30"/>
      <c r="AR525" s="152" t="s">
        <v>362</v>
      </c>
      <c r="AT525" s="152" t="s">
        <v>618</v>
      </c>
      <c r="AU525" s="152" t="s">
        <v>86</v>
      </c>
      <c r="AY525" s="15" t="s">
        <v>163</v>
      </c>
      <c r="BE525" s="153">
        <f>IF(N525="základní",J525,0)</f>
        <v>0</v>
      </c>
      <c r="BF525" s="153">
        <f>IF(N525="snížená",J525,0)</f>
        <v>0</v>
      </c>
      <c r="BG525" s="153">
        <f>IF(N525="zákl. přenesená",J525,0)</f>
        <v>0</v>
      </c>
      <c r="BH525" s="153">
        <f>IF(N525="sníž. přenesená",J525,0)</f>
        <v>0</v>
      </c>
      <c r="BI525" s="153">
        <f>IF(N525="nulová",J525,0)</f>
        <v>0</v>
      </c>
      <c r="BJ525" s="15" t="s">
        <v>84</v>
      </c>
      <c r="BK525" s="153">
        <f>ROUND(I525*H525,2)</f>
        <v>0</v>
      </c>
      <c r="BL525" s="15" t="s">
        <v>289</v>
      </c>
      <c r="BM525" s="152" t="s">
        <v>935</v>
      </c>
    </row>
    <row r="526" spans="1:65" s="13" customFormat="1" ht="11.25">
      <c r="B526" s="165"/>
      <c r="D526" s="166" t="s">
        <v>229</v>
      </c>
      <c r="F526" s="168" t="s">
        <v>936</v>
      </c>
      <c r="H526" s="169">
        <v>2420</v>
      </c>
      <c r="I526" s="170"/>
      <c r="L526" s="165"/>
      <c r="M526" s="171"/>
      <c r="N526" s="172"/>
      <c r="O526" s="172"/>
      <c r="P526" s="172"/>
      <c r="Q526" s="172"/>
      <c r="R526" s="172"/>
      <c r="S526" s="172"/>
      <c r="T526" s="173"/>
      <c r="AT526" s="167" t="s">
        <v>229</v>
      </c>
      <c r="AU526" s="167" t="s">
        <v>86</v>
      </c>
      <c r="AV526" s="13" t="s">
        <v>86</v>
      </c>
      <c r="AW526" s="13" t="s">
        <v>3</v>
      </c>
      <c r="AX526" s="13" t="s">
        <v>84</v>
      </c>
      <c r="AY526" s="167" t="s">
        <v>163</v>
      </c>
    </row>
    <row r="527" spans="1:65" s="2" customFormat="1" ht="24.2" customHeight="1">
      <c r="A527" s="30"/>
      <c r="B527" s="140"/>
      <c r="C527" s="141" t="s">
        <v>937</v>
      </c>
      <c r="D527" s="141" t="s">
        <v>164</v>
      </c>
      <c r="E527" s="142" t="s">
        <v>938</v>
      </c>
      <c r="F527" s="143" t="s">
        <v>939</v>
      </c>
      <c r="G527" s="144" t="s">
        <v>253</v>
      </c>
      <c r="H527" s="145">
        <v>86.69</v>
      </c>
      <c r="I527" s="146"/>
      <c r="J527" s="147">
        <f>ROUND(I527*H527,2)</f>
        <v>0</v>
      </c>
      <c r="K527" s="143" t="s">
        <v>227</v>
      </c>
      <c r="L527" s="31"/>
      <c r="M527" s="148" t="s">
        <v>1</v>
      </c>
      <c r="N527" s="149" t="s">
        <v>41</v>
      </c>
      <c r="O527" s="56"/>
      <c r="P527" s="150">
        <f>O527*H527</f>
        <v>0</v>
      </c>
      <c r="Q527" s="150">
        <v>2.0000000000000001E-4</v>
      </c>
      <c r="R527" s="150">
        <f>Q527*H527</f>
        <v>1.7337999999999999E-2</v>
      </c>
      <c r="S527" s="150">
        <v>0</v>
      </c>
      <c r="T527" s="151">
        <f>S527*H527</f>
        <v>0</v>
      </c>
      <c r="U527" s="30"/>
      <c r="V527" s="30"/>
      <c r="W527" s="30"/>
      <c r="X527" s="30"/>
      <c r="Y527" s="30"/>
      <c r="Z527" s="30"/>
      <c r="AA527" s="30"/>
      <c r="AB527" s="30"/>
      <c r="AC527" s="30"/>
      <c r="AD527" s="30"/>
      <c r="AE527" s="30"/>
      <c r="AR527" s="152" t="s">
        <v>289</v>
      </c>
      <c r="AT527" s="152" t="s">
        <v>164</v>
      </c>
      <c r="AU527" s="152" t="s">
        <v>86</v>
      </c>
      <c r="AY527" s="15" t="s">
        <v>163</v>
      </c>
      <c r="BE527" s="153">
        <f>IF(N527="základní",J527,0)</f>
        <v>0</v>
      </c>
      <c r="BF527" s="153">
        <f>IF(N527="snížená",J527,0)</f>
        <v>0</v>
      </c>
      <c r="BG527" s="153">
        <f>IF(N527="zákl. přenesená",J527,0)</f>
        <v>0</v>
      </c>
      <c r="BH527" s="153">
        <f>IF(N527="sníž. přenesená",J527,0)</f>
        <v>0</v>
      </c>
      <c r="BI527" s="153">
        <f>IF(N527="nulová",J527,0)</f>
        <v>0</v>
      </c>
      <c r="BJ527" s="15" t="s">
        <v>84</v>
      </c>
      <c r="BK527" s="153">
        <f>ROUND(I527*H527,2)</f>
        <v>0</v>
      </c>
      <c r="BL527" s="15" t="s">
        <v>289</v>
      </c>
      <c r="BM527" s="152" t="s">
        <v>940</v>
      </c>
    </row>
    <row r="528" spans="1:65" s="2" customFormat="1" ht="37.9" customHeight="1">
      <c r="A528" s="30"/>
      <c r="B528" s="140"/>
      <c r="C528" s="141" t="s">
        <v>941</v>
      </c>
      <c r="D528" s="141" t="s">
        <v>164</v>
      </c>
      <c r="E528" s="142" t="s">
        <v>942</v>
      </c>
      <c r="F528" s="143" t="s">
        <v>943</v>
      </c>
      <c r="G528" s="144" t="s">
        <v>253</v>
      </c>
      <c r="H528" s="145">
        <v>15.44</v>
      </c>
      <c r="I528" s="146"/>
      <c r="J528" s="147">
        <f>ROUND(I528*H528,2)</f>
        <v>0</v>
      </c>
      <c r="K528" s="143" t="s">
        <v>227</v>
      </c>
      <c r="L528" s="31"/>
      <c r="M528" s="148" t="s">
        <v>1</v>
      </c>
      <c r="N528" s="149" t="s">
        <v>41</v>
      </c>
      <c r="O528" s="56"/>
      <c r="P528" s="150">
        <f>O528*H528</f>
        <v>0</v>
      </c>
      <c r="Q528" s="150">
        <v>5.3800000000000002E-3</v>
      </c>
      <c r="R528" s="150">
        <f>Q528*H528</f>
        <v>8.3067200000000008E-2</v>
      </c>
      <c r="S528" s="150">
        <v>0</v>
      </c>
      <c r="T528" s="151">
        <f>S528*H528</f>
        <v>0</v>
      </c>
      <c r="U528" s="30"/>
      <c r="V528" s="30"/>
      <c r="W528" s="30"/>
      <c r="X528" s="30"/>
      <c r="Y528" s="30"/>
      <c r="Z528" s="30"/>
      <c r="AA528" s="30"/>
      <c r="AB528" s="30"/>
      <c r="AC528" s="30"/>
      <c r="AD528" s="30"/>
      <c r="AE528" s="30"/>
      <c r="AR528" s="152" t="s">
        <v>289</v>
      </c>
      <c r="AT528" s="152" t="s">
        <v>164</v>
      </c>
      <c r="AU528" s="152" t="s">
        <v>86</v>
      </c>
      <c r="AY528" s="15" t="s">
        <v>163</v>
      </c>
      <c r="BE528" s="153">
        <f>IF(N528="základní",J528,0)</f>
        <v>0</v>
      </c>
      <c r="BF528" s="153">
        <f>IF(N528="snížená",J528,0)</f>
        <v>0</v>
      </c>
      <c r="BG528" s="153">
        <f>IF(N528="zákl. přenesená",J528,0)</f>
        <v>0</v>
      </c>
      <c r="BH528" s="153">
        <f>IF(N528="sníž. přenesená",J528,0)</f>
        <v>0</v>
      </c>
      <c r="BI528" s="153">
        <f>IF(N528="nulová",J528,0)</f>
        <v>0</v>
      </c>
      <c r="BJ528" s="15" t="s">
        <v>84</v>
      </c>
      <c r="BK528" s="153">
        <f>ROUND(I528*H528,2)</f>
        <v>0</v>
      </c>
      <c r="BL528" s="15" t="s">
        <v>289</v>
      </c>
      <c r="BM528" s="152" t="s">
        <v>944</v>
      </c>
    </row>
    <row r="529" spans="1:65" s="13" customFormat="1" ht="11.25">
      <c r="B529" s="165"/>
      <c r="D529" s="166" t="s">
        <v>229</v>
      </c>
      <c r="E529" s="167" t="s">
        <v>1</v>
      </c>
      <c r="F529" s="168" t="s">
        <v>378</v>
      </c>
      <c r="H529" s="169">
        <v>6.63</v>
      </c>
      <c r="I529" s="170"/>
      <c r="L529" s="165"/>
      <c r="M529" s="171"/>
      <c r="N529" s="172"/>
      <c r="O529" s="172"/>
      <c r="P529" s="172"/>
      <c r="Q529" s="172"/>
      <c r="R529" s="172"/>
      <c r="S529" s="172"/>
      <c r="T529" s="173"/>
      <c r="AT529" s="167" t="s">
        <v>229</v>
      </c>
      <c r="AU529" s="167" t="s">
        <v>86</v>
      </c>
      <c r="AV529" s="13" t="s">
        <v>86</v>
      </c>
      <c r="AW529" s="13" t="s">
        <v>32</v>
      </c>
      <c r="AX529" s="13" t="s">
        <v>76</v>
      </c>
      <c r="AY529" s="167" t="s">
        <v>163</v>
      </c>
    </row>
    <row r="530" spans="1:65" s="13" customFormat="1" ht="11.25">
      <c r="B530" s="165"/>
      <c r="D530" s="166" t="s">
        <v>229</v>
      </c>
      <c r="E530" s="167" t="s">
        <v>1</v>
      </c>
      <c r="F530" s="168" t="s">
        <v>379</v>
      </c>
      <c r="H530" s="169">
        <v>1.43</v>
      </c>
      <c r="I530" s="170"/>
      <c r="L530" s="165"/>
      <c r="M530" s="171"/>
      <c r="N530" s="172"/>
      <c r="O530" s="172"/>
      <c r="P530" s="172"/>
      <c r="Q530" s="172"/>
      <c r="R530" s="172"/>
      <c r="S530" s="172"/>
      <c r="T530" s="173"/>
      <c r="AT530" s="167" t="s">
        <v>229</v>
      </c>
      <c r="AU530" s="167" t="s">
        <v>86</v>
      </c>
      <c r="AV530" s="13" t="s">
        <v>86</v>
      </c>
      <c r="AW530" s="13" t="s">
        <v>32</v>
      </c>
      <c r="AX530" s="13" t="s">
        <v>76</v>
      </c>
      <c r="AY530" s="167" t="s">
        <v>163</v>
      </c>
    </row>
    <row r="531" spans="1:65" s="13" customFormat="1" ht="11.25">
      <c r="B531" s="165"/>
      <c r="D531" s="166" t="s">
        <v>229</v>
      </c>
      <c r="E531" s="167" t="s">
        <v>1</v>
      </c>
      <c r="F531" s="168" t="s">
        <v>380</v>
      </c>
      <c r="H531" s="169">
        <v>1.33</v>
      </c>
      <c r="I531" s="170"/>
      <c r="L531" s="165"/>
      <c r="M531" s="171"/>
      <c r="N531" s="172"/>
      <c r="O531" s="172"/>
      <c r="P531" s="172"/>
      <c r="Q531" s="172"/>
      <c r="R531" s="172"/>
      <c r="S531" s="172"/>
      <c r="T531" s="173"/>
      <c r="AT531" s="167" t="s">
        <v>229</v>
      </c>
      <c r="AU531" s="167" t="s">
        <v>86</v>
      </c>
      <c r="AV531" s="13" t="s">
        <v>86</v>
      </c>
      <c r="AW531" s="13" t="s">
        <v>32</v>
      </c>
      <c r="AX531" s="13" t="s">
        <v>76</v>
      </c>
      <c r="AY531" s="167" t="s">
        <v>163</v>
      </c>
    </row>
    <row r="532" spans="1:65" s="13" customFormat="1" ht="11.25">
      <c r="B532" s="165"/>
      <c r="D532" s="166" t="s">
        <v>229</v>
      </c>
      <c r="E532" s="167" t="s">
        <v>1</v>
      </c>
      <c r="F532" s="168" t="s">
        <v>381</v>
      </c>
      <c r="H532" s="169">
        <v>1.45</v>
      </c>
      <c r="I532" s="170"/>
      <c r="L532" s="165"/>
      <c r="M532" s="171"/>
      <c r="N532" s="172"/>
      <c r="O532" s="172"/>
      <c r="P532" s="172"/>
      <c r="Q532" s="172"/>
      <c r="R532" s="172"/>
      <c r="S532" s="172"/>
      <c r="T532" s="173"/>
      <c r="AT532" s="167" t="s">
        <v>229</v>
      </c>
      <c r="AU532" s="167" t="s">
        <v>86</v>
      </c>
      <c r="AV532" s="13" t="s">
        <v>86</v>
      </c>
      <c r="AW532" s="13" t="s">
        <v>32</v>
      </c>
      <c r="AX532" s="13" t="s">
        <v>76</v>
      </c>
      <c r="AY532" s="167" t="s">
        <v>163</v>
      </c>
    </row>
    <row r="533" spans="1:65" s="13" customFormat="1" ht="11.25">
      <c r="B533" s="165"/>
      <c r="D533" s="166" t="s">
        <v>229</v>
      </c>
      <c r="E533" s="167" t="s">
        <v>1</v>
      </c>
      <c r="F533" s="168" t="s">
        <v>382</v>
      </c>
      <c r="H533" s="169">
        <v>1.31</v>
      </c>
      <c r="I533" s="170"/>
      <c r="L533" s="165"/>
      <c r="M533" s="171"/>
      <c r="N533" s="172"/>
      <c r="O533" s="172"/>
      <c r="P533" s="172"/>
      <c r="Q533" s="172"/>
      <c r="R533" s="172"/>
      <c r="S533" s="172"/>
      <c r="T533" s="173"/>
      <c r="AT533" s="167" t="s">
        <v>229</v>
      </c>
      <c r="AU533" s="167" t="s">
        <v>86</v>
      </c>
      <c r="AV533" s="13" t="s">
        <v>86</v>
      </c>
      <c r="AW533" s="13" t="s">
        <v>32</v>
      </c>
      <c r="AX533" s="13" t="s">
        <v>76</v>
      </c>
      <c r="AY533" s="167" t="s">
        <v>163</v>
      </c>
    </row>
    <row r="534" spans="1:65" s="13" customFormat="1" ht="11.25">
      <c r="B534" s="165"/>
      <c r="D534" s="166" t="s">
        <v>229</v>
      </c>
      <c r="E534" s="167" t="s">
        <v>1</v>
      </c>
      <c r="F534" s="168" t="s">
        <v>383</v>
      </c>
      <c r="H534" s="169">
        <v>3.29</v>
      </c>
      <c r="I534" s="170"/>
      <c r="L534" s="165"/>
      <c r="M534" s="171"/>
      <c r="N534" s="172"/>
      <c r="O534" s="172"/>
      <c r="P534" s="172"/>
      <c r="Q534" s="172"/>
      <c r="R534" s="172"/>
      <c r="S534" s="172"/>
      <c r="T534" s="173"/>
      <c r="AT534" s="167" t="s">
        <v>229</v>
      </c>
      <c r="AU534" s="167" t="s">
        <v>86</v>
      </c>
      <c r="AV534" s="13" t="s">
        <v>86</v>
      </c>
      <c r="AW534" s="13" t="s">
        <v>32</v>
      </c>
      <c r="AX534" s="13" t="s">
        <v>76</v>
      </c>
      <c r="AY534" s="167" t="s">
        <v>163</v>
      </c>
    </row>
    <row r="535" spans="1:65" s="2" customFormat="1" ht="24.2" customHeight="1">
      <c r="A535" s="30"/>
      <c r="B535" s="140"/>
      <c r="C535" s="174" t="s">
        <v>945</v>
      </c>
      <c r="D535" s="174" t="s">
        <v>618</v>
      </c>
      <c r="E535" s="175" t="s">
        <v>946</v>
      </c>
      <c r="F535" s="176" t="s">
        <v>947</v>
      </c>
      <c r="G535" s="177" t="s">
        <v>253</v>
      </c>
      <c r="H535" s="178">
        <v>16.984000000000002</v>
      </c>
      <c r="I535" s="179"/>
      <c r="J535" s="180">
        <f>ROUND(I535*H535,2)</f>
        <v>0</v>
      </c>
      <c r="K535" s="176" t="s">
        <v>227</v>
      </c>
      <c r="L535" s="181"/>
      <c r="M535" s="182" t="s">
        <v>1</v>
      </c>
      <c r="N535" s="183" t="s">
        <v>41</v>
      </c>
      <c r="O535" s="56"/>
      <c r="P535" s="150">
        <f>O535*H535</f>
        <v>0</v>
      </c>
      <c r="Q535" s="150">
        <v>2.1999999999999999E-2</v>
      </c>
      <c r="R535" s="150">
        <f>Q535*H535</f>
        <v>0.37364800000000004</v>
      </c>
      <c r="S535" s="150">
        <v>0</v>
      </c>
      <c r="T535" s="151">
        <f>S535*H535</f>
        <v>0</v>
      </c>
      <c r="U535" s="30"/>
      <c r="V535" s="30"/>
      <c r="W535" s="30"/>
      <c r="X535" s="30"/>
      <c r="Y535" s="30"/>
      <c r="Z535" s="30"/>
      <c r="AA535" s="30"/>
      <c r="AB535" s="30"/>
      <c r="AC535" s="30"/>
      <c r="AD535" s="30"/>
      <c r="AE535" s="30"/>
      <c r="AR535" s="152" t="s">
        <v>362</v>
      </c>
      <c r="AT535" s="152" t="s">
        <v>618</v>
      </c>
      <c r="AU535" s="152" t="s">
        <v>86</v>
      </c>
      <c r="AY535" s="15" t="s">
        <v>163</v>
      </c>
      <c r="BE535" s="153">
        <f>IF(N535="základní",J535,0)</f>
        <v>0</v>
      </c>
      <c r="BF535" s="153">
        <f>IF(N535="snížená",J535,0)</f>
        <v>0</v>
      </c>
      <c r="BG535" s="153">
        <f>IF(N535="zákl. přenesená",J535,0)</f>
        <v>0</v>
      </c>
      <c r="BH535" s="153">
        <f>IF(N535="sníž. přenesená",J535,0)</f>
        <v>0</v>
      </c>
      <c r="BI535" s="153">
        <f>IF(N535="nulová",J535,0)</f>
        <v>0</v>
      </c>
      <c r="BJ535" s="15" t="s">
        <v>84</v>
      </c>
      <c r="BK535" s="153">
        <f>ROUND(I535*H535,2)</f>
        <v>0</v>
      </c>
      <c r="BL535" s="15" t="s">
        <v>289</v>
      </c>
      <c r="BM535" s="152" t="s">
        <v>948</v>
      </c>
    </row>
    <row r="536" spans="1:65" s="13" customFormat="1" ht="11.25">
      <c r="B536" s="165"/>
      <c r="D536" s="166" t="s">
        <v>229</v>
      </c>
      <c r="F536" s="168" t="s">
        <v>949</v>
      </c>
      <c r="H536" s="169">
        <v>16.984000000000002</v>
      </c>
      <c r="I536" s="170"/>
      <c r="L536" s="165"/>
      <c r="M536" s="171"/>
      <c r="N536" s="172"/>
      <c r="O536" s="172"/>
      <c r="P536" s="172"/>
      <c r="Q536" s="172"/>
      <c r="R536" s="172"/>
      <c r="S536" s="172"/>
      <c r="T536" s="173"/>
      <c r="AT536" s="167" t="s">
        <v>229</v>
      </c>
      <c r="AU536" s="167" t="s">
        <v>86</v>
      </c>
      <c r="AV536" s="13" t="s">
        <v>86</v>
      </c>
      <c r="AW536" s="13" t="s">
        <v>3</v>
      </c>
      <c r="AX536" s="13" t="s">
        <v>84</v>
      </c>
      <c r="AY536" s="167" t="s">
        <v>163</v>
      </c>
    </row>
    <row r="537" spans="1:65" s="2" customFormat="1" ht="37.9" customHeight="1">
      <c r="A537" s="30"/>
      <c r="B537" s="140"/>
      <c r="C537" s="141" t="s">
        <v>950</v>
      </c>
      <c r="D537" s="141" t="s">
        <v>164</v>
      </c>
      <c r="E537" s="142" t="s">
        <v>951</v>
      </c>
      <c r="F537" s="143" t="s">
        <v>952</v>
      </c>
      <c r="G537" s="144" t="s">
        <v>253</v>
      </c>
      <c r="H537" s="145">
        <v>15.44</v>
      </c>
      <c r="I537" s="146"/>
      <c r="J537" s="147">
        <f>ROUND(I537*H537,2)</f>
        <v>0</v>
      </c>
      <c r="K537" s="143" t="s">
        <v>227</v>
      </c>
      <c r="L537" s="31"/>
      <c r="M537" s="148" t="s">
        <v>1</v>
      </c>
      <c r="N537" s="149" t="s">
        <v>41</v>
      </c>
      <c r="O537" s="56"/>
      <c r="P537" s="150">
        <f>O537*H537</f>
        <v>0</v>
      </c>
      <c r="Q537" s="150">
        <v>0</v>
      </c>
      <c r="R537" s="150">
        <f>Q537*H537</f>
        <v>0</v>
      </c>
      <c r="S537" s="150">
        <v>0</v>
      </c>
      <c r="T537" s="151">
        <f>S537*H537</f>
        <v>0</v>
      </c>
      <c r="U537" s="30"/>
      <c r="V537" s="30"/>
      <c r="W537" s="30"/>
      <c r="X537" s="30"/>
      <c r="Y537" s="30"/>
      <c r="Z537" s="30"/>
      <c r="AA537" s="30"/>
      <c r="AB537" s="30"/>
      <c r="AC537" s="30"/>
      <c r="AD537" s="30"/>
      <c r="AE537" s="30"/>
      <c r="AR537" s="152" t="s">
        <v>289</v>
      </c>
      <c r="AT537" s="152" t="s">
        <v>164</v>
      </c>
      <c r="AU537" s="152" t="s">
        <v>86</v>
      </c>
      <c r="AY537" s="15" t="s">
        <v>163</v>
      </c>
      <c r="BE537" s="153">
        <f>IF(N537="základní",J537,0)</f>
        <v>0</v>
      </c>
      <c r="BF537" s="153">
        <f>IF(N537="snížená",J537,0)</f>
        <v>0</v>
      </c>
      <c r="BG537" s="153">
        <f>IF(N537="zákl. přenesená",J537,0)</f>
        <v>0</v>
      </c>
      <c r="BH537" s="153">
        <f>IF(N537="sníž. přenesená",J537,0)</f>
        <v>0</v>
      </c>
      <c r="BI537" s="153">
        <f>IF(N537="nulová",J537,0)</f>
        <v>0</v>
      </c>
      <c r="BJ537" s="15" t="s">
        <v>84</v>
      </c>
      <c r="BK537" s="153">
        <f>ROUND(I537*H537,2)</f>
        <v>0</v>
      </c>
      <c r="BL537" s="15" t="s">
        <v>289</v>
      </c>
      <c r="BM537" s="152" t="s">
        <v>953</v>
      </c>
    </row>
    <row r="538" spans="1:65" s="2" customFormat="1" ht="24.2" customHeight="1">
      <c r="A538" s="30"/>
      <c r="B538" s="140"/>
      <c r="C538" s="141" t="s">
        <v>954</v>
      </c>
      <c r="D538" s="141" t="s">
        <v>164</v>
      </c>
      <c r="E538" s="142" t="s">
        <v>955</v>
      </c>
      <c r="F538" s="143" t="s">
        <v>956</v>
      </c>
      <c r="G538" s="144" t="s">
        <v>649</v>
      </c>
      <c r="H538" s="184"/>
      <c r="I538" s="146"/>
      <c r="J538" s="147">
        <f>ROUND(I538*H538,2)</f>
        <v>0</v>
      </c>
      <c r="K538" s="143" t="s">
        <v>227</v>
      </c>
      <c r="L538" s="31"/>
      <c r="M538" s="148" t="s">
        <v>1</v>
      </c>
      <c r="N538" s="149" t="s">
        <v>41</v>
      </c>
      <c r="O538" s="56"/>
      <c r="P538" s="150">
        <f>O538*H538</f>
        <v>0</v>
      </c>
      <c r="Q538" s="150">
        <v>0</v>
      </c>
      <c r="R538" s="150">
        <f>Q538*H538</f>
        <v>0</v>
      </c>
      <c r="S538" s="150">
        <v>0</v>
      </c>
      <c r="T538" s="151">
        <f>S538*H538</f>
        <v>0</v>
      </c>
      <c r="U538" s="30"/>
      <c r="V538" s="30"/>
      <c r="W538" s="30"/>
      <c r="X538" s="30"/>
      <c r="Y538" s="30"/>
      <c r="Z538" s="30"/>
      <c r="AA538" s="30"/>
      <c r="AB538" s="30"/>
      <c r="AC538" s="30"/>
      <c r="AD538" s="30"/>
      <c r="AE538" s="30"/>
      <c r="AR538" s="152" t="s">
        <v>289</v>
      </c>
      <c r="AT538" s="152" t="s">
        <v>164</v>
      </c>
      <c r="AU538" s="152" t="s">
        <v>86</v>
      </c>
      <c r="AY538" s="15" t="s">
        <v>163</v>
      </c>
      <c r="BE538" s="153">
        <f>IF(N538="základní",J538,0)</f>
        <v>0</v>
      </c>
      <c r="BF538" s="153">
        <f>IF(N538="snížená",J538,0)</f>
        <v>0</v>
      </c>
      <c r="BG538" s="153">
        <f>IF(N538="zákl. přenesená",J538,0)</f>
        <v>0</v>
      </c>
      <c r="BH538" s="153">
        <f>IF(N538="sníž. přenesená",J538,0)</f>
        <v>0</v>
      </c>
      <c r="BI538" s="153">
        <f>IF(N538="nulová",J538,0)</f>
        <v>0</v>
      </c>
      <c r="BJ538" s="15" t="s">
        <v>84</v>
      </c>
      <c r="BK538" s="153">
        <f>ROUND(I538*H538,2)</f>
        <v>0</v>
      </c>
      <c r="BL538" s="15" t="s">
        <v>289</v>
      </c>
      <c r="BM538" s="152" t="s">
        <v>957</v>
      </c>
    </row>
    <row r="539" spans="1:65" s="11" customFormat="1" ht="22.9" customHeight="1">
      <c r="B539" s="129"/>
      <c r="D539" s="130" t="s">
        <v>75</v>
      </c>
      <c r="E539" s="163" t="s">
        <v>958</v>
      </c>
      <c r="F539" s="163" t="s">
        <v>959</v>
      </c>
      <c r="I539" s="132"/>
      <c r="J539" s="164">
        <f>BK539</f>
        <v>0</v>
      </c>
      <c r="L539" s="129"/>
      <c r="M539" s="134"/>
      <c r="N539" s="135"/>
      <c r="O539" s="135"/>
      <c r="P539" s="136">
        <f>SUM(P540:P556)</f>
        <v>0</v>
      </c>
      <c r="Q539" s="135"/>
      <c r="R539" s="136">
        <f>SUM(R540:R556)</f>
        <v>7.8801544000000003</v>
      </c>
      <c r="S539" s="135"/>
      <c r="T539" s="137">
        <f>SUM(T540:T556)</f>
        <v>0</v>
      </c>
      <c r="AR539" s="130" t="s">
        <v>86</v>
      </c>
      <c r="AT539" s="138" t="s">
        <v>75</v>
      </c>
      <c r="AU539" s="138" t="s">
        <v>84</v>
      </c>
      <c r="AY539" s="130" t="s">
        <v>163</v>
      </c>
      <c r="BK539" s="139">
        <f>SUM(BK540:BK556)</f>
        <v>0</v>
      </c>
    </row>
    <row r="540" spans="1:65" s="2" customFormat="1" ht="24.2" customHeight="1">
      <c r="A540" s="30"/>
      <c r="B540" s="140"/>
      <c r="C540" s="141" t="s">
        <v>960</v>
      </c>
      <c r="D540" s="141" t="s">
        <v>164</v>
      </c>
      <c r="E540" s="142" t="s">
        <v>961</v>
      </c>
      <c r="F540" s="143" t="s">
        <v>962</v>
      </c>
      <c r="G540" s="144" t="s">
        <v>329</v>
      </c>
      <c r="H540" s="145">
        <v>14.88</v>
      </c>
      <c r="I540" s="146"/>
      <c r="J540" s="147">
        <f>ROUND(I540*H540,2)</f>
        <v>0</v>
      </c>
      <c r="K540" s="143" t="s">
        <v>227</v>
      </c>
      <c r="L540" s="31"/>
      <c r="M540" s="148" t="s">
        <v>1</v>
      </c>
      <c r="N540" s="149" t="s">
        <v>41</v>
      </c>
      <c r="O540" s="56"/>
      <c r="P540" s="150">
        <f>O540*H540</f>
        <v>0</v>
      </c>
      <c r="Q540" s="150">
        <v>3.8E-3</v>
      </c>
      <c r="R540" s="150">
        <f>Q540*H540</f>
        <v>5.6544000000000004E-2</v>
      </c>
      <c r="S540" s="150">
        <v>0</v>
      </c>
      <c r="T540" s="151">
        <f>S540*H540</f>
        <v>0</v>
      </c>
      <c r="U540" s="30"/>
      <c r="V540" s="30"/>
      <c r="W540" s="30"/>
      <c r="X540" s="30"/>
      <c r="Y540" s="30"/>
      <c r="Z540" s="30"/>
      <c r="AA540" s="30"/>
      <c r="AB540" s="30"/>
      <c r="AC540" s="30"/>
      <c r="AD540" s="30"/>
      <c r="AE540" s="30"/>
      <c r="AR540" s="152" t="s">
        <v>289</v>
      </c>
      <c r="AT540" s="152" t="s">
        <v>164</v>
      </c>
      <c r="AU540" s="152" t="s">
        <v>86</v>
      </c>
      <c r="AY540" s="15" t="s">
        <v>163</v>
      </c>
      <c r="BE540" s="153">
        <f>IF(N540="základní",J540,0)</f>
        <v>0</v>
      </c>
      <c r="BF540" s="153">
        <f>IF(N540="snížená",J540,0)</f>
        <v>0</v>
      </c>
      <c r="BG540" s="153">
        <f>IF(N540="zákl. přenesená",J540,0)</f>
        <v>0</v>
      </c>
      <c r="BH540" s="153">
        <f>IF(N540="sníž. přenesená",J540,0)</f>
        <v>0</v>
      </c>
      <c r="BI540" s="153">
        <f>IF(N540="nulová",J540,0)</f>
        <v>0</v>
      </c>
      <c r="BJ540" s="15" t="s">
        <v>84</v>
      </c>
      <c r="BK540" s="153">
        <f>ROUND(I540*H540,2)</f>
        <v>0</v>
      </c>
      <c r="BL540" s="15" t="s">
        <v>289</v>
      </c>
      <c r="BM540" s="152" t="s">
        <v>963</v>
      </c>
    </row>
    <row r="541" spans="1:65" s="13" customFormat="1" ht="11.25">
      <c r="B541" s="165"/>
      <c r="D541" s="166" t="s">
        <v>229</v>
      </c>
      <c r="E541" s="167" t="s">
        <v>1</v>
      </c>
      <c r="F541" s="168" t="s">
        <v>964</v>
      </c>
      <c r="H541" s="169">
        <v>14.88</v>
      </c>
      <c r="I541" s="170"/>
      <c r="L541" s="165"/>
      <c r="M541" s="171"/>
      <c r="N541" s="172"/>
      <c r="O541" s="172"/>
      <c r="P541" s="172"/>
      <c r="Q541" s="172"/>
      <c r="R541" s="172"/>
      <c r="S541" s="172"/>
      <c r="T541" s="173"/>
      <c r="AT541" s="167" t="s">
        <v>229</v>
      </c>
      <c r="AU541" s="167" t="s">
        <v>86</v>
      </c>
      <c r="AV541" s="13" t="s">
        <v>86</v>
      </c>
      <c r="AW541" s="13" t="s">
        <v>32</v>
      </c>
      <c r="AX541" s="13" t="s">
        <v>84</v>
      </c>
      <c r="AY541" s="167" t="s">
        <v>163</v>
      </c>
    </row>
    <row r="542" spans="1:65" s="2" customFormat="1" ht="16.5" customHeight="1">
      <c r="A542" s="30"/>
      <c r="B542" s="140"/>
      <c r="C542" s="174" t="s">
        <v>965</v>
      </c>
      <c r="D542" s="174" t="s">
        <v>618</v>
      </c>
      <c r="E542" s="175" t="s">
        <v>966</v>
      </c>
      <c r="F542" s="176" t="s">
        <v>967</v>
      </c>
      <c r="G542" s="177" t="s">
        <v>253</v>
      </c>
      <c r="H542" s="178">
        <v>4.91</v>
      </c>
      <c r="I542" s="179"/>
      <c r="J542" s="180">
        <f>ROUND(I542*H542,2)</f>
        <v>0</v>
      </c>
      <c r="K542" s="176" t="s">
        <v>227</v>
      </c>
      <c r="L542" s="181"/>
      <c r="M542" s="182" t="s">
        <v>1</v>
      </c>
      <c r="N542" s="183" t="s">
        <v>41</v>
      </c>
      <c r="O542" s="56"/>
      <c r="P542" s="150">
        <f>O542*H542</f>
        <v>0</v>
      </c>
      <c r="Q542" s="150">
        <v>5.3999999999999999E-2</v>
      </c>
      <c r="R542" s="150">
        <f>Q542*H542</f>
        <v>0.26513999999999999</v>
      </c>
      <c r="S542" s="150">
        <v>0</v>
      </c>
      <c r="T542" s="151">
        <f>S542*H542</f>
        <v>0</v>
      </c>
      <c r="U542" s="30"/>
      <c r="V542" s="30"/>
      <c r="W542" s="30"/>
      <c r="X542" s="30"/>
      <c r="Y542" s="30"/>
      <c r="Z542" s="30"/>
      <c r="AA542" s="30"/>
      <c r="AB542" s="30"/>
      <c r="AC542" s="30"/>
      <c r="AD542" s="30"/>
      <c r="AE542" s="30"/>
      <c r="AR542" s="152" t="s">
        <v>362</v>
      </c>
      <c r="AT542" s="152" t="s">
        <v>618</v>
      </c>
      <c r="AU542" s="152" t="s">
        <v>86</v>
      </c>
      <c r="AY542" s="15" t="s">
        <v>163</v>
      </c>
      <c r="BE542" s="153">
        <f>IF(N542="základní",J542,0)</f>
        <v>0</v>
      </c>
      <c r="BF542" s="153">
        <f>IF(N542="snížená",J542,0)</f>
        <v>0</v>
      </c>
      <c r="BG542" s="153">
        <f>IF(N542="zákl. přenesená",J542,0)</f>
        <v>0</v>
      </c>
      <c r="BH542" s="153">
        <f>IF(N542="sníž. přenesená",J542,0)</f>
        <v>0</v>
      </c>
      <c r="BI542" s="153">
        <f>IF(N542="nulová",J542,0)</f>
        <v>0</v>
      </c>
      <c r="BJ542" s="15" t="s">
        <v>84</v>
      </c>
      <c r="BK542" s="153">
        <f>ROUND(I542*H542,2)</f>
        <v>0</v>
      </c>
      <c r="BL542" s="15" t="s">
        <v>289</v>
      </c>
      <c r="BM542" s="152" t="s">
        <v>968</v>
      </c>
    </row>
    <row r="543" spans="1:65" s="13" customFormat="1" ht="11.25">
      <c r="B543" s="165"/>
      <c r="D543" s="166" t="s">
        <v>229</v>
      </c>
      <c r="E543" s="167" t="s">
        <v>1</v>
      </c>
      <c r="F543" s="168" t="s">
        <v>969</v>
      </c>
      <c r="H543" s="169">
        <v>4.4640000000000004</v>
      </c>
      <c r="I543" s="170"/>
      <c r="L543" s="165"/>
      <c r="M543" s="171"/>
      <c r="N543" s="172"/>
      <c r="O543" s="172"/>
      <c r="P543" s="172"/>
      <c r="Q543" s="172"/>
      <c r="R543" s="172"/>
      <c r="S543" s="172"/>
      <c r="T543" s="173"/>
      <c r="AT543" s="167" t="s">
        <v>229</v>
      </c>
      <c r="AU543" s="167" t="s">
        <v>86</v>
      </c>
      <c r="AV543" s="13" t="s">
        <v>86</v>
      </c>
      <c r="AW543" s="13" t="s">
        <v>32</v>
      </c>
      <c r="AX543" s="13" t="s">
        <v>84</v>
      </c>
      <c r="AY543" s="167" t="s">
        <v>163</v>
      </c>
    </row>
    <row r="544" spans="1:65" s="13" customFormat="1" ht="11.25">
      <c r="B544" s="165"/>
      <c r="D544" s="166" t="s">
        <v>229</v>
      </c>
      <c r="F544" s="168" t="s">
        <v>970</v>
      </c>
      <c r="H544" s="169">
        <v>4.91</v>
      </c>
      <c r="I544" s="170"/>
      <c r="L544" s="165"/>
      <c r="M544" s="171"/>
      <c r="N544" s="172"/>
      <c r="O544" s="172"/>
      <c r="P544" s="172"/>
      <c r="Q544" s="172"/>
      <c r="R544" s="172"/>
      <c r="S544" s="172"/>
      <c r="T544" s="173"/>
      <c r="AT544" s="167" t="s">
        <v>229</v>
      </c>
      <c r="AU544" s="167" t="s">
        <v>86</v>
      </c>
      <c r="AV544" s="13" t="s">
        <v>86</v>
      </c>
      <c r="AW544" s="13" t="s">
        <v>3</v>
      </c>
      <c r="AX544" s="13" t="s">
        <v>84</v>
      </c>
      <c r="AY544" s="167" t="s">
        <v>163</v>
      </c>
    </row>
    <row r="545" spans="1:65" s="2" customFormat="1" ht="24.2" customHeight="1">
      <c r="A545" s="30"/>
      <c r="B545" s="140"/>
      <c r="C545" s="141" t="s">
        <v>971</v>
      </c>
      <c r="D545" s="141" t="s">
        <v>164</v>
      </c>
      <c r="E545" s="142" t="s">
        <v>972</v>
      </c>
      <c r="F545" s="143" t="s">
        <v>973</v>
      </c>
      <c r="G545" s="144" t="s">
        <v>329</v>
      </c>
      <c r="H545" s="145">
        <v>14.88</v>
      </c>
      <c r="I545" s="146"/>
      <c r="J545" s="147">
        <f>ROUND(I545*H545,2)</f>
        <v>0</v>
      </c>
      <c r="K545" s="143" t="s">
        <v>227</v>
      </c>
      <c r="L545" s="31"/>
      <c r="M545" s="148" t="s">
        <v>1</v>
      </c>
      <c r="N545" s="149" t="s">
        <v>41</v>
      </c>
      <c r="O545" s="56"/>
      <c r="P545" s="150">
        <f>O545*H545</f>
        <v>0</v>
      </c>
      <c r="Q545" s="150">
        <v>2.3800000000000002E-3</v>
      </c>
      <c r="R545" s="150">
        <f>Q545*H545</f>
        <v>3.5414400000000006E-2</v>
      </c>
      <c r="S545" s="150">
        <v>0</v>
      </c>
      <c r="T545" s="151">
        <f>S545*H545</f>
        <v>0</v>
      </c>
      <c r="U545" s="30"/>
      <c r="V545" s="30"/>
      <c r="W545" s="30"/>
      <c r="X545" s="30"/>
      <c r="Y545" s="30"/>
      <c r="Z545" s="30"/>
      <c r="AA545" s="30"/>
      <c r="AB545" s="30"/>
      <c r="AC545" s="30"/>
      <c r="AD545" s="30"/>
      <c r="AE545" s="30"/>
      <c r="AR545" s="152" t="s">
        <v>289</v>
      </c>
      <c r="AT545" s="152" t="s">
        <v>164</v>
      </c>
      <c r="AU545" s="152" t="s">
        <v>86</v>
      </c>
      <c r="AY545" s="15" t="s">
        <v>163</v>
      </c>
      <c r="BE545" s="153">
        <f>IF(N545="základní",J545,0)</f>
        <v>0</v>
      </c>
      <c r="BF545" s="153">
        <f>IF(N545="snížená",J545,0)</f>
        <v>0</v>
      </c>
      <c r="BG545" s="153">
        <f>IF(N545="zákl. přenesená",J545,0)</f>
        <v>0</v>
      </c>
      <c r="BH545" s="153">
        <f>IF(N545="sníž. přenesená",J545,0)</f>
        <v>0</v>
      </c>
      <c r="BI545" s="153">
        <f>IF(N545="nulová",J545,0)</f>
        <v>0</v>
      </c>
      <c r="BJ545" s="15" t="s">
        <v>84</v>
      </c>
      <c r="BK545" s="153">
        <f>ROUND(I545*H545,2)</f>
        <v>0</v>
      </c>
      <c r="BL545" s="15" t="s">
        <v>289</v>
      </c>
      <c r="BM545" s="152" t="s">
        <v>974</v>
      </c>
    </row>
    <row r="546" spans="1:65" s="13" customFormat="1" ht="11.25">
      <c r="B546" s="165"/>
      <c r="D546" s="166" t="s">
        <v>229</v>
      </c>
      <c r="E546" s="167" t="s">
        <v>1</v>
      </c>
      <c r="F546" s="168" t="s">
        <v>964</v>
      </c>
      <c r="H546" s="169">
        <v>14.88</v>
      </c>
      <c r="I546" s="170"/>
      <c r="L546" s="165"/>
      <c r="M546" s="171"/>
      <c r="N546" s="172"/>
      <c r="O546" s="172"/>
      <c r="P546" s="172"/>
      <c r="Q546" s="172"/>
      <c r="R546" s="172"/>
      <c r="S546" s="172"/>
      <c r="T546" s="173"/>
      <c r="AT546" s="167" t="s">
        <v>229</v>
      </c>
      <c r="AU546" s="167" t="s">
        <v>86</v>
      </c>
      <c r="AV546" s="13" t="s">
        <v>86</v>
      </c>
      <c r="AW546" s="13" t="s">
        <v>32</v>
      </c>
      <c r="AX546" s="13" t="s">
        <v>84</v>
      </c>
      <c r="AY546" s="167" t="s">
        <v>163</v>
      </c>
    </row>
    <row r="547" spans="1:65" s="2" customFormat="1" ht="16.5" customHeight="1">
      <c r="A547" s="30"/>
      <c r="B547" s="140"/>
      <c r="C547" s="174" t="s">
        <v>975</v>
      </c>
      <c r="D547" s="174" t="s">
        <v>618</v>
      </c>
      <c r="E547" s="175" t="s">
        <v>976</v>
      </c>
      <c r="F547" s="176" t="s">
        <v>977</v>
      </c>
      <c r="G547" s="177" t="s">
        <v>329</v>
      </c>
      <c r="H547" s="178">
        <v>3.274</v>
      </c>
      <c r="I547" s="179"/>
      <c r="J547" s="180">
        <f>ROUND(I547*H547,2)</f>
        <v>0</v>
      </c>
      <c r="K547" s="176" t="s">
        <v>227</v>
      </c>
      <c r="L547" s="181"/>
      <c r="M547" s="182" t="s">
        <v>1</v>
      </c>
      <c r="N547" s="183" t="s">
        <v>41</v>
      </c>
      <c r="O547" s="56"/>
      <c r="P547" s="150">
        <f>O547*H547</f>
        <v>0</v>
      </c>
      <c r="Q547" s="150">
        <v>8.9999999999999993E-3</v>
      </c>
      <c r="R547" s="150">
        <f>Q547*H547</f>
        <v>2.9465999999999999E-2</v>
      </c>
      <c r="S547" s="150">
        <v>0</v>
      </c>
      <c r="T547" s="151">
        <f>S547*H547</f>
        <v>0</v>
      </c>
      <c r="U547" s="30"/>
      <c r="V547" s="30"/>
      <c r="W547" s="30"/>
      <c r="X547" s="30"/>
      <c r="Y547" s="30"/>
      <c r="Z547" s="30"/>
      <c r="AA547" s="30"/>
      <c r="AB547" s="30"/>
      <c r="AC547" s="30"/>
      <c r="AD547" s="30"/>
      <c r="AE547" s="30"/>
      <c r="AR547" s="152" t="s">
        <v>362</v>
      </c>
      <c r="AT547" s="152" t="s">
        <v>618</v>
      </c>
      <c r="AU547" s="152" t="s">
        <v>86</v>
      </c>
      <c r="AY547" s="15" t="s">
        <v>163</v>
      </c>
      <c r="BE547" s="153">
        <f>IF(N547="základní",J547,0)</f>
        <v>0</v>
      </c>
      <c r="BF547" s="153">
        <f>IF(N547="snížená",J547,0)</f>
        <v>0</v>
      </c>
      <c r="BG547" s="153">
        <f>IF(N547="zákl. přenesená",J547,0)</f>
        <v>0</v>
      </c>
      <c r="BH547" s="153">
        <f>IF(N547="sníž. přenesená",J547,0)</f>
        <v>0</v>
      </c>
      <c r="BI547" s="153">
        <f>IF(N547="nulová",J547,0)</f>
        <v>0</v>
      </c>
      <c r="BJ547" s="15" t="s">
        <v>84</v>
      </c>
      <c r="BK547" s="153">
        <f>ROUND(I547*H547,2)</f>
        <v>0</v>
      </c>
      <c r="BL547" s="15" t="s">
        <v>289</v>
      </c>
      <c r="BM547" s="152" t="s">
        <v>978</v>
      </c>
    </row>
    <row r="548" spans="1:65" s="13" customFormat="1" ht="11.25">
      <c r="B548" s="165"/>
      <c r="D548" s="166" t="s">
        <v>229</v>
      </c>
      <c r="E548" s="167" t="s">
        <v>1</v>
      </c>
      <c r="F548" s="168" t="s">
        <v>979</v>
      </c>
      <c r="H548" s="169">
        <v>2.976</v>
      </c>
      <c r="I548" s="170"/>
      <c r="L548" s="165"/>
      <c r="M548" s="171"/>
      <c r="N548" s="172"/>
      <c r="O548" s="172"/>
      <c r="P548" s="172"/>
      <c r="Q548" s="172"/>
      <c r="R548" s="172"/>
      <c r="S548" s="172"/>
      <c r="T548" s="173"/>
      <c r="AT548" s="167" t="s">
        <v>229</v>
      </c>
      <c r="AU548" s="167" t="s">
        <v>86</v>
      </c>
      <c r="AV548" s="13" t="s">
        <v>86</v>
      </c>
      <c r="AW548" s="13" t="s">
        <v>32</v>
      </c>
      <c r="AX548" s="13" t="s">
        <v>84</v>
      </c>
      <c r="AY548" s="167" t="s">
        <v>163</v>
      </c>
    </row>
    <row r="549" spans="1:65" s="13" customFormat="1" ht="11.25">
      <c r="B549" s="165"/>
      <c r="D549" s="166" t="s">
        <v>229</v>
      </c>
      <c r="F549" s="168" t="s">
        <v>980</v>
      </c>
      <c r="H549" s="169">
        <v>3.274</v>
      </c>
      <c r="I549" s="170"/>
      <c r="L549" s="165"/>
      <c r="M549" s="171"/>
      <c r="N549" s="172"/>
      <c r="O549" s="172"/>
      <c r="P549" s="172"/>
      <c r="Q549" s="172"/>
      <c r="R549" s="172"/>
      <c r="S549" s="172"/>
      <c r="T549" s="173"/>
      <c r="AT549" s="167" t="s">
        <v>229</v>
      </c>
      <c r="AU549" s="167" t="s">
        <v>86</v>
      </c>
      <c r="AV549" s="13" t="s">
        <v>86</v>
      </c>
      <c r="AW549" s="13" t="s">
        <v>3</v>
      </c>
      <c r="AX549" s="13" t="s">
        <v>84</v>
      </c>
      <c r="AY549" s="167" t="s">
        <v>163</v>
      </c>
    </row>
    <row r="550" spans="1:65" s="2" customFormat="1" ht="24.2" customHeight="1">
      <c r="A550" s="30"/>
      <c r="B550" s="140"/>
      <c r="C550" s="141" t="s">
        <v>981</v>
      </c>
      <c r="D550" s="141" t="s">
        <v>164</v>
      </c>
      <c r="E550" s="142" t="s">
        <v>982</v>
      </c>
      <c r="F550" s="143" t="s">
        <v>983</v>
      </c>
      <c r="G550" s="144" t="s">
        <v>253</v>
      </c>
      <c r="H550" s="145">
        <v>48.85</v>
      </c>
      <c r="I550" s="146"/>
      <c r="J550" s="147">
        <f>ROUND(I550*H550,2)</f>
        <v>0</v>
      </c>
      <c r="K550" s="143" t="s">
        <v>227</v>
      </c>
      <c r="L550" s="31"/>
      <c r="M550" s="148" t="s">
        <v>1</v>
      </c>
      <c r="N550" s="149" t="s">
        <v>41</v>
      </c>
      <c r="O550" s="56"/>
      <c r="P550" s="150">
        <f>O550*H550</f>
        <v>0</v>
      </c>
      <c r="Q550" s="150">
        <v>1.2999999999999999E-2</v>
      </c>
      <c r="R550" s="150">
        <f>Q550*H550</f>
        <v>0.63505</v>
      </c>
      <c r="S550" s="150">
        <v>0</v>
      </c>
      <c r="T550" s="151">
        <f>S550*H550</f>
        <v>0</v>
      </c>
      <c r="U550" s="30"/>
      <c r="V550" s="30"/>
      <c r="W550" s="30"/>
      <c r="X550" s="30"/>
      <c r="Y550" s="30"/>
      <c r="Z550" s="30"/>
      <c r="AA550" s="30"/>
      <c r="AB550" s="30"/>
      <c r="AC550" s="30"/>
      <c r="AD550" s="30"/>
      <c r="AE550" s="30"/>
      <c r="AR550" s="152" t="s">
        <v>289</v>
      </c>
      <c r="AT550" s="152" t="s">
        <v>164</v>
      </c>
      <c r="AU550" s="152" t="s">
        <v>86</v>
      </c>
      <c r="AY550" s="15" t="s">
        <v>163</v>
      </c>
      <c r="BE550" s="153">
        <f>IF(N550="základní",J550,0)</f>
        <v>0</v>
      </c>
      <c r="BF550" s="153">
        <f>IF(N550="snížená",J550,0)</f>
        <v>0</v>
      </c>
      <c r="BG550" s="153">
        <f>IF(N550="zákl. přenesená",J550,0)</f>
        <v>0</v>
      </c>
      <c r="BH550" s="153">
        <f>IF(N550="sníž. přenesená",J550,0)</f>
        <v>0</v>
      </c>
      <c r="BI550" s="153">
        <f>IF(N550="nulová",J550,0)</f>
        <v>0</v>
      </c>
      <c r="BJ550" s="15" t="s">
        <v>84</v>
      </c>
      <c r="BK550" s="153">
        <f>ROUND(I550*H550,2)</f>
        <v>0</v>
      </c>
      <c r="BL550" s="15" t="s">
        <v>289</v>
      </c>
      <c r="BM550" s="152" t="s">
        <v>984</v>
      </c>
    </row>
    <row r="551" spans="1:65" s="13" customFormat="1" ht="11.25">
      <c r="B551" s="165"/>
      <c r="D551" s="166" t="s">
        <v>229</v>
      </c>
      <c r="E551" s="167" t="s">
        <v>1</v>
      </c>
      <c r="F551" s="168" t="s">
        <v>371</v>
      </c>
      <c r="H551" s="169">
        <v>19.82</v>
      </c>
      <c r="I551" s="170"/>
      <c r="L551" s="165"/>
      <c r="M551" s="171"/>
      <c r="N551" s="172"/>
      <c r="O551" s="172"/>
      <c r="P551" s="172"/>
      <c r="Q551" s="172"/>
      <c r="R551" s="172"/>
      <c r="S551" s="172"/>
      <c r="T551" s="173"/>
      <c r="AT551" s="167" t="s">
        <v>229</v>
      </c>
      <c r="AU551" s="167" t="s">
        <v>86</v>
      </c>
      <c r="AV551" s="13" t="s">
        <v>86</v>
      </c>
      <c r="AW551" s="13" t="s">
        <v>32</v>
      </c>
      <c r="AX551" s="13" t="s">
        <v>76</v>
      </c>
      <c r="AY551" s="167" t="s">
        <v>163</v>
      </c>
    </row>
    <row r="552" spans="1:65" s="13" customFormat="1" ht="11.25">
      <c r="B552" s="165"/>
      <c r="D552" s="166" t="s">
        <v>229</v>
      </c>
      <c r="E552" s="167" t="s">
        <v>1</v>
      </c>
      <c r="F552" s="168" t="s">
        <v>372</v>
      </c>
      <c r="H552" s="169">
        <v>25.57</v>
      </c>
      <c r="I552" s="170"/>
      <c r="L552" s="165"/>
      <c r="M552" s="171"/>
      <c r="N552" s="172"/>
      <c r="O552" s="172"/>
      <c r="P552" s="172"/>
      <c r="Q552" s="172"/>
      <c r="R552" s="172"/>
      <c r="S552" s="172"/>
      <c r="T552" s="173"/>
      <c r="AT552" s="167" t="s">
        <v>229</v>
      </c>
      <c r="AU552" s="167" t="s">
        <v>86</v>
      </c>
      <c r="AV552" s="13" t="s">
        <v>86</v>
      </c>
      <c r="AW552" s="13" t="s">
        <v>32</v>
      </c>
      <c r="AX552" s="13" t="s">
        <v>76</v>
      </c>
      <c r="AY552" s="167" t="s">
        <v>163</v>
      </c>
    </row>
    <row r="553" spans="1:65" s="13" customFormat="1" ht="11.25">
      <c r="B553" s="165"/>
      <c r="D553" s="166" t="s">
        <v>229</v>
      </c>
      <c r="E553" s="167" t="s">
        <v>1</v>
      </c>
      <c r="F553" s="168" t="s">
        <v>373</v>
      </c>
      <c r="H553" s="169">
        <v>3.46</v>
      </c>
      <c r="I553" s="170"/>
      <c r="L553" s="165"/>
      <c r="M553" s="171"/>
      <c r="N553" s="172"/>
      <c r="O553" s="172"/>
      <c r="P553" s="172"/>
      <c r="Q553" s="172"/>
      <c r="R553" s="172"/>
      <c r="S553" s="172"/>
      <c r="T553" s="173"/>
      <c r="AT553" s="167" t="s">
        <v>229</v>
      </c>
      <c r="AU553" s="167" t="s">
        <v>86</v>
      </c>
      <c r="AV553" s="13" t="s">
        <v>86</v>
      </c>
      <c r="AW553" s="13" t="s">
        <v>32</v>
      </c>
      <c r="AX553" s="13" t="s">
        <v>76</v>
      </c>
      <c r="AY553" s="167" t="s">
        <v>163</v>
      </c>
    </row>
    <row r="554" spans="1:65" s="2" customFormat="1" ht="21.75" customHeight="1">
      <c r="A554" s="30"/>
      <c r="B554" s="140"/>
      <c r="C554" s="174" t="s">
        <v>985</v>
      </c>
      <c r="D554" s="174" t="s">
        <v>618</v>
      </c>
      <c r="E554" s="175" t="s">
        <v>986</v>
      </c>
      <c r="F554" s="176" t="s">
        <v>987</v>
      </c>
      <c r="G554" s="177" t="s">
        <v>253</v>
      </c>
      <c r="H554" s="178">
        <v>50.804000000000002</v>
      </c>
      <c r="I554" s="179"/>
      <c r="J554" s="180">
        <f>ROUND(I554*H554,2)</f>
        <v>0</v>
      </c>
      <c r="K554" s="176" t="s">
        <v>1</v>
      </c>
      <c r="L554" s="181"/>
      <c r="M554" s="182" t="s">
        <v>1</v>
      </c>
      <c r="N554" s="183" t="s">
        <v>41</v>
      </c>
      <c r="O554" s="56"/>
      <c r="P554" s="150">
        <f>O554*H554</f>
        <v>0</v>
      </c>
      <c r="Q554" s="150">
        <v>0.13500000000000001</v>
      </c>
      <c r="R554" s="150">
        <f>Q554*H554</f>
        <v>6.8585400000000005</v>
      </c>
      <c r="S554" s="150">
        <v>0</v>
      </c>
      <c r="T554" s="151">
        <f>S554*H554</f>
        <v>0</v>
      </c>
      <c r="U554" s="30"/>
      <c r="V554" s="30"/>
      <c r="W554" s="30"/>
      <c r="X554" s="30"/>
      <c r="Y554" s="30"/>
      <c r="Z554" s="30"/>
      <c r="AA554" s="30"/>
      <c r="AB554" s="30"/>
      <c r="AC554" s="30"/>
      <c r="AD554" s="30"/>
      <c r="AE554" s="30"/>
      <c r="AR554" s="152" t="s">
        <v>362</v>
      </c>
      <c r="AT554" s="152" t="s">
        <v>618</v>
      </c>
      <c r="AU554" s="152" t="s">
        <v>86</v>
      </c>
      <c r="AY554" s="15" t="s">
        <v>163</v>
      </c>
      <c r="BE554" s="153">
        <f>IF(N554="základní",J554,0)</f>
        <v>0</v>
      </c>
      <c r="BF554" s="153">
        <f>IF(N554="snížená",J554,0)</f>
        <v>0</v>
      </c>
      <c r="BG554" s="153">
        <f>IF(N554="zákl. přenesená",J554,0)</f>
        <v>0</v>
      </c>
      <c r="BH554" s="153">
        <f>IF(N554="sníž. přenesená",J554,0)</f>
        <v>0</v>
      </c>
      <c r="BI554" s="153">
        <f>IF(N554="nulová",J554,0)</f>
        <v>0</v>
      </c>
      <c r="BJ554" s="15" t="s">
        <v>84</v>
      </c>
      <c r="BK554" s="153">
        <f>ROUND(I554*H554,2)</f>
        <v>0</v>
      </c>
      <c r="BL554" s="15" t="s">
        <v>289</v>
      </c>
      <c r="BM554" s="152" t="s">
        <v>988</v>
      </c>
    </row>
    <row r="555" spans="1:65" s="13" customFormat="1" ht="11.25">
      <c r="B555" s="165"/>
      <c r="D555" s="166" t="s">
        <v>229</v>
      </c>
      <c r="F555" s="168" t="s">
        <v>989</v>
      </c>
      <c r="H555" s="169">
        <v>50.804000000000002</v>
      </c>
      <c r="I555" s="170"/>
      <c r="L555" s="165"/>
      <c r="M555" s="171"/>
      <c r="N555" s="172"/>
      <c r="O555" s="172"/>
      <c r="P555" s="172"/>
      <c r="Q555" s="172"/>
      <c r="R555" s="172"/>
      <c r="S555" s="172"/>
      <c r="T555" s="173"/>
      <c r="AT555" s="167" t="s">
        <v>229</v>
      </c>
      <c r="AU555" s="167" t="s">
        <v>86</v>
      </c>
      <c r="AV555" s="13" t="s">
        <v>86</v>
      </c>
      <c r="AW555" s="13" t="s">
        <v>3</v>
      </c>
      <c r="AX555" s="13" t="s">
        <v>84</v>
      </c>
      <c r="AY555" s="167" t="s">
        <v>163</v>
      </c>
    </row>
    <row r="556" spans="1:65" s="2" customFormat="1" ht="24.2" customHeight="1">
      <c r="A556" s="30"/>
      <c r="B556" s="140"/>
      <c r="C556" s="141" t="s">
        <v>990</v>
      </c>
      <c r="D556" s="141" t="s">
        <v>164</v>
      </c>
      <c r="E556" s="142" t="s">
        <v>991</v>
      </c>
      <c r="F556" s="143" t="s">
        <v>992</v>
      </c>
      <c r="G556" s="144" t="s">
        <v>649</v>
      </c>
      <c r="H556" s="184"/>
      <c r="I556" s="146"/>
      <c r="J556" s="147">
        <f>ROUND(I556*H556,2)</f>
        <v>0</v>
      </c>
      <c r="K556" s="143" t="s">
        <v>227</v>
      </c>
      <c r="L556" s="31"/>
      <c r="M556" s="148" t="s">
        <v>1</v>
      </c>
      <c r="N556" s="149" t="s">
        <v>41</v>
      </c>
      <c r="O556" s="56"/>
      <c r="P556" s="150">
        <f>O556*H556</f>
        <v>0</v>
      </c>
      <c r="Q556" s="150">
        <v>0</v>
      </c>
      <c r="R556" s="150">
        <f>Q556*H556</f>
        <v>0</v>
      </c>
      <c r="S556" s="150">
        <v>0</v>
      </c>
      <c r="T556" s="151">
        <f>S556*H556</f>
        <v>0</v>
      </c>
      <c r="U556" s="30"/>
      <c r="V556" s="30"/>
      <c r="W556" s="30"/>
      <c r="X556" s="30"/>
      <c r="Y556" s="30"/>
      <c r="Z556" s="30"/>
      <c r="AA556" s="30"/>
      <c r="AB556" s="30"/>
      <c r="AC556" s="30"/>
      <c r="AD556" s="30"/>
      <c r="AE556" s="30"/>
      <c r="AR556" s="152" t="s">
        <v>289</v>
      </c>
      <c r="AT556" s="152" t="s">
        <v>164</v>
      </c>
      <c r="AU556" s="152" t="s">
        <v>86</v>
      </c>
      <c r="AY556" s="15" t="s">
        <v>163</v>
      </c>
      <c r="BE556" s="153">
        <f>IF(N556="základní",J556,0)</f>
        <v>0</v>
      </c>
      <c r="BF556" s="153">
        <f>IF(N556="snížená",J556,0)</f>
        <v>0</v>
      </c>
      <c r="BG556" s="153">
        <f>IF(N556="zákl. přenesená",J556,0)</f>
        <v>0</v>
      </c>
      <c r="BH556" s="153">
        <f>IF(N556="sníž. přenesená",J556,0)</f>
        <v>0</v>
      </c>
      <c r="BI556" s="153">
        <f>IF(N556="nulová",J556,0)</f>
        <v>0</v>
      </c>
      <c r="BJ556" s="15" t="s">
        <v>84</v>
      </c>
      <c r="BK556" s="153">
        <f>ROUND(I556*H556,2)</f>
        <v>0</v>
      </c>
      <c r="BL556" s="15" t="s">
        <v>289</v>
      </c>
      <c r="BM556" s="152" t="s">
        <v>993</v>
      </c>
    </row>
    <row r="557" spans="1:65" s="11" customFormat="1" ht="22.9" customHeight="1">
      <c r="B557" s="129"/>
      <c r="D557" s="130" t="s">
        <v>75</v>
      </c>
      <c r="E557" s="163" t="s">
        <v>994</v>
      </c>
      <c r="F557" s="163" t="s">
        <v>995</v>
      </c>
      <c r="I557" s="132"/>
      <c r="J557" s="164">
        <f>BK557</f>
        <v>0</v>
      </c>
      <c r="L557" s="129"/>
      <c r="M557" s="134"/>
      <c r="N557" s="135"/>
      <c r="O557" s="135"/>
      <c r="P557" s="136">
        <f>SUM(P558:P563)</f>
        <v>0</v>
      </c>
      <c r="Q557" s="135"/>
      <c r="R557" s="136">
        <f>SUM(R558:R563)</f>
        <v>5.6880000000000003E-3</v>
      </c>
      <c r="S557" s="135"/>
      <c r="T557" s="137">
        <f>SUM(T558:T563)</f>
        <v>0</v>
      </c>
      <c r="AR557" s="130" t="s">
        <v>86</v>
      </c>
      <c r="AT557" s="138" t="s">
        <v>75</v>
      </c>
      <c r="AU557" s="138" t="s">
        <v>84</v>
      </c>
      <c r="AY557" s="130" t="s">
        <v>163</v>
      </c>
      <c r="BK557" s="139">
        <f>SUM(BK558:BK563)</f>
        <v>0</v>
      </c>
    </row>
    <row r="558" spans="1:65" s="2" customFormat="1" ht="24.2" customHeight="1">
      <c r="A558" s="30"/>
      <c r="B558" s="140"/>
      <c r="C558" s="141" t="s">
        <v>996</v>
      </c>
      <c r="D558" s="141" t="s">
        <v>164</v>
      </c>
      <c r="E558" s="142" t="s">
        <v>997</v>
      </c>
      <c r="F558" s="143" t="s">
        <v>998</v>
      </c>
      <c r="G558" s="144" t="s">
        <v>253</v>
      </c>
      <c r="H558" s="145">
        <v>7.2</v>
      </c>
      <c r="I558" s="146"/>
      <c r="J558" s="147">
        <f>ROUND(I558*H558,2)</f>
        <v>0</v>
      </c>
      <c r="K558" s="143" t="s">
        <v>227</v>
      </c>
      <c r="L558" s="31"/>
      <c r="M558" s="148" t="s">
        <v>1</v>
      </c>
      <c r="N558" s="149" t="s">
        <v>41</v>
      </c>
      <c r="O558" s="56"/>
      <c r="P558" s="150">
        <f>O558*H558</f>
        <v>0</v>
      </c>
      <c r="Q558" s="150">
        <v>2.9999999999999997E-4</v>
      </c>
      <c r="R558" s="150">
        <f>Q558*H558</f>
        <v>2.16E-3</v>
      </c>
      <c r="S558" s="150">
        <v>0</v>
      </c>
      <c r="T558" s="151">
        <f>S558*H558</f>
        <v>0</v>
      </c>
      <c r="U558" s="30"/>
      <c r="V558" s="30"/>
      <c r="W558" s="30"/>
      <c r="X558" s="30"/>
      <c r="Y558" s="30"/>
      <c r="Z558" s="30"/>
      <c r="AA558" s="30"/>
      <c r="AB558" s="30"/>
      <c r="AC558" s="30"/>
      <c r="AD558" s="30"/>
      <c r="AE558" s="30"/>
      <c r="AR558" s="152" t="s">
        <v>289</v>
      </c>
      <c r="AT558" s="152" t="s">
        <v>164</v>
      </c>
      <c r="AU558" s="152" t="s">
        <v>86</v>
      </c>
      <c r="AY558" s="15" t="s">
        <v>163</v>
      </c>
      <c r="BE558" s="153">
        <f>IF(N558="základní",J558,0)</f>
        <v>0</v>
      </c>
      <c r="BF558" s="153">
        <f>IF(N558="snížená",J558,0)</f>
        <v>0</v>
      </c>
      <c r="BG558" s="153">
        <f>IF(N558="zákl. přenesená",J558,0)</f>
        <v>0</v>
      </c>
      <c r="BH558" s="153">
        <f>IF(N558="sníž. přenesená",J558,0)</f>
        <v>0</v>
      </c>
      <c r="BI558" s="153">
        <f>IF(N558="nulová",J558,0)</f>
        <v>0</v>
      </c>
      <c r="BJ558" s="15" t="s">
        <v>84</v>
      </c>
      <c r="BK558" s="153">
        <f>ROUND(I558*H558,2)</f>
        <v>0</v>
      </c>
      <c r="BL558" s="15" t="s">
        <v>289</v>
      </c>
      <c r="BM558" s="152" t="s">
        <v>999</v>
      </c>
    </row>
    <row r="559" spans="1:65" s="13" customFormat="1" ht="11.25">
      <c r="B559" s="165"/>
      <c r="D559" s="166" t="s">
        <v>229</v>
      </c>
      <c r="E559" s="167" t="s">
        <v>1</v>
      </c>
      <c r="F559" s="168" t="s">
        <v>1000</v>
      </c>
      <c r="H559" s="169">
        <v>3.24</v>
      </c>
      <c r="I559" s="170"/>
      <c r="L559" s="165"/>
      <c r="M559" s="171"/>
      <c r="N559" s="172"/>
      <c r="O559" s="172"/>
      <c r="P559" s="172"/>
      <c r="Q559" s="172"/>
      <c r="R559" s="172"/>
      <c r="S559" s="172"/>
      <c r="T559" s="173"/>
      <c r="AT559" s="167" t="s">
        <v>229</v>
      </c>
      <c r="AU559" s="167" t="s">
        <v>86</v>
      </c>
      <c r="AV559" s="13" t="s">
        <v>86</v>
      </c>
      <c r="AW559" s="13" t="s">
        <v>32</v>
      </c>
      <c r="AX559" s="13" t="s">
        <v>76</v>
      </c>
      <c r="AY559" s="167" t="s">
        <v>163</v>
      </c>
    </row>
    <row r="560" spans="1:65" s="13" customFormat="1" ht="11.25">
      <c r="B560" s="165"/>
      <c r="D560" s="166" t="s">
        <v>229</v>
      </c>
      <c r="E560" s="167" t="s">
        <v>1</v>
      </c>
      <c r="F560" s="168" t="s">
        <v>1001</v>
      </c>
      <c r="H560" s="169">
        <v>3.96</v>
      </c>
      <c r="I560" s="170"/>
      <c r="L560" s="165"/>
      <c r="M560" s="171"/>
      <c r="N560" s="172"/>
      <c r="O560" s="172"/>
      <c r="P560" s="172"/>
      <c r="Q560" s="172"/>
      <c r="R560" s="172"/>
      <c r="S560" s="172"/>
      <c r="T560" s="173"/>
      <c r="AT560" s="167" t="s">
        <v>229</v>
      </c>
      <c r="AU560" s="167" t="s">
        <v>86</v>
      </c>
      <c r="AV560" s="13" t="s">
        <v>86</v>
      </c>
      <c r="AW560" s="13" t="s">
        <v>32</v>
      </c>
      <c r="AX560" s="13" t="s">
        <v>76</v>
      </c>
      <c r="AY560" s="167" t="s">
        <v>163</v>
      </c>
    </row>
    <row r="561" spans="1:65" s="2" customFormat="1" ht="16.5" customHeight="1">
      <c r="A561" s="30"/>
      <c r="B561" s="140"/>
      <c r="C561" s="141" t="s">
        <v>1002</v>
      </c>
      <c r="D561" s="141" t="s">
        <v>164</v>
      </c>
      <c r="E561" s="142" t="s">
        <v>1003</v>
      </c>
      <c r="F561" s="143" t="s">
        <v>1004</v>
      </c>
      <c r="G561" s="144" t="s">
        <v>253</v>
      </c>
      <c r="H561" s="145">
        <v>7.2</v>
      </c>
      <c r="I561" s="146"/>
      <c r="J561" s="147">
        <f>ROUND(I561*H561,2)</f>
        <v>0</v>
      </c>
      <c r="K561" s="143" t="s">
        <v>227</v>
      </c>
      <c r="L561" s="31"/>
      <c r="M561" s="148" t="s">
        <v>1</v>
      </c>
      <c r="N561" s="149" t="s">
        <v>41</v>
      </c>
      <c r="O561" s="56"/>
      <c r="P561" s="150">
        <f>O561*H561</f>
        <v>0</v>
      </c>
      <c r="Q561" s="150">
        <v>2.4000000000000001E-4</v>
      </c>
      <c r="R561" s="150">
        <f>Q561*H561</f>
        <v>1.7280000000000002E-3</v>
      </c>
      <c r="S561" s="150">
        <v>0</v>
      </c>
      <c r="T561" s="151">
        <f>S561*H561</f>
        <v>0</v>
      </c>
      <c r="U561" s="30"/>
      <c r="V561" s="30"/>
      <c r="W561" s="30"/>
      <c r="X561" s="30"/>
      <c r="Y561" s="30"/>
      <c r="Z561" s="30"/>
      <c r="AA561" s="30"/>
      <c r="AB561" s="30"/>
      <c r="AC561" s="30"/>
      <c r="AD561" s="30"/>
      <c r="AE561" s="30"/>
      <c r="AR561" s="152" t="s">
        <v>289</v>
      </c>
      <c r="AT561" s="152" t="s">
        <v>164</v>
      </c>
      <c r="AU561" s="152" t="s">
        <v>86</v>
      </c>
      <c r="AY561" s="15" t="s">
        <v>163</v>
      </c>
      <c r="BE561" s="153">
        <f>IF(N561="základní",J561,0)</f>
        <v>0</v>
      </c>
      <c r="BF561" s="153">
        <f>IF(N561="snížená",J561,0)</f>
        <v>0</v>
      </c>
      <c r="BG561" s="153">
        <f>IF(N561="zákl. přenesená",J561,0)</f>
        <v>0</v>
      </c>
      <c r="BH561" s="153">
        <f>IF(N561="sníž. přenesená",J561,0)</f>
        <v>0</v>
      </c>
      <c r="BI561" s="153">
        <f>IF(N561="nulová",J561,0)</f>
        <v>0</v>
      </c>
      <c r="BJ561" s="15" t="s">
        <v>84</v>
      </c>
      <c r="BK561" s="153">
        <f>ROUND(I561*H561,2)</f>
        <v>0</v>
      </c>
      <c r="BL561" s="15" t="s">
        <v>289</v>
      </c>
      <c r="BM561" s="152" t="s">
        <v>1005</v>
      </c>
    </row>
    <row r="562" spans="1:65" s="2" customFormat="1" ht="16.5" customHeight="1">
      <c r="A562" s="30"/>
      <c r="B562" s="140"/>
      <c r="C562" s="141" t="s">
        <v>1006</v>
      </c>
      <c r="D562" s="141" t="s">
        <v>164</v>
      </c>
      <c r="E562" s="142" t="s">
        <v>1007</v>
      </c>
      <c r="F562" s="143" t="s">
        <v>1008</v>
      </c>
      <c r="G562" s="144" t="s">
        <v>253</v>
      </c>
      <c r="H562" s="145">
        <v>7.2</v>
      </c>
      <c r="I562" s="146"/>
      <c r="J562" s="147">
        <f>ROUND(I562*H562,2)</f>
        <v>0</v>
      </c>
      <c r="K562" s="143" t="s">
        <v>227</v>
      </c>
      <c r="L562" s="31"/>
      <c r="M562" s="148" t="s">
        <v>1</v>
      </c>
      <c r="N562" s="149" t="s">
        <v>41</v>
      </c>
      <c r="O562" s="56"/>
      <c r="P562" s="150">
        <f>O562*H562</f>
        <v>0</v>
      </c>
      <c r="Q562" s="150">
        <v>2.5000000000000001E-4</v>
      </c>
      <c r="R562" s="150">
        <f>Q562*H562</f>
        <v>1.8000000000000002E-3</v>
      </c>
      <c r="S562" s="150">
        <v>0</v>
      </c>
      <c r="T562" s="151">
        <f>S562*H562</f>
        <v>0</v>
      </c>
      <c r="U562" s="30"/>
      <c r="V562" s="30"/>
      <c r="W562" s="30"/>
      <c r="X562" s="30"/>
      <c r="Y562" s="30"/>
      <c r="Z562" s="30"/>
      <c r="AA562" s="30"/>
      <c r="AB562" s="30"/>
      <c r="AC562" s="30"/>
      <c r="AD562" s="30"/>
      <c r="AE562" s="30"/>
      <c r="AR562" s="152" t="s">
        <v>289</v>
      </c>
      <c r="AT562" s="152" t="s">
        <v>164</v>
      </c>
      <c r="AU562" s="152" t="s">
        <v>86</v>
      </c>
      <c r="AY562" s="15" t="s">
        <v>163</v>
      </c>
      <c r="BE562" s="153">
        <f>IF(N562="základní",J562,0)</f>
        <v>0</v>
      </c>
      <c r="BF562" s="153">
        <f>IF(N562="snížená",J562,0)</f>
        <v>0</v>
      </c>
      <c r="BG562" s="153">
        <f>IF(N562="zákl. přenesená",J562,0)</f>
        <v>0</v>
      </c>
      <c r="BH562" s="153">
        <f>IF(N562="sníž. přenesená",J562,0)</f>
        <v>0</v>
      </c>
      <c r="BI562" s="153">
        <f>IF(N562="nulová",J562,0)</f>
        <v>0</v>
      </c>
      <c r="BJ562" s="15" t="s">
        <v>84</v>
      </c>
      <c r="BK562" s="153">
        <f>ROUND(I562*H562,2)</f>
        <v>0</v>
      </c>
      <c r="BL562" s="15" t="s">
        <v>289</v>
      </c>
      <c r="BM562" s="152" t="s">
        <v>1009</v>
      </c>
    </row>
    <row r="563" spans="1:65" s="2" customFormat="1" ht="24.2" customHeight="1">
      <c r="A563" s="30"/>
      <c r="B563" s="140"/>
      <c r="C563" s="141" t="s">
        <v>1010</v>
      </c>
      <c r="D563" s="141" t="s">
        <v>164</v>
      </c>
      <c r="E563" s="142" t="s">
        <v>1011</v>
      </c>
      <c r="F563" s="143" t="s">
        <v>1012</v>
      </c>
      <c r="G563" s="144" t="s">
        <v>649</v>
      </c>
      <c r="H563" s="184"/>
      <c r="I563" s="146"/>
      <c r="J563" s="147">
        <f>ROUND(I563*H563,2)</f>
        <v>0</v>
      </c>
      <c r="K563" s="143" t="s">
        <v>227</v>
      </c>
      <c r="L563" s="31"/>
      <c r="M563" s="148" t="s">
        <v>1</v>
      </c>
      <c r="N563" s="149" t="s">
        <v>41</v>
      </c>
      <c r="O563" s="56"/>
      <c r="P563" s="150">
        <f>O563*H563</f>
        <v>0</v>
      </c>
      <c r="Q563" s="150">
        <v>0</v>
      </c>
      <c r="R563" s="150">
        <f>Q563*H563</f>
        <v>0</v>
      </c>
      <c r="S563" s="150">
        <v>0</v>
      </c>
      <c r="T563" s="151">
        <f>S563*H563</f>
        <v>0</v>
      </c>
      <c r="U563" s="30"/>
      <c r="V563" s="30"/>
      <c r="W563" s="30"/>
      <c r="X563" s="30"/>
      <c r="Y563" s="30"/>
      <c r="Z563" s="30"/>
      <c r="AA563" s="30"/>
      <c r="AB563" s="30"/>
      <c r="AC563" s="30"/>
      <c r="AD563" s="30"/>
      <c r="AE563" s="30"/>
      <c r="AR563" s="152" t="s">
        <v>289</v>
      </c>
      <c r="AT563" s="152" t="s">
        <v>164</v>
      </c>
      <c r="AU563" s="152" t="s">
        <v>86</v>
      </c>
      <c r="AY563" s="15" t="s">
        <v>163</v>
      </c>
      <c r="BE563" s="153">
        <f>IF(N563="základní",J563,0)</f>
        <v>0</v>
      </c>
      <c r="BF563" s="153">
        <f>IF(N563="snížená",J563,0)</f>
        <v>0</v>
      </c>
      <c r="BG563" s="153">
        <f>IF(N563="zákl. přenesená",J563,0)</f>
        <v>0</v>
      </c>
      <c r="BH563" s="153">
        <f>IF(N563="sníž. přenesená",J563,0)</f>
        <v>0</v>
      </c>
      <c r="BI563" s="153">
        <f>IF(N563="nulová",J563,0)</f>
        <v>0</v>
      </c>
      <c r="BJ563" s="15" t="s">
        <v>84</v>
      </c>
      <c r="BK563" s="153">
        <f>ROUND(I563*H563,2)</f>
        <v>0</v>
      </c>
      <c r="BL563" s="15" t="s">
        <v>289</v>
      </c>
      <c r="BM563" s="152" t="s">
        <v>1013</v>
      </c>
    </row>
    <row r="564" spans="1:65" s="11" customFormat="1" ht="22.9" customHeight="1">
      <c r="B564" s="129"/>
      <c r="D564" s="130" t="s">
        <v>75</v>
      </c>
      <c r="E564" s="163" t="s">
        <v>1014</v>
      </c>
      <c r="F564" s="163" t="s">
        <v>1015</v>
      </c>
      <c r="I564" s="132"/>
      <c r="J564" s="164">
        <f>BK564</f>
        <v>0</v>
      </c>
      <c r="L564" s="129"/>
      <c r="M564" s="134"/>
      <c r="N564" s="135"/>
      <c r="O564" s="135"/>
      <c r="P564" s="136">
        <f>SUM(P565:P597)</f>
        <v>0</v>
      </c>
      <c r="Q564" s="135"/>
      <c r="R564" s="136">
        <f>SUM(R565:R597)</f>
        <v>0.67674210000000001</v>
      </c>
      <c r="S564" s="135"/>
      <c r="T564" s="137">
        <f>SUM(T565:T597)</f>
        <v>0</v>
      </c>
      <c r="AR564" s="130" t="s">
        <v>86</v>
      </c>
      <c r="AT564" s="138" t="s">
        <v>75</v>
      </c>
      <c r="AU564" s="138" t="s">
        <v>84</v>
      </c>
      <c r="AY564" s="130" t="s">
        <v>163</v>
      </c>
      <c r="BK564" s="139">
        <f>SUM(BK565:BK597)</f>
        <v>0</v>
      </c>
    </row>
    <row r="565" spans="1:65" s="2" customFormat="1" ht="16.5" customHeight="1">
      <c r="A565" s="30"/>
      <c r="B565" s="140"/>
      <c r="C565" s="141" t="s">
        <v>1016</v>
      </c>
      <c r="D565" s="141" t="s">
        <v>164</v>
      </c>
      <c r="E565" s="142" t="s">
        <v>1017</v>
      </c>
      <c r="F565" s="143" t="s">
        <v>1018</v>
      </c>
      <c r="G565" s="144" t="s">
        <v>253</v>
      </c>
      <c r="H565" s="145">
        <v>28.36</v>
      </c>
      <c r="I565" s="146"/>
      <c r="J565" s="147">
        <f>ROUND(I565*H565,2)</f>
        <v>0</v>
      </c>
      <c r="K565" s="143" t="s">
        <v>227</v>
      </c>
      <c r="L565" s="31"/>
      <c r="M565" s="148" t="s">
        <v>1</v>
      </c>
      <c r="N565" s="149" t="s">
        <v>41</v>
      </c>
      <c r="O565" s="56"/>
      <c r="P565" s="150">
        <f>O565*H565</f>
        <v>0</v>
      </c>
      <c r="Q565" s="150">
        <v>2.9999999999999997E-4</v>
      </c>
      <c r="R565" s="150">
        <f>Q565*H565</f>
        <v>8.5079999999999999E-3</v>
      </c>
      <c r="S565" s="150">
        <v>0</v>
      </c>
      <c r="T565" s="151">
        <f>S565*H565</f>
        <v>0</v>
      </c>
      <c r="U565" s="30"/>
      <c r="V565" s="30"/>
      <c r="W565" s="30"/>
      <c r="X565" s="30"/>
      <c r="Y565" s="30"/>
      <c r="Z565" s="30"/>
      <c r="AA565" s="30"/>
      <c r="AB565" s="30"/>
      <c r="AC565" s="30"/>
      <c r="AD565" s="30"/>
      <c r="AE565" s="30"/>
      <c r="AR565" s="152" t="s">
        <v>289</v>
      </c>
      <c r="AT565" s="152" t="s">
        <v>164</v>
      </c>
      <c r="AU565" s="152" t="s">
        <v>86</v>
      </c>
      <c r="AY565" s="15" t="s">
        <v>163</v>
      </c>
      <c r="BE565" s="153">
        <f>IF(N565="základní",J565,0)</f>
        <v>0</v>
      </c>
      <c r="BF565" s="153">
        <f>IF(N565="snížená",J565,0)</f>
        <v>0</v>
      </c>
      <c r="BG565" s="153">
        <f>IF(N565="zákl. přenesená",J565,0)</f>
        <v>0</v>
      </c>
      <c r="BH565" s="153">
        <f>IF(N565="sníž. přenesená",J565,0)</f>
        <v>0</v>
      </c>
      <c r="BI565" s="153">
        <f>IF(N565="nulová",J565,0)</f>
        <v>0</v>
      </c>
      <c r="BJ565" s="15" t="s">
        <v>84</v>
      </c>
      <c r="BK565" s="153">
        <f>ROUND(I565*H565,2)</f>
        <v>0</v>
      </c>
      <c r="BL565" s="15" t="s">
        <v>289</v>
      </c>
      <c r="BM565" s="152" t="s">
        <v>1019</v>
      </c>
    </row>
    <row r="566" spans="1:65" s="13" customFormat="1" ht="11.25">
      <c r="B566" s="165"/>
      <c r="D566" s="166" t="s">
        <v>229</v>
      </c>
      <c r="E566" s="167" t="s">
        <v>1</v>
      </c>
      <c r="F566" s="168" t="s">
        <v>1020</v>
      </c>
      <c r="H566" s="169">
        <v>14.52</v>
      </c>
      <c r="I566" s="170"/>
      <c r="L566" s="165"/>
      <c r="M566" s="171"/>
      <c r="N566" s="172"/>
      <c r="O566" s="172"/>
      <c r="P566" s="172"/>
      <c r="Q566" s="172"/>
      <c r="R566" s="172"/>
      <c r="S566" s="172"/>
      <c r="T566" s="173"/>
      <c r="AT566" s="167" t="s">
        <v>229</v>
      </c>
      <c r="AU566" s="167" t="s">
        <v>86</v>
      </c>
      <c r="AV566" s="13" t="s">
        <v>86</v>
      </c>
      <c r="AW566" s="13" t="s">
        <v>32</v>
      </c>
      <c r="AX566" s="13" t="s">
        <v>76</v>
      </c>
      <c r="AY566" s="167" t="s">
        <v>163</v>
      </c>
    </row>
    <row r="567" spans="1:65" s="13" customFormat="1" ht="11.25">
      <c r="B567" s="165"/>
      <c r="D567" s="166" t="s">
        <v>229</v>
      </c>
      <c r="E567" s="167" t="s">
        <v>1</v>
      </c>
      <c r="F567" s="168" t="s">
        <v>1021</v>
      </c>
      <c r="H567" s="169">
        <v>-16</v>
      </c>
      <c r="I567" s="170"/>
      <c r="L567" s="165"/>
      <c r="M567" s="171"/>
      <c r="N567" s="172"/>
      <c r="O567" s="172"/>
      <c r="P567" s="172"/>
      <c r="Q567" s="172"/>
      <c r="R567" s="172"/>
      <c r="S567" s="172"/>
      <c r="T567" s="173"/>
      <c r="AT567" s="167" t="s">
        <v>229</v>
      </c>
      <c r="AU567" s="167" t="s">
        <v>86</v>
      </c>
      <c r="AV567" s="13" t="s">
        <v>86</v>
      </c>
      <c r="AW567" s="13" t="s">
        <v>32</v>
      </c>
      <c r="AX567" s="13" t="s">
        <v>76</v>
      </c>
      <c r="AY567" s="167" t="s">
        <v>163</v>
      </c>
    </row>
    <row r="568" spans="1:65" s="13" customFormat="1" ht="11.25">
      <c r="B568" s="165"/>
      <c r="D568" s="166" t="s">
        <v>229</v>
      </c>
      <c r="E568" s="167" t="s">
        <v>1</v>
      </c>
      <c r="F568" s="168" t="s">
        <v>1022</v>
      </c>
      <c r="H568" s="169">
        <v>9.52</v>
      </c>
      <c r="I568" s="170"/>
      <c r="L568" s="165"/>
      <c r="M568" s="171"/>
      <c r="N568" s="172"/>
      <c r="O568" s="172"/>
      <c r="P568" s="172"/>
      <c r="Q568" s="172"/>
      <c r="R568" s="172"/>
      <c r="S568" s="172"/>
      <c r="T568" s="173"/>
      <c r="AT568" s="167" t="s">
        <v>229</v>
      </c>
      <c r="AU568" s="167" t="s">
        <v>86</v>
      </c>
      <c r="AV568" s="13" t="s">
        <v>86</v>
      </c>
      <c r="AW568" s="13" t="s">
        <v>32</v>
      </c>
      <c r="AX568" s="13" t="s">
        <v>76</v>
      </c>
      <c r="AY568" s="167" t="s">
        <v>163</v>
      </c>
    </row>
    <row r="569" spans="1:65" s="13" customFormat="1" ht="11.25">
      <c r="B569" s="165"/>
      <c r="D569" s="166" t="s">
        <v>229</v>
      </c>
      <c r="E569" s="167" t="s">
        <v>1</v>
      </c>
      <c r="F569" s="168" t="s">
        <v>921</v>
      </c>
      <c r="H569" s="169">
        <v>-1.4</v>
      </c>
      <c r="I569" s="170"/>
      <c r="L569" s="165"/>
      <c r="M569" s="171"/>
      <c r="N569" s="172"/>
      <c r="O569" s="172"/>
      <c r="P569" s="172"/>
      <c r="Q569" s="172"/>
      <c r="R569" s="172"/>
      <c r="S569" s="172"/>
      <c r="T569" s="173"/>
      <c r="AT569" s="167" t="s">
        <v>229</v>
      </c>
      <c r="AU569" s="167" t="s">
        <v>86</v>
      </c>
      <c r="AV569" s="13" t="s">
        <v>86</v>
      </c>
      <c r="AW569" s="13" t="s">
        <v>32</v>
      </c>
      <c r="AX569" s="13" t="s">
        <v>76</v>
      </c>
      <c r="AY569" s="167" t="s">
        <v>163</v>
      </c>
    </row>
    <row r="570" spans="1:65" s="13" customFormat="1" ht="11.25">
      <c r="B570" s="165"/>
      <c r="D570" s="166" t="s">
        <v>229</v>
      </c>
      <c r="E570" s="167" t="s">
        <v>1</v>
      </c>
      <c r="F570" s="168" t="s">
        <v>1023</v>
      </c>
      <c r="H570" s="169">
        <v>-1.2</v>
      </c>
      <c r="I570" s="170"/>
      <c r="L570" s="165"/>
      <c r="M570" s="171"/>
      <c r="N570" s="172"/>
      <c r="O570" s="172"/>
      <c r="P570" s="172"/>
      <c r="Q570" s="172"/>
      <c r="R570" s="172"/>
      <c r="S570" s="172"/>
      <c r="T570" s="173"/>
      <c r="AT570" s="167" t="s">
        <v>229</v>
      </c>
      <c r="AU570" s="167" t="s">
        <v>86</v>
      </c>
      <c r="AV570" s="13" t="s">
        <v>86</v>
      </c>
      <c r="AW570" s="13" t="s">
        <v>32</v>
      </c>
      <c r="AX570" s="13" t="s">
        <v>76</v>
      </c>
      <c r="AY570" s="167" t="s">
        <v>163</v>
      </c>
    </row>
    <row r="571" spans="1:65" s="13" customFormat="1" ht="11.25">
      <c r="B571" s="165"/>
      <c r="D571" s="166" t="s">
        <v>229</v>
      </c>
      <c r="E571" s="167" t="s">
        <v>1</v>
      </c>
      <c r="F571" s="168" t="s">
        <v>1024</v>
      </c>
      <c r="H571" s="169">
        <v>9.1999999999999993</v>
      </c>
      <c r="I571" s="170"/>
      <c r="L571" s="165"/>
      <c r="M571" s="171"/>
      <c r="N571" s="172"/>
      <c r="O571" s="172"/>
      <c r="P571" s="172"/>
      <c r="Q571" s="172"/>
      <c r="R571" s="172"/>
      <c r="S571" s="172"/>
      <c r="T571" s="173"/>
      <c r="AT571" s="167" t="s">
        <v>229</v>
      </c>
      <c r="AU571" s="167" t="s">
        <v>86</v>
      </c>
      <c r="AV571" s="13" t="s">
        <v>86</v>
      </c>
      <c r="AW571" s="13" t="s">
        <v>32</v>
      </c>
      <c r="AX571" s="13" t="s">
        <v>76</v>
      </c>
      <c r="AY571" s="167" t="s">
        <v>163</v>
      </c>
    </row>
    <row r="572" spans="1:65" s="13" customFormat="1" ht="11.25">
      <c r="B572" s="165"/>
      <c r="D572" s="166" t="s">
        <v>229</v>
      </c>
      <c r="E572" s="167" t="s">
        <v>1</v>
      </c>
      <c r="F572" s="168" t="s">
        <v>1023</v>
      </c>
      <c r="H572" s="169">
        <v>-1.2</v>
      </c>
      <c r="I572" s="170"/>
      <c r="L572" s="165"/>
      <c r="M572" s="171"/>
      <c r="N572" s="172"/>
      <c r="O572" s="172"/>
      <c r="P572" s="172"/>
      <c r="Q572" s="172"/>
      <c r="R572" s="172"/>
      <c r="S572" s="172"/>
      <c r="T572" s="173"/>
      <c r="AT572" s="167" t="s">
        <v>229</v>
      </c>
      <c r="AU572" s="167" t="s">
        <v>86</v>
      </c>
      <c r="AV572" s="13" t="s">
        <v>86</v>
      </c>
      <c r="AW572" s="13" t="s">
        <v>32</v>
      </c>
      <c r="AX572" s="13" t="s">
        <v>76</v>
      </c>
      <c r="AY572" s="167" t="s">
        <v>163</v>
      </c>
    </row>
    <row r="573" spans="1:65" s="13" customFormat="1" ht="11.25">
      <c r="B573" s="165"/>
      <c r="D573" s="166" t="s">
        <v>229</v>
      </c>
      <c r="E573" s="167" t="s">
        <v>1</v>
      </c>
      <c r="F573" s="168" t="s">
        <v>1025</v>
      </c>
      <c r="H573" s="169">
        <v>9.52</v>
      </c>
      <c r="I573" s="170"/>
      <c r="L573" s="165"/>
      <c r="M573" s="171"/>
      <c r="N573" s="172"/>
      <c r="O573" s="172"/>
      <c r="P573" s="172"/>
      <c r="Q573" s="172"/>
      <c r="R573" s="172"/>
      <c r="S573" s="172"/>
      <c r="T573" s="173"/>
      <c r="AT573" s="167" t="s">
        <v>229</v>
      </c>
      <c r="AU573" s="167" t="s">
        <v>86</v>
      </c>
      <c r="AV573" s="13" t="s">
        <v>86</v>
      </c>
      <c r="AW573" s="13" t="s">
        <v>32</v>
      </c>
      <c r="AX573" s="13" t="s">
        <v>76</v>
      </c>
      <c r="AY573" s="167" t="s">
        <v>163</v>
      </c>
    </row>
    <row r="574" spans="1:65" s="13" customFormat="1" ht="11.25">
      <c r="B574" s="165"/>
      <c r="D574" s="166" t="s">
        <v>229</v>
      </c>
      <c r="E574" s="167" t="s">
        <v>1</v>
      </c>
      <c r="F574" s="168" t="s">
        <v>921</v>
      </c>
      <c r="H574" s="169">
        <v>-1.4</v>
      </c>
      <c r="I574" s="170"/>
      <c r="L574" s="165"/>
      <c r="M574" s="171"/>
      <c r="N574" s="172"/>
      <c r="O574" s="172"/>
      <c r="P574" s="172"/>
      <c r="Q574" s="172"/>
      <c r="R574" s="172"/>
      <c r="S574" s="172"/>
      <c r="T574" s="173"/>
      <c r="AT574" s="167" t="s">
        <v>229</v>
      </c>
      <c r="AU574" s="167" t="s">
        <v>86</v>
      </c>
      <c r="AV574" s="13" t="s">
        <v>86</v>
      </c>
      <c r="AW574" s="13" t="s">
        <v>32</v>
      </c>
      <c r="AX574" s="13" t="s">
        <v>76</v>
      </c>
      <c r="AY574" s="167" t="s">
        <v>163</v>
      </c>
    </row>
    <row r="575" spans="1:65" s="13" customFormat="1" ht="11.25">
      <c r="B575" s="165"/>
      <c r="D575" s="166" t="s">
        <v>229</v>
      </c>
      <c r="E575" s="167" t="s">
        <v>1</v>
      </c>
      <c r="F575" s="168" t="s">
        <v>1023</v>
      </c>
      <c r="H575" s="169">
        <v>-1.2</v>
      </c>
      <c r="I575" s="170"/>
      <c r="L575" s="165"/>
      <c r="M575" s="171"/>
      <c r="N575" s="172"/>
      <c r="O575" s="172"/>
      <c r="P575" s="172"/>
      <c r="Q575" s="172"/>
      <c r="R575" s="172"/>
      <c r="S575" s="172"/>
      <c r="T575" s="173"/>
      <c r="AT575" s="167" t="s">
        <v>229</v>
      </c>
      <c r="AU575" s="167" t="s">
        <v>86</v>
      </c>
      <c r="AV575" s="13" t="s">
        <v>86</v>
      </c>
      <c r="AW575" s="13" t="s">
        <v>32</v>
      </c>
      <c r="AX575" s="13" t="s">
        <v>76</v>
      </c>
      <c r="AY575" s="167" t="s">
        <v>163</v>
      </c>
    </row>
    <row r="576" spans="1:65" s="13" customFormat="1" ht="11.25">
      <c r="B576" s="165"/>
      <c r="D576" s="166" t="s">
        <v>229</v>
      </c>
      <c r="E576" s="167" t="s">
        <v>1</v>
      </c>
      <c r="F576" s="168" t="s">
        <v>1026</v>
      </c>
      <c r="H576" s="169">
        <v>9.1999999999999993</v>
      </c>
      <c r="I576" s="170"/>
      <c r="L576" s="165"/>
      <c r="M576" s="171"/>
      <c r="N576" s="172"/>
      <c r="O576" s="172"/>
      <c r="P576" s="172"/>
      <c r="Q576" s="172"/>
      <c r="R576" s="172"/>
      <c r="S576" s="172"/>
      <c r="T576" s="173"/>
      <c r="AT576" s="167" t="s">
        <v>229</v>
      </c>
      <c r="AU576" s="167" t="s">
        <v>86</v>
      </c>
      <c r="AV576" s="13" t="s">
        <v>86</v>
      </c>
      <c r="AW576" s="13" t="s">
        <v>32</v>
      </c>
      <c r="AX576" s="13" t="s">
        <v>76</v>
      </c>
      <c r="AY576" s="167" t="s">
        <v>163</v>
      </c>
    </row>
    <row r="577" spans="1:65" s="13" customFormat="1" ht="11.25">
      <c r="B577" s="165"/>
      <c r="D577" s="166" t="s">
        <v>229</v>
      </c>
      <c r="E577" s="167" t="s">
        <v>1</v>
      </c>
      <c r="F577" s="168" t="s">
        <v>1023</v>
      </c>
      <c r="H577" s="169">
        <v>-1.2</v>
      </c>
      <c r="I577" s="170"/>
      <c r="L577" s="165"/>
      <c r="M577" s="171"/>
      <c r="N577" s="172"/>
      <c r="O577" s="172"/>
      <c r="P577" s="172"/>
      <c r="Q577" s="172"/>
      <c r="R577" s="172"/>
      <c r="S577" s="172"/>
      <c r="T577" s="173"/>
      <c r="AT577" s="167" t="s">
        <v>229</v>
      </c>
      <c r="AU577" s="167" t="s">
        <v>86</v>
      </c>
      <c r="AV577" s="13" t="s">
        <v>86</v>
      </c>
      <c r="AW577" s="13" t="s">
        <v>32</v>
      </c>
      <c r="AX577" s="13" t="s">
        <v>76</v>
      </c>
      <c r="AY577" s="167" t="s">
        <v>163</v>
      </c>
    </row>
    <row r="578" spans="1:65" s="2" customFormat="1" ht="33" customHeight="1">
      <c r="A578" s="30"/>
      <c r="B578" s="140"/>
      <c r="C578" s="141" t="s">
        <v>1027</v>
      </c>
      <c r="D578" s="141" t="s">
        <v>164</v>
      </c>
      <c r="E578" s="142" t="s">
        <v>1028</v>
      </c>
      <c r="F578" s="143" t="s">
        <v>1029</v>
      </c>
      <c r="G578" s="144" t="s">
        <v>253</v>
      </c>
      <c r="H578" s="145">
        <v>28.36</v>
      </c>
      <c r="I578" s="146"/>
      <c r="J578" s="147">
        <f>ROUND(I578*H578,2)</f>
        <v>0</v>
      </c>
      <c r="K578" s="143" t="s">
        <v>227</v>
      </c>
      <c r="L578" s="31"/>
      <c r="M578" s="148" t="s">
        <v>1</v>
      </c>
      <c r="N578" s="149" t="s">
        <v>41</v>
      </c>
      <c r="O578" s="56"/>
      <c r="P578" s="150">
        <f>O578*H578</f>
        <v>0</v>
      </c>
      <c r="Q578" s="150">
        <v>0</v>
      </c>
      <c r="R578" s="150">
        <f>Q578*H578</f>
        <v>0</v>
      </c>
      <c r="S578" s="150">
        <v>0</v>
      </c>
      <c r="T578" s="151">
        <f>S578*H578</f>
        <v>0</v>
      </c>
      <c r="U578" s="30"/>
      <c r="V578" s="30"/>
      <c r="W578" s="30"/>
      <c r="X578" s="30"/>
      <c r="Y578" s="30"/>
      <c r="Z578" s="30"/>
      <c r="AA578" s="30"/>
      <c r="AB578" s="30"/>
      <c r="AC578" s="30"/>
      <c r="AD578" s="30"/>
      <c r="AE578" s="30"/>
      <c r="AR578" s="152" t="s">
        <v>289</v>
      </c>
      <c r="AT578" s="152" t="s">
        <v>164</v>
      </c>
      <c r="AU578" s="152" t="s">
        <v>86</v>
      </c>
      <c r="AY578" s="15" t="s">
        <v>163</v>
      </c>
      <c r="BE578" s="153">
        <f>IF(N578="základní",J578,0)</f>
        <v>0</v>
      </c>
      <c r="BF578" s="153">
        <f>IF(N578="snížená",J578,0)</f>
        <v>0</v>
      </c>
      <c r="BG578" s="153">
        <f>IF(N578="zákl. přenesená",J578,0)</f>
        <v>0</v>
      </c>
      <c r="BH578" s="153">
        <f>IF(N578="sníž. přenesená",J578,0)</f>
        <v>0</v>
      </c>
      <c r="BI578" s="153">
        <f>IF(N578="nulová",J578,0)</f>
        <v>0</v>
      </c>
      <c r="BJ578" s="15" t="s">
        <v>84</v>
      </c>
      <c r="BK578" s="153">
        <f>ROUND(I578*H578,2)</f>
        <v>0</v>
      </c>
      <c r="BL578" s="15" t="s">
        <v>289</v>
      </c>
      <c r="BM578" s="152" t="s">
        <v>1030</v>
      </c>
    </row>
    <row r="579" spans="1:65" s="2" customFormat="1" ht="33" customHeight="1">
      <c r="A579" s="30"/>
      <c r="B579" s="140"/>
      <c r="C579" s="141" t="s">
        <v>1031</v>
      </c>
      <c r="D579" s="141" t="s">
        <v>164</v>
      </c>
      <c r="E579" s="142" t="s">
        <v>1032</v>
      </c>
      <c r="F579" s="143" t="s">
        <v>1033</v>
      </c>
      <c r="G579" s="144" t="s">
        <v>253</v>
      </c>
      <c r="H579" s="145">
        <v>28.36</v>
      </c>
      <c r="I579" s="146"/>
      <c r="J579" s="147">
        <f>ROUND(I579*H579,2)</f>
        <v>0</v>
      </c>
      <c r="K579" s="143" t="s">
        <v>227</v>
      </c>
      <c r="L579" s="31"/>
      <c r="M579" s="148" t="s">
        <v>1</v>
      </c>
      <c r="N579" s="149" t="s">
        <v>41</v>
      </c>
      <c r="O579" s="56"/>
      <c r="P579" s="150">
        <f>O579*H579</f>
        <v>0</v>
      </c>
      <c r="Q579" s="150">
        <v>5.3800000000000002E-3</v>
      </c>
      <c r="R579" s="150">
        <f>Q579*H579</f>
        <v>0.15257680000000001</v>
      </c>
      <c r="S579" s="150">
        <v>0</v>
      </c>
      <c r="T579" s="151">
        <f>S579*H579</f>
        <v>0</v>
      </c>
      <c r="U579" s="30"/>
      <c r="V579" s="30"/>
      <c r="W579" s="30"/>
      <c r="X579" s="30"/>
      <c r="Y579" s="30"/>
      <c r="Z579" s="30"/>
      <c r="AA579" s="30"/>
      <c r="AB579" s="30"/>
      <c r="AC579" s="30"/>
      <c r="AD579" s="30"/>
      <c r="AE579" s="30"/>
      <c r="AR579" s="152" t="s">
        <v>289</v>
      </c>
      <c r="AT579" s="152" t="s">
        <v>164</v>
      </c>
      <c r="AU579" s="152" t="s">
        <v>86</v>
      </c>
      <c r="AY579" s="15" t="s">
        <v>163</v>
      </c>
      <c r="BE579" s="153">
        <f>IF(N579="základní",J579,0)</f>
        <v>0</v>
      </c>
      <c r="BF579" s="153">
        <f>IF(N579="snížená",J579,0)</f>
        <v>0</v>
      </c>
      <c r="BG579" s="153">
        <f>IF(N579="zákl. přenesená",J579,0)</f>
        <v>0</v>
      </c>
      <c r="BH579" s="153">
        <f>IF(N579="sníž. přenesená",J579,0)</f>
        <v>0</v>
      </c>
      <c r="BI579" s="153">
        <f>IF(N579="nulová",J579,0)</f>
        <v>0</v>
      </c>
      <c r="BJ579" s="15" t="s">
        <v>84</v>
      </c>
      <c r="BK579" s="153">
        <f>ROUND(I579*H579,2)</f>
        <v>0</v>
      </c>
      <c r="BL579" s="15" t="s">
        <v>289</v>
      </c>
      <c r="BM579" s="152" t="s">
        <v>1034</v>
      </c>
    </row>
    <row r="580" spans="1:65" s="2" customFormat="1" ht="24.2" customHeight="1">
      <c r="A580" s="30"/>
      <c r="B580" s="140"/>
      <c r="C580" s="174" t="s">
        <v>1035</v>
      </c>
      <c r="D580" s="174" t="s">
        <v>618</v>
      </c>
      <c r="E580" s="175" t="s">
        <v>1036</v>
      </c>
      <c r="F580" s="176" t="s">
        <v>1037</v>
      </c>
      <c r="G580" s="177" t="s">
        <v>253</v>
      </c>
      <c r="H580" s="178">
        <v>31.196000000000002</v>
      </c>
      <c r="I580" s="179"/>
      <c r="J580" s="180">
        <f>ROUND(I580*H580,2)</f>
        <v>0</v>
      </c>
      <c r="K580" s="176" t="s">
        <v>227</v>
      </c>
      <c r="L580" s="181"/>
      <c r="M580" s="182" t="s">
        <v>1</v>
      </c>
      <c r="N580" s="183" t="s">
        <v>41</v>
      </c>
      <c r="O580" s="56"/>
      <c r="P580" s="150">
        <f>O580*H580</f>
        <v>0</v>
      </c>
      <c r="Q580" s="150">
        <v>1.6E-2</v>
      </c>
      <c r="R580" s="150">
        <f>Q580*H580</f>
        <v>0.49913600000000002</v>
      </c>
      <c r="S580" s="150">
        <v>0</v>
      </c>
      <c r="T580" s="151">
        <f>S580*H580</f>
        <v>0</v>
      </c>
      <c r="U580" s="30"/>
      <c r="V580" s="30"/>
      <c r="W580" s="30"/>
      <c r="X580" s="30"/>
      <c r="Y580" s="30"/>
      <c r="Z580" s="30"/>
      <c r="AA580" s="30"/>
      <c r="AB580" s="30"/>
      <c r="AC580" s="30"/>
      <c r="AD580" s="30"/>
      <c r="AE580" s="30"/>
      <c r="AR580" s="152" t="s">
        <v>362</v>
      </c>
      <c r="AT580" s="152" t="s">
        <v>618</v>
      </c>
      <c r="AU580" s="152" t="s">
        <v>86</v>
      </c>
      <c r="AY580" s="15" t="s">
        <v>163</v>
      </c>
      <c r="BE580" s="153">
        <f>IF(N580="základní",J580,0)</f>
        <v>0</v>
      </c>
      <c r="BF580" s="153">
        <f>IF(N580="snížená",J580,0)</f>
        <v>0</v>
      </c>
      <c r="BG580" s="153">
        <f>IF(N580="zákl. přenesená",J580,0)</f>
        <v>0</v>
      </c>
      <c r="BH580" s="153">
        <f>IF(N580="sníž. přenesená",J580,0)</f>
        <v>0</v>
      </c>
      <c r="BI580" s="153">
        <f>IF(N580="nulová",J580,0)</f>
        <v>0</v>
      </c>
      <c r="BJ580" s="15" t="s">
        <v>84</v>
      </c>
      <c r="BK580" s="153">
        <f>ROUND(I580*H580,2)</f>
        <v>0</v>
      </c>
      <c r="BL580" s="15" t="s">
        <v>289</v>
      </c>
      <c r="BM580" s="152" t="s">
        <v>1038</v>
      </c>
    </row>
    <row r="581" spans="1:65" s="13" customFormat="1" ht="11.25">
      <c r="B581" s="165"/>
      <c r="D581" s="166" t="s">
        <v>229</v>
      </c>
      <c r="F581" s="168" t="s">
        <v>1039</v>
      </c>
      <c r="H581" s="169">
        <v>31.196000000000002</v>
      </c>
      <c r="I581" s="170"/>
      <c r="L581" s="165"/>
      <c r="M581" s="171"/>
      <c r="N581" s="172"/>
      <c r="O581" s="172"/>
      <c r="P581" s="172"/>
      <c r="Q581" s="172"/>
      <c r="R581" s="172"/>
      <c r="S581" s="172"/>
      <c r="T581" s="173"/>
      <c r="AT581" s="167" t="s">
        <v>229</v>
      </c>
      <c r="AU581" s="167" t="s">
        <v>86</v>
      </c>
      <c r="AV581" s="13" t="s">
        <v>86</v>
      </c>
      <c r="AW581" s="13" t="s">
        <v>3</v>
      </c>
      <c r="AX581" s="13" t="s">
        <v>84</v>
      </c>
      <c r="AY581" s="167" t="s">
        <v>163</v>
      </c>
    </row>
    <row r="582" spans="1:65" s="2" customFormat="1" ht="24.2" customHeight="1">
      <c r="A582" s="30"/>
      <c r="B582" s="140"/>
      <c r="C582" s="141" t="s">
        <v>1040</v>
      </c>
      <c r="D582" s="141" t="s">
        <v>164</v>
      </c>
      <c r="E582" s="142" t="s">
        <v>1041</v>
      </c>
      <c r="F582" s="143" t="s">
        <v>1042</v>
      </c>
      <c r="G582" s="144" t="s">
        <v>329</v>
      </c>
      <c r="H582" s="145">
        <v>21.38</v>
      </c>
      <c r="I582" s="146"/>
      <c r="J582" s="147">
        <f>ROUND(I582*H582,2)</f>
        <v>0</v>
      </c>
      <c r="K582" s="143" t="s">
        <v>227</v>
      </c>
      <c r="L582" s="31"/>
      <c r="M582" s="148" t="s">
        <v>1</v>
      </c>
      <c r="N582" s="149" t="s">
        <v>41</v>
      </c>
      <c r="O582" s="56"/>
      <c r="P582" s="150">
        <f>O582*H582</f>
        <v>0</v>
      </c>
      <c r="Q582" s="150">
        <v>1.8000000000000001E-4</v>
      </c>
      <c r="R582" s="150">
        <f>Q582*H582</f>
        <v>3.8484000000000001E-3</v>
      </c>
      <c r="S582" s="150">
        <v>0</v>
      </c>
      <c r="T582" s="151">
        <f>S582*H582</f>
        <v>0</v>
      </c>
      <c r="U582" s="30"/>
      <c r="V582" s="30"/>
      <c r="W582" s="30"/>
      <c r="X582" s="30"/>
      <c r="Y582" s="30"/>
      <c r="Z582" s="30"/>
      <c r="AA582" s="30"/>
      <c r="AB582" s="30"/>
      <c r="AC582" s="30"/>
      <c r="AD582" s="30"/>
      <c r="AE582" s="30"/>
      <c r="AR582" s="152" t="s">
        <v>289</v>
      </c>
      <c r="AT582" s="152" t="s">
        <v>164</v>
      </c>
      <c r="AU582" s="152" t="s">
        <v>86</v>
      </c>
      <c r="AY582" s="15" t="s">
        <v>163</v>
      </c>
      <c r="BE582" s="153">
        <f>IF(N582="základní",J582,0)</f>
        <v>0</v>
      </c>
      <c r="BF582" s="153">
        <f>IF(N582="snížená",J582,0)</f>
        <v>0</v>
      </c>
      <c r="BG582" s="153">
        <f>IF(N582="zákl. přenesená",J582,0)</f>
        <v>0</v>
      </c>
      <c r="BH582" s="153">
        <f>IF(N582="sníž. přenesená",J582,0)</f>
        <v>0</v>
      </c>
      <c r="BI582" s="153">
        <f>IF(N582="nulová",J582,0)</f>
        <v>0</v>
      </c>
      <c r="BJ582" s="15" t="s">
        <v>84</v>
      </c>
      <c r="BK582" s="153">
        <f>ROUND(I582*H582,2)</f>
        <v>0</v>
      </c>
      <c r="BL582" s="15" t="s">
        <v>289</v>
      </c>
      <c r="BM582" s="152" t="s">
        <v>1043</v>
      </c>
    </row>
    <row r="583" spans="1:65" s="13" customFormat="1" ht="11.25">
      <c r="B583" s="165"/>
      <c r="D583" s="166" t="s">
        <v>229</v>
      </c>
      <c r="E583" s="167" t="s">
        <v>1</v>
      </c>
      <c r="F583" s="168" t="s">
        <v>1044</v>
      </c>
      <c r="H583" s="169">
        <v>6.46</v>
      </c>
      <c r="I583" s="170"/>
      <c r="L583" s="165"/>
      <c r="M583" s="171"/>
      <c r="N583" s="172"/>
      <c r="O583" s="172"/>
      <c r="P583" s="172"/>
      <c r="Q583" s="172"/>
      <c r="R583" s="172"/>
      <c r="S583" s="172"/>
      <c r="T583" s="173"/>
      <c r="AT583" s="167" t="s">
        <v>229</v>
      </c>
      <c r="AU583" s="167" t="s">
        <v>86</v>
      </c>
      <c r="AV583" s="13" t="s">
        <v>86</v>
      </c>
      <c r="AW583" s="13" t="s">
        <v>32</v>
      </c>
      <c r="AX583" s="13" t="s">
        <v>76</v>
      </c>
      <c r="AY583" s="167" t="s">
        <v>163</v>
      </c>
    </row>
    <row r="584" spans="1:65" s="13" customFormat="1" ht="11.25">
      <c r="B584" s="165"/>
      <c r="D584" s="166" t="s">
        <v>229</v>
      </c>
      <c r="E584" s="167" t="s">
        <v>1</v>
      </c>
      <c r="F584" s="168" t="s">
        <v>1045</v>
      </c>
      <c r="H584" s="169">
        <v>3.46</v>
      </c>
      <c r="I584" s="170"/>
      <c r="L584" s="165"/>
      <c r="M584" s="171"/>
      <c r="N584" s="172"/>
      <c r="O584" s="172"/>
      <c r="P584" s="172"/>
      <c r="Q584" s="172"/>
      <c r="R584" s="172"/>
      <c r="S584" s="172"/>
      <c r="T584" s="173"/>
      <c r="AT584" s="167" t="s">
        <v>229</v>
      </c>
      <c r="AU584" s="167" t="s">
        <v>86</v>
      </c>
      <c r="AV584" s="13" t="s">
        <v>86</v>
      </c>
      <c r="AW584" s="13" t="s">
        <v>32</v>
      </c>
      <c r="AX584" s="13" t="s">
        <v>76</v>
      </c>
      <c r="AY584" s="167" t="s">
        <v>163</v>
      </c>
    </row>
    <row r="585" spans="1:65" s="13" customFormat="1" ht="11.25">
      <c r="B585" s="165"/>
      <c r="D585" s="166" t="s">
        <v>229</v>
      </c>
      <c r="E585" s="167" t="s">
        <v>1</v>
      </c>
      <c r="F585" s="168" t="s">
        <v>1046</v>
      </c>
      <c r="H585" s="169">
        <v>4</v>
      </c>
      <c r="I585" s="170"/>
      <c r="L585" s="165"/>
      <c r="M585" s="171"/>
      <c r="N585" s="172"/>
      <c r="O585" s="172"/>
      <c r="P585" s="172"/>
      <c r="Q585" s="172"/>
      <c r="R585" s="172"/>
      <c r="S585" s="172"/>
      <c r="T585" s="173"/>
      <c r="AT585" s="167" t="s">
        <v>229</v>
      </c>
      <c r="AU585" s="167" t="s">
        <v>86</v>
      </c>
      <c r="AV585" s="13" t="s">
        <v>86</v>
      </c>
      <c r="AW585" s="13" t="s">
        <v>32</v>
      </c>
      <c r="AX585" s="13" t="s">
        <v>76</v>
      </c>
      <c r="AY585" s="167" t="s">
        <v>163</v>
      </c>
    </row>
    <row r="586" spans="1:65" s="13" customFormat="1" ht="11.25">
      <c r="B586" s="165"/>
      <c r="D586" s="166" t="s">
        <v>229</v>
      </c>
      <c r="E586" s="167" t="s">
        <v>1</v>
      </c>
      <c r="F586" s="168" t="s">
        <v>1047</v>
      </c>
      <c r="H586" s="169">
        <v>3.46</v>
      </c>
      <c r="I586" s="170"/>
      <c r="L586" s="165"/>
      <c r="M586" s="171"/>
      <c r="N586" s="172"/>
      <c r="O586" s="172"/>
      <c r="P586" s="172"/>
      <c r="Q586" s="172"/>
      <c r="R586" s="172"/>
      <c r="S586" s="172"/>
      <c r="T586" s="173"/>
      <c r="AT586" s="167" t="s">
        <v>229</v>
      </c>
      <c r="AU586" s="167" t="s">
        <v>86</v>
      </c>
      <c r="AV586" s="13" t="s">
        <v>86</v>
      </c>
      <c r="AW586" s="13" t="s">
        <v>32</v>
      </c>
      <c r="AX586" s="13" t="s">
        <v>76</v>
      </c>
      <c r="AY586" s="167" t="s">
        <v>163</v>
      </c>
    </row>
    <row r="587" spans="1:65" s="13" customFormat="1" ht="11.25">
      <c r="B587" s="165"/>
      <c r="D587" s="166" t="s">
        <v>229</v>
      </c>
      <c r="E587" s="167" t="s">
        <v>1</v>
      </c>
      <c r="F587" s="168" t="s">
        <v>1048</v>
      </c>
      <c r="H587" s="169">
        <v>4</v>
      </c>
      <c r="I587" s="170"/>
      <c r="L587" s="165"/>
      <c r="M587" s="171"/>
      <c r="N587" s="172"/>
      <c r="O587" s="172"/>
      <c r="P587" s="172"/>
      <c r="Q587" s="172"/>
      <c r="R587" s="172"/>
      <c r="S587" s="172"/>
      <c r="T587" s="173"/>
      <c r="AT587" s="167" t="s">
        <v>229</v>
      </c>
      <c r="AU587" s="167" t="s">
        <v>86</v>
      </c>
      <c r="AV587" s="13" t="s">
        <v>86</v>
      </c>
      <c r="AW587" s="13" t="s">
        <v>32</v>
      </c>
      <c r="AX587" s="13" t="s">
        <v>76</v>
      </c>
      <c r="AY587" s="167" t="s">
        <v>163</v>
      </c>
    </row>
    <row r="588" spans="1:65" s="2" customFormat="1" ht="16.5" customHeight="1">
      <c r="A588" s="30"/>
      <c r="B588" s="140"/>
      <c r="C588" s="174" t="s">
        <v>1049</v>
      </c>
      <c r="D588" s="174" t="s">
        <v>618</v>
      </c>
      <c r="E588" s="175" t="s">
        <v>1050</v>
      </c>
      <c r="F588" s="176" t="s">
        <v>1051</v>
      </c>
      <c r="G588" s="177" t="s">
        <v>329</v>
      </c>
      <c r="H588" s="178">
        <v>22.449000000000002</v>
      </c>
      <c r="I588" s="179"/>
      <c r="J588" s="180">
        <f>ROUND(I588*H588,2)</f>
        <v>0</v>
      </c>
      <c r="K588" s="176" t="s">
        <v>227</v>
      </c>
      <c r="L588" s="181"/>
      <c r="M588" s="182" t="s">
        <v>1</v>
      </c>
      <c r="N588" s="183" t="s">
        <v>41</v>
      </c>
      <c r="O588" s="56"/>
      <c r="P588" s="150">
        <f>O588*H588</f>
        <v>0</v>
      </c>
      <c r="Q588" s="150">
        <v>2.9999999999999997E-4</v>
      </c>
      <c r="R588" s="150">
        <f>Q588*H588</f>
        <v>6.7346999999999997E-3</v>
      </c>
      <c r="S588" s="150">
        <v>0</v>
      </c>
      <c r="T588" s="151">
        <f>S588*H588</f>
        <v>0</v>
      </c>
      <c r="U588" s="30"/>
      <c r="V588" s="30"/>
      <c r="W588" s="30"/>
      <c r="X588" s="30"/>
      <c r="Y588" s="30"/>
      <c r="Z588" s="30"/>
      <c r="AA588" s="30"/>
      <c r="AB588" s="30"/>
      <c r="AC588" s="30"/>
      <c r="AD588" s="30"/>
      <c r="AE588" s="30"/>
      <c r="AR588" s="152" t="s">
        <v>362</v>
      </c>
      <c r="AT588" s="152" t="s">
        <v>618</v>
      </c>
      <c r="AU588" s="152" t="s">
        <v>86</v>
      </c>
      <c r="AY588" s="15" t="s">
        <v>163</v>
      </c>
      <c r="BE588" s="153">
        <f>IF(N588="základní",J588,0)</f>
        <v>0</v>
      </c>
      <c r="BF588" s="153">
        <f>IF(N588="snížená",J588,0)</f>
        <v>0</v>
      </c>
      <c r="BG588" s="153">
        <f>IF(N588="zákl. přenesená",J588,0)</f>
        <v>0</v>
      </c>
      <c r="BH588" s="153">
        <f>IF(N588="sníž. přenesená",J588,0)</f>
        <v>0</v>
      </c>
      <c r="BI588" s="153">
        <f>IF(N588="nulová",J588,0)</f>
        <v>0</v>
      </c>
      <c r="BJ588" s="15" t="s">
        <v>84</v>
      </c>
      <c r="BK588" s="153">
        <f>ROUND(I588*H588,2)</f>
        <v>0</v>
      </c>
      <c r="BL588" s="15" t="s">
        <v>289</v>
      </c>
      <c r="BM588" s="152" t="s">
        <v>1052</v>
      </c>
    </row>
    <row r="589" spans="1:65" s="13" customFormat="1" ht="11.25">
      <c r="B589" s="165"/>
      <c r="D589" s="166" t="s">
        <v>229</v>
      </c>
      <c r="F589" s="168" t="s">
        <v>1053</v>
      </c>
      <c r="H589" s="169">
        <v>22.449000000000002</v>
      </c>
      <c r="I589" s="170"/>
      <c r="L589" s="165"/>
      <c r="M589" s="171"/>
      <c r="N589" s="172"/>
      <c r="O589" s="172"/>
      <c r="P589" s="172"/>
      <c r="Q589" s="172"/>
      <c r="R589" s="172"/>
      <c r="S589" s="172"/>
      <c r="T589" s="173"/>
      <c r="AT589" s="167" t="s">
        <v>229</v>
      </c>
      <c r="AU589" s="167" t="s">
        <v>86</v>
      </c>
      <c r="AV589" s="13" t="s">
        <v>86</v>
      </c>
      <c r="AW589" s="13" t="s">
        <v>3</v>
      </c>
      <c r="AX589" s="13" t="s">
        <v>84</v>
      </c>
      <c r="AY589" s="167" t="s">
        <v>163</v>
      </c>
    </row>
    <row r="590" spans="1:65" s="2" customFormat="1" ht="16.5" customHeight="1">
      <c r="A590" s="30"/>
      <c r="B590" s="140"/>
      <c r="C590" s="141" t="s">
        <v>1054</v>
      </c>
      <c r="D590" s="141" t="s">
        <v>164</v>
      </c>
      <c r="E590" s="142" t="s">
        <v>1055</v>
      </c>
      <c r="F590" s="143" t="s">
        <v>1056</v>
      </c>
      <c r="G590" s="144" t="s">
        <v>329</v>
      </c>
      <c r="H590" s="145">
        <v>65.98</v>
      </c>
      <c r="I590" s="146"/>
      <c r="J590" s="147">
        <f>ROUND(I590*H590,2)</f>
        <v>0</v>
      </c>
      <c r="K590" s="143" t="s">
        <v>227</v>
      </c>
      <c r="L590" s="31"/>
      <c r="M590" s="148" t="s">
        <v>1</v>
      </c>
      <c r="N590" s="149" t="s">
        <v>41</v>
      </c>
      <c r="O590" s="56"/>
      <c r="P590" s="150">
        <f>O590*H590</f>
        <v>0</v>
      </c>
      <c r="Q590" s="150">
        <v>9.0000000000000006E-5</v>
      </c>
      <c r="R590" s="150">
        <f>Q590*H590</f>
        <v>5.9382000000000011E-3</v>
      </c>
      <c r="S590" s="150">
        <v>0</v>
      </c>
      <c r="T590" s="151">
        <f>S590*H590</f>
        <v>0</v>
      </c>
      <c r="U590" s="30"/>
      <c r="V590" s="30"/>
      <c r="W590" s="30"/>
      <c r="X590" s="30"/>
      <c r="Y590" s="30"/>
      <c r="Z590" s="30"/>
      <c r="AA590" s="30"/>
      <c r="AB590" s="30"/>
      <c r="AC590" s="30"/>
      <c r="AD590" s="30"/>
      <c r="AE590" s="30"/>
      <c r="AR590" s="152" t="s">
        <v>289</v>
      </c>
      <c r="AT590" s="152" t="s">
        <v>164</v>
      </c>
      <c r="AU590" s="152" t="s">
        <v>86</v>
      </c>
      <c r="AY590" s="15" t="s">
        <v>163</v>
      </c>
      <c r="BE590" s="153">
        <f>IF(N590="základní",J590,0)</f>
        <v>0</v>
      </c>
      <c r="BF590" s="153">
        <f>IF(N590="snížená",J590,0)</f>
        <v>0</v>
      </c>
      <c r="BG590" s="153">
        <f>IF(N590="zákl. přenesená",J590,0)</f>
        <v>0</v>
      </c>
      <c r="BH590" s="153">
        <f>IF(N590="sníž. přenesená",J590,0)</f>
        <v>0</v>
      </c>
      <c r="BI590" s="153">
        <f>IF(N590="nulová",J590,0)</f>
        <v>0</v>
      </c>
      <c r="BJ590" s="15" t="s">
        <v>84</v>
      </c>
      <c r="BK590" s="153">
        <f>ROUND(I590*H590,2)</f>
        <v>0</v>
      </c>
      <c r="BL590" s="15" t="s">
        <v>289</v>
      </c>
      <c r="BM590" s="152" t="s">
        <v>1057</v>
      </c>
    </row>
    <row r="591" spans="1:65" s="13" customFormat="1" ht="11.25">
      <c r="B591" s="165"/>
      <c r="D591" s="166" t="s">
        <v>229</v>
      </c>
      <c r="E591" s="167" t="s">
        <v>1</v>
      </c>
      <c r="F591" s="168" t="s">
        <v>1058</v>
      </c>
      <c r="H591" s="169">
        <v>7.26</v>
      </c>
      <c r="I591" s="170"/>
      <c r="L591" s="165"/>
      <c r="M591" s="171"/>
      <c r="N591" s="172"/>
      <c r="O591" s="172"/>
      <c r="P591" s="172"/>
      <c r="Q591" s="172"/>
      <c r="R591" s="172"/>
      <c r="S591" s="172"/>
      <c r="T591" s="173"/>
      <c r="AT591" s="167" t="s">
        <v>229</v>
      </c>
      <c r="AU591" s="167" t="s">
        <v>86</v>
      </c>
      <c r="AV591" s="13" t="s">
        <v>86</v>
      </c>
      <c r="AW591" s="13" t="s">
        <v>32</v>
      </c>
      <c r="AX591" s="13" t="s">
        <v>76</v>
      </c>
      <c r="AY591" s="167" t="s">
        <v>163</v>
      </c>
    </row>
    <row r="592" spans="1:65" s="13" customFormat="1" ht="11.25">
      <c r="B592" s="165"/>
      <c r="D592" s="166" t="s">
        <v>229</v>
      </c>
      <c r="E592" s="167" t="s">
        <v>1</v>
      </c>
      <c r="F592" s="168" t="s">
        <v>1059</v>
      </c>
      <c r="H592" s="169">
        <v>4.76</v>
      </c>
      <c r="I592" s="170"/>
      <c r="L592" s="165"/>
      <c r="M592" s="171"/>
      <c r="N592" s="172"/>
      <c r="O592" s="172"/>
      <c r="P592" s="172"/>
      <c r="Q592" s="172"/>
      <c r="R592" s="172"/>
      <c r="S592" s="172"/>
      <c r="T592" s="173"/>
      <c r="AT592" s="167" t="s">
        <v>229</v>
      </c>
      <c r="AU592" s="167" t="s">
        <v>86</v>
      </c>
      <c r="AV592" s="13" t="s">
        <v>86</v>
      </c>
      <c r="AW592" s="13" t="s">
        <v>32</v>
      </c>
      <c r="AX592" s="13" t="s">
        <v>76</v>
      </c>
      <c r="AY592" s="167" t="s">
        <v>163</v>
      </c>
    </row>
    <row r="593" spans="1:65" s="13" customFormat="1" ht="11.25">
      <c r="B593" s="165"/>
      <c r="D593" s="166" t="s">
        <v>229</v>
      </c>
      <c r="E593" s="167" t="s">
        <v>1</v>
      </c>
      <c r="F593" s="168" t="s">
        <v>1060</v>
      </c>
      <c r="H593" s="169">
        <v>4.5999999999999996</v>
      </c>
      <c r="I593" s="170"/>
      <c r="L593" s="165"/>
      <c r="M593" s="171"/>
      <c r="N593" s="172"/>
      <c r="O593" s="172"/>
      <c r="P593" s="172"/>
      <c r="Q593" s="172"/>
      <c r="R593" s="172"/>
      <c r="S593" s="172"/>
      <c r="T593" s="173"/>
      <c r="AT593" s="167" t="s">
        <v>229</v>
      </c>
      <c r="AU593" s="167" t="s">
        <v>86</v>
      </c>
      <c r="AV593" s="13" t="s">
        <v>86</v>
      </c>
      <c r="AW593" s="13" t="s">
        <v>32</v>
      </c>
      <c r="AX593" s="13" t="s">
        <v>76</v>
      </c>
      <c r="AY593" s="167" t="s">
        <v>163</v>
      </c>
    </row>
    <row r="594" spans="1:65" s="13" customFormat="1" ht="11.25">
      <c r="B594" s="165"/>
      <c r="D594" s="166" t="s">
        <v>229</v>
      </c>
      <c r="E594" s="167" t="s">
        <v>1</v>
      </c>
      <c r="F594" s="168" t="s">
        <v>1061</v>
      </c>
      <c r="H594" s="169">
        <v>4.76</v>
      </c>
      <c r="I594" s="170"/>
      <c r="L594" s="165"/>
      <c r="M594" s="171"/>
      <c r="N594" s="172"/>
      <c r="O594" s="172"/>
      <c r="P594" s="172"/>
      <c r="Q594" s="172"/>
      <c r="R594" s="172"/>
      <c r="S594" s="172"/>
      <c r="T594" s="173"/>
      <c r="AT594" s="167" t="s">
        <v>229</v>
      </c>
      <c r="AU594" s="167" t="s">
        <v>86</v>
      </c>
      <c r="AV594" s="13" t="s">
        <v>86</v>
      </c>
      <c r="AW594" s="13" t="s">
        <v>32</v>
      </c>
      <c r="AX594" s="13" t="s">
        <v>76</v>
      </c>
      <c r="AY594" s="167" t="s">
        <v>163</v>
      </c>
    </row>
    <row r="595" spans="1:65" s="13" customFormat="1" ht="11.25">
      <c r="B595" s="165"/>
      <c r="D595" s="166" t="s">
        <v>229</v>
      </c>
      <c r="E595" s="167" t="s">
        <v>1</v>
      </c>
      <c r="F595" s="168" t="s">
        <v>1062</v>
      </c>
      <c r="H595" s="169">
        <v>4.5999999999999996</v>
      </c>
      <c r="I595" s="170"/>
      <c r="L595" s="165"/>
      <c r="M595" s="171"/>
      <c r="N595" s="172"/>
      <c r="O595" s="172"/>
      <c r="P595" s="172"/>
      <c r="Q595" s="172"/>
      <c r="R595" s="172"/>
      <c r="S595" s="172"/>
      <c r="T595" s="173"/>
      <c r="AT595" s="167" t="s">
        <v>229</v>
      </c>
      <c r="AU595" s="167" t="s">
        <v>86</v>
      </c>
      <c r="AV595" s="13" t="s">
        <v>86</v>
      </c>
      <c r="AW595" s="13" t="s">
        <v>32</v>
      </c>
      <c r="AX595" s="13" t="s">
        <v>76</v>
      </c>
      <c r="AY595" s="167" t="s">
        <v>163</v>
      </c>
    </row>
    <row r="596" spans="1:65" s="13" customFormat="1" ht="11.25">
      <c r="B596" s="165"/>
      <c r="D596" s="166" t="s">
        <v>229</v>
      </c>
      <c r="E596" s="167" t="s">
        <v>1</v>
      </c>
      <c r="F596" s="168" t="s">
        <v>1063</v>
      </c>
      <c r="H596" s="169">
        <v>40</v>
      </c>
      <c r="I596" s="170"/>
      <c r="L596" s="165"/>
      <c r="M596" s="171"/>
      <c r="N596" s="172"/>
      <c r="O596" s="172"/>
      <c r="P596" s="172"/>
      <c r="Q596" s="172"/>
      <c r="R596" s="172"/>
      <c r="S596" s="172"/>
      <c r="T596" s="173"/>
      <c r="AT596" s="167" t="s">
        <v>229</v>
      </c>
      <c r="AU596" s="167" t="s">
        <v>86</v>
      </c>
      <c r="AV596" s="13" t="s">
        <v>86</v>
      </c>
      <c r="AW596" s="13" t="s">
        <v>32</v>
      </c>
      <c r="AX596" s="13" t="s">
        <v>76</v>
      </c>
      <c r="AY596" s="167" t="s">
        <v>163</v>
      </c>
    </row>
    <row r="597" spans="1:65" s="2" customFormat="1" ht="24.2" customHeight="1">
      <c r="A597" s="30"/>
      <c r="B597" s="140"/>
      <c r="C597" s="141" t="s">
        <v>1064</v>
      </c>
      <c r="D597" s="141" t="s">
        <v>164</v>
      </c>
      <c r="E597" s="142" t="s">
        <v>1065</v>
      </c>
      <c r="F597" s="143" t="s">
        <v>1066</v>
      </c>
      <c r="G597" s="144" t="s">
        <v>649</v>
      </c>
      <c r="H597" s="184"/>
      <c r="I597" s="146"/>
      <c r="J597" s="147">
        <f>ROUND(I597*H597,2)</f>
        <v>0</v>
      </c>
      <c r="K597" s="143" t="s">
        <v>227</v>
      </c>
      <c r="L597" s="31"/>
      <c r="M597" s="148" t="s">
        <v>1</v>
      </c>
      <c r="N597" s="149" t="s">
        <v>41</v>
      </c>
      <c r="O597" s="56"/>
      <c r="P597" s="150">
        <f>O597*H597</f>
        <v>0</v>
      </c>
      <c r="Q597" s="150">
        <v>0</v>
      </c>
      <c r="R597" s="150">
        <f>Q597*H597</f>
        <v>0</v>
      </c>
      <c r="S597" s="150">
        <v>0</v>
      </c>
      <c r="T597" s="151">
        <f>S597*H597</f>
        <v>0</v>
      </c>
      <c r="U597" s="30"/>
      <c r="V597" s="30"/>
      <c r="W597" s="30"/>
      <c r="X597" s="30"/>
      <c r="Y597" s="30"/>
      <c r="Z597" s="30"/>
      <c r="AA597" s="30"/>
      <c r="AB597" s="30"/>
      <c r="AC597" s="30"/>
      <c r="AD597" s="30"/>
      <c r="AE597" s="30"/>
      <c r="AR597" s="152" t="s">
        <v>289</v>
      </c>
      <c r="AT597" s="152" t="s">
        <v>164</v>
      </c>
      <c r="AU597" s="152" t="s">
        <v>86</v>
      </c>
      <c r="AY597" s="15" t="s">
        <v>163</v>
      </c>
      <c r="BE597" s="153">
        <f>IF(N597="základní",J597,0)</f>
        <v>0</v>
      </c>
      <c r="BF597" s="153">
        <f>IF(N597="snížená",J597,0)</f>
        <v>0</v>
      </c>
      <c r="BG597" s="153">
        <f>IF(N597="zákl. přenesená",J597,0)</f>
        <v>0</v>
      </c>
      <c r="BH597" s="153">
        <f>IF(N597="sníž. přenesená",J597,0)</f>
        <v>0</v>
      </c>
      <c r="BI597" s="153">
        <f>IF(N597="nulová",J597,0)</f>
        <v>0</v>
      </c>
      <c r="BJ597" s="15" t="s">
        <v>84</v>
      </c>
      <c r="BK597" s="153">
        <f>ROUND(I597*H597,2)</f>
        <v>0</v>
      </c>
      <c r="BL597" s="15" t="s">
        <v>289</v>
      </c>
      <c r="BM597" s="152" t="s">
        <v>1067</v>
      </c>
    </row>
    <row r="598" spans="1:65" s="11" customFormat="1" ht="22.9" customHeight="1">
      <c r="B598" s="129"/>
      <c r="D598" s="130" t="s">
        <v>75</v>
      </c>
      <c r="E598" s="163" t="s">
        <v>1068</v>
      </c>
      <c r="F598" s="163" t="s">
        <v>1069</v>
      </c>
      <c r="I598" s="132"/>
      <c r="J598" s="164">
        <f>BK598</f>
        <v>0</v>
      </c>
      <c r="L598" s="129"/>
      <c r="M598" s="134"/>
      <c r="N598" s="135"/>
      <c r="O598" s="135"/>
      <c r="P598" s="136">
        <f>SUM(P599:P609)</f>
        <v>0</v>
      </c>
      <c r="Q598" s="135"/>
      <c r="R598" s="136">
        <f>SUM(R599:R609)</f>
        <v>3.6531880000000003E-2</v>
      </c>
      <c r="S598" s="135"/>
      <c r="T598" s="137">
        <f>SUM(T599:T609)</f>
        <v>0</v>
      </c>
      <c r="AR598" s="130" t="s">
        <v>86</v>
      </c>
      <c r="AT598" s="138" t="s">
        <v>75</v>
      </c>
      <c r="AU598" s="138" t="s">
        <v>84</v>
      </c>
      <c r="AY598" s="130" t="s">
        <v>163</v>
      </c>
      <c r="BK598" s="139">
        <f>SUM(BK599:BK609)</f>
        <v>0</v>
      </c>
    </row>
    <row r="599" spans="1:65" s="2" customFormat="1" ht="24.2" customHeight="1">
      <c r="A599" s="30"/>
      <c r="B599" s="140"/>
      <c r="C599" s="141" t="s">
        <v>1070</v>
      </c>
      <c r="D599" s="141" t="s">
        <v>164</v>
      </c>
      <c r="E599" s="142" t="s">
        <v>1071</v>
      </c>
      <c r="F599" s="143" t="s">
        <v>1072</v>
      </c>
      <c r="G599" s="144" t="s">
        <v>253</v>
      </c>
      <c r="H599" s="145">
        <v>70.626999999999995</v>
      </c>
      <c r="I599" s="146"/>
      <c r="J599" s="147">
        <f>ROUND(I599*H599,2)</f>
        <v>0</v>
      </c>
      <c r="K599" s="143" t="s">
        <v>227</v>
      </c>
      <c r="L599" s="31"/>
      <c r="M599" s="148" t="s">
        <v>1</v>
      </c>
      <c r="N599" s="149" t="s">
        <v>41</v>
      </c>
      <c r="O599" s="56"/>
      <c r="P599" s="150">
        <f>O599*H599</f>
        <v>0</v>
      </c>
      <c r="Q599" s="150">
        <v>4.4000000000000002E-4</v>
      </c>
      <c r="R599" s="150">
        <f>Q599*H599</f>
        <v>3.107588E-2</v>
      </c>
      <c r="S599" s="150">
        <v>0</v>
      </c>
      <c r="T599" s="151">
        <f>S599*H599</f>
        <v>0</v>
      </c>
      <c r="U599" s="30"/>
      <c r="V599" s="30"/>
      <c r="W599" s="30"/>
      <c r="X599" s="30"/>
      <c r="Y599" s="30"/>
      <c r="Z599" s="30"/>
      <c r="AA599" s="30"/>
      <c r="AB599" s="30"/>
      <c r="AC599" s="30"/>
      <c r="AD599" s="30"/>
      <c r="AE599" s="30"/>
      <c r="AR599" s="152" t="s">
        <v>289</v>
      </c>
      <c r="AT599" s="152" t="s">
        <v>164</v>
      </c>
      <c r="AU599" s="152" t="s">
        <v>86</v>
      </c>
      <c r="AY599" s="15" t="s">
        <v>163</v>
      </c>
      <c r="BE599" s="153">
        <f>IF(N599="základní",J599,0)</f>
        <v>0</v>
      </c>
      <c r="BF599" s="153">
        <f>IF(N599="snížená",J599,0)</f>
        <v>0</v>
      </c>
      <c r="BG599" s="153">
        <f>IF(N599="zákl. přenesená",J599,0)</f>
        <v>0</v>
      </c>
      <c r="BH599" s="153">
        <f>IF(N599="sníž. přenesená",J599,0)</f>
        <v>0</v>
      </c>
      <c r="BI599" s="153">
        <f>IF(N599="nulová",J599,0)</f>
        <v>0</v>
      </c>
      <c r="BJ599" s="15" t="s">
        <v>84</v>
      </c>
      <c r="BK599" s="153">
        <f>ROUND(I599*H599,2)</f>
        <v>0</v>
      </c>
      <c r="BL599" s="15" t="s">
        <v>289</v>
      </c>
      <c r="BM599" s="152" t="s">
        <v>1073</v>
      </c>
    </row>
    <row r="600" spans="1:65" s="13" customFormat="1" ht="11.25">
      <c r="B600" s="165"/>
      <c r="D600" s="166" t="s">
        <v>229</v>
      </c>
      <c r="E600" s="167" t="s">
        <v>1</v>
      </c>
      <c r="F600" s="168" t="s">
        <v>1074</v>
      </c>
      <c r="H600" s="169">
        <v>70.626999999999995</v>
      </c>
      <c r="I600" s="170"/>
      <c r="L600" s="165"/>
      <c r="M600" s="171"/>
      <c r="N600" s="172"/>
      <c r="O600" s="172"/>
      <c r="P600" s="172"/>
      <c r="Q600" s="172"/>
      <c r="R600" s="172"/>
      <c r="S600" s="172"/>
      <c r="T600" s="173"/>
      <c r="AT600" s="167" t="s">
        <v>229</v>
      </c>
      <c r="AU600" s="167" t="s">
        <v>86</v>
      </c>
      <c r="AV600" s="13" t="s">
        <v>86</v>
      </c>
      <c r="AW600" s="13" t="s">
        <v>32</v>
      </c>
      <c r="AX600" s="13" t="s">
        <v>84</v>
      </c>
      <c r="AY600" s="167" t="s">
        <v>163</v>
      </c>
    </row>
    <row r="601" spans="1:65" s="2" customFormat="1" ht="16.5" customHeight="1">
      <c r="A601" s="30"/>
      <c r="B601" s="140"/>
      <c r="C601" s="141" t="s">
        <v>1075</v>
      </c>
      <c r="D601" s="141" t="s">
        <v>164</v>
      </c>
      <c r="E601" s="142" t="s">
        <v>1076</v>
      </c>
      <c r="F601" s="143" t="s">
        <v>1077</v>
      </c>
      <c r="G601" s="144" t="s">
        <v>253</v>
      </c>
      <c r="H601" s="145">
        <v>8.8000000000000007</v>
      </c>
      <c r="I601" s="146"/>
      <c r="J601" s="147">
        <f>ROUND(I601*H601,2)</f>
        <v>0</v>
      </c>
      <c r="K601" s="143" t="s">
        <v>227</v>
      </c>
      <c r="L601" s="31"/>
      <c r="M601" s="148" t="s">
        <v>1</v>
      </c>
      <c r="N601" s="149" t="s">
        <v>41</v>
      </c>
      <c r="O601" s="56"/>
      <c r="P601" s="150">
        <f>O601*H601</f>
        <v>0</v>
      </c>
      <c r="Q601" s="150">
        <v>0</v>
      </c>
      <c r="R601" s="150">
        <f>Q601*H601</f>
        <v>0</v>
      </c>
      <c r="S601" s="150">
        <v>0</v>
      </c>
      <c r="T601" s="151">
        <f>S601*H601</f>
        <v>0</v>
      </c>
      <c r="U601" s="30"/>
      <c r="V601" s="30"/>
      <c r="W601" s="30"/>
      <c r="X601" s="30"/>
      <c r="Y601" s="30"/>
      <c r="Z601" s="30"/>
      <c r="AA601" s="30"/>
      <c r="AB601" s="30"/>
      <c r="AC601" s="30"/>
      <c r="AD601" s="30"/>
      <c r="AE601" s="30"/>
      <c r="AR601" s="152" t="s">
        <v>289</v>
      </c>
      <c r="AT601" s="152" t="s">
        <v>164</v>
      </c>
      <c r="AU601" s="152" t="s">
        <v>86</v>
      </c>
      <c r="AY601" s="15" t="s">
        <v>163</v>
      </c>
      <c r="BE601" s="153">
        <f>IF(N601="základní",J601,0)</f>
        <v>0</v>
      </c>
      <c r="BF601" s="153">
        <f>IF(N601="snížená",J601,0)</f>
        <v>0</v>
      </c>
      <c r="BG601" s="153">
        <f>IF(N601="zákl. přenesená",J601,0)</f>
        <v>0</v>
      </c>
      <c r="BH601" s="153">
        <f>IF(N601="sníž. přenesená",J601,0)</f>
        <v>0</v>
      </c>
      <c r="BI601" s="153">
        <f>IF(N601="nulová",J601,0)</f>
        <v>0</v>
      </c>
      <c r="BJ601" s="15" t="s">
        <v>84</v>
      </c>
      <c r="BK601" s="153">
        <f>ROUND(I601*H601,2)</f>
        <v>0</v>
      </c>
      <c r="BL601" s="15" t="s">
        <v>289</v>
      </c>
      <c r="BM601" s="152" t="s">
        <v>1078</v>
      </c>
    </row>
    <row r="602" spans="1:65" s="13" customFormat="1" ht="11.25">
      <c r="B602" s="165"/>
      <c r="D602" s="166" t="s">
        <v>229</v>
      </c>
      <c r="E602" s="167" t="s">
        <v>1</v>
      </c>
      <c r="F602" s="168" t="s">
        <v>1079</v>
      </c>
      <c r="H602" s="169">
        <v>10.8</v>
      </c>
      <c r="I602" s="170"/>
      <c r="L602" s="165"/>
      <c r="M602" s="171"/>
      <c r="N602" s="172"/>
      <c r="O602" s="172"/>
      <c r="P602" s="172"/>
      <c r="Q602" s="172"/>
      <c r="R602" s="172"/>
      <c r="S602" s="172"/>
      <c r="T602" s="173"/>
      <c r="AT602" s="167" t="s">
        <v>229</v>
      </c>
      <c r="AU602" s="167" t="s">
        <v>86</v>
      </c>
      <c r="AV602" s="13" t="s">
        <v>86</v>
      </c>
      <c r="AW602" s="13" t="s">
        <v>32</v>
      </c>
      <c r="AX602" s="13" t="s">
        <v>76</v>
      </c>
      <c r="AY602" s="167" t="s">
        <v>163</v>
      </c>
    </row>
    <row r="603" spans="1:65" s="13" customFormat="1" ht="11.25">
      <c r="B603" s="165"/>
      <c r="D603" s="166" t="s">
        <v>229</v>
      </c>
      <c r="E603" s="167" t="s">
        <v>1</v>
      </c>
      <c r="F603" s="168" t="s">
        <v>1080</v>
      </c>
      <c r="H603" s="169">
        <v>-2</v>
      </c>
      <c r="I603" s="170"/>
      <c r="L603" s="165"/>
      <c r="M603" s="171"/>
      <c r="N603" s="172"/>
      <c r="O603" s="172"/>
      <c r="P603" s="172"/>
      <c r="Q603" s="172"/>
      <c r="R603" s="172"/>
      <c r="S603" s="172"/>
      <c r="T603" s="173"/>
      <c r="AT603" s="167" t="s">
        <v>229</v>
      </c>
      <c r="AU603" s="167" t="s">
        <v>86</v>
      </c>
      <c r="AV603" s="13" t="s">
        <v>86</v>
      </c>
      <c r="AW603" s="13" t="s">
        <v>32</v>
      </c>
      <c r="AX603" s="13" t="s">
        <v>76</v>
      </c>
      <c r="AY603" s="167" t="s">
        <v>163</v>
      </c>
    </row>
    <row r="604" spans="1:65" s="2" customFormat="1" ht="16.5" customHeight="1">
      <c r="A604" s="30"/>
      <c r="B604" s="140"/>
      <c r="C604" s="141" t="s">
        <v>1081</v>
      </c>
      <c r="D604" s="141" t="s">
        <v>164</v>
      </c>
      <c r="E604" s="142" t="s">
        <v>1082</v>
      </c>
      <c r="F604" s="143" t="s">
        <v>1083</v>
      </c>
      <c r="G604" s="144" t="s">
        <v>253</v>
      </c>
      <c r="H604" s="145">
        <v>37.036000000000001</v>
      </c>
      <c r="I604" s="146"/>
      <c r="J604" s="147">
        <f>ROUND(I604*H604,2)</f>
        <v>0</v>
      </c>
      <c r="K604" s="143" t="s">
        <v>227</v>
      </c>
      <c r="L604" s="31"/>
      <c r="M604" s="148" t="s">
        <v>1</v>
      </c>
      <c r="N604" s="149" t="s">
        <v>41</v>
      </c>
      <c r="O604" s="56"/>
      <c r="P604" s="150">
        <f>O604*H604</f>
        <v>0</v>
      </c>
      <c r="Q604" s="150">
        <v>0</v>
      </c>
      <c r="R604" s="150">
        <f>Q604*H604</f>
        <v>0</v>
      </c>
      <c r="S604" s="150">
        <v>0</v>
      </c>
      <c r="T604" s="151">
        <f>S604*H604</f>
        <v>0</v>
      </c>
      <c r="U604" s="30"/>
      <c r="V604" s="30"/>
      <c r="W604" s="30"/>
      <c r="X604" s="30"/>
      <c r="Y604" s="30"/>
      <c r="Z604" s="30"/>
      <c r="AA604" s="30"/>
      <c r="AB604" s="30"/>
      <c r="AC604" s="30"/>
      <c r="AD604" s="30"/>
      <c r="AE604" s="30"/>
      <c r="AR604" s="152" t="s">
        <v>289</v>
      </c>
      <c r="AT604" s="152" t="s">
        <v>164</v>
      </c>
      <c r="AU604" s="152" t="s">
        <v>86</v>
      </c>
      <c r="AY604" s="15" t="s">
        <v>163</v>
      </c>
      <c r="BE604" s="153">
        <f>IF(N604="základní",J604,0)</f>
        <v>0</v>
      </c>
      <c r="BF604" s="153">
        <f>IF(N604="snížená",J604,0)</f>
        <v>0</v>
      </c>
      <c r="BG604" s="153">
        <f>IF(N604="zákl. přenesená",J604,0)</f>
        <v>0</v>
      </c>
      <c r="BH604" s="153">
        <f>IF(N604="sníž. přenesená",J604,0)</f>
        <v>0</v>
      </c>
      <c r="BI604" s="153">
        <f>IF(N604="nulová",J604,0)</f>
        <v>0</v>
      </c>
      <c r="BJ604" s="15" t="s">
        <v>84</v>
      </c>
      <c r="BK604" s="153">
        <f>ROUND(I604*H604,2)</f>
        <v>0</v>
      </c>
      <c r="BL604" s="15" t="s">
        <v>289</v>
      </c>
      <c r="BM604" s="152" t="s">
        <v>1084</v>
      </c>
    </row>
    <row r="605" spans="1:65" s="13" customFormat="1" ht="22.5">
      <c r="B605" s="165"/>
      <c r="D605" s="166" t="s">
        <v>229</v>
      </c>
      <c r="E605" s="167" t="s">
        <v>1</v>
      </c>
      <c r="F605" s="168" t="s">
        <v>1085</v>
      </c>
      <c r="H605" s="169">
        <v>37.036000000000001</v>
      </c>
      <c r="I605" s="170"/>
      <c r="L605" s="165"/>
      <c r="M605" s="171"/>
      <c r="N605" s="172"/>
      <c r="O605" s="172"/>
      <c r="P605" s="172"/>
      <c r="Q605" s="172"/>
      <c r="R605" s="172"/>
      <c r="S605" s="172"/>
      <c r="T605" s="173"/>
      <c r="AT605" s="167" t="s">
        <v>229</v>
      </c>
      <c r="AU605" s="167" t="s">
        <v>86</v>
      </c>
      <c r="AV605" s="13" t="s">
        <v>86</v>
      </c>
      <c r="AW605" s="13" t="s">
        <v>32</v>
      </c>
      <c r="AX605" s="13" t="s">
        <v>84</v>
      </c>
      <c r="AY605" s="167" t="s">
        <v>163</v>
      </c>
    </row>
    <row r="606" spans="1:65" s="2" customFormat="1" ht="24.2" customHeight="1">
      <c r="A606" s="30"/>
      <c r="B606" s="140"/>
      <c r="C606" s="141" t="s">
        <v>1086</v>
      </c>
      <c r="D606" s="141" t="s">
        <v>164</v>
      </c>
      <c r="E606" s="142" t="s">
        <v>1087</v>
      </c>
      <c r="F606" s="143" t="s">
        <v>1088</v>
      </c>
      <c r="G606" s="144" t="s">
        <v>253</v>
      </c>
      <c r="H606" s="145">
        <v>8.8000000000000007</v>
      </c>
      <c r="I606" s="146"/>
      <c r="J606" s="147">
        <f>ROUND(I606*H606,2)</f>
        <v>0</v>
      </c>
      <c r="K606" s="143" t="s">
        <v>227</v>
      </c>
      <c r="L606" s="31"/>
      <c r="M606" s="148" t="s">
        <v>1</v>
      </c>
      <c r="N606" s="149" t="s">
        <v>41</v>
      </c>
      <c r="O606" s="56"/>
      <c r="P606" s="150">
        <f>O606*H606</f>
        <v>0</v>
      </c>
      <c r="Q606" s="150">
        <v>8.0000000000000007E-5</v>
      </c>
      <c r="R606" s="150">
        <f>Q606*H606</f>
        <v>7.0400000000000009E-4</v>
      </c>
      <c r="S606" s="150">
        <v>0</v>
      </c>
      <c r="T606" s="151">
        <f>S606*H606</f>
        <v>0</v>
      </c>
      <c r="U606" s="30"/>
      <c r="V606" s="30"/>
      <c r="W606" s="30"/>
      <c r="X606" s="30"/>
      <c r="Y606" s="30"/>
      <c r="Z606" s="30"/>
      <c r="AA606" s="30"/>
      <c r="AB606" s="30"/>
      <c r="AC606" s="30"/>
      <c r="AD606" s="30"/>
      <c r="AE606" s="30"/>
      <c r="AR606" s="152" t="s">
        <v>289</v>
      </c>
      <c r="AT606" s="152" t="s">
        <v>164</v>
      </c>
      <c r="AU606" s="152" t="s">
        <v>86</v>
      </c>
      <c r="AY606" s="15" t="s">
        <v>163</v>
      </c>
      <c r="BE606" s="153">
        <f>IF(N606="základní",J606,0)</f>
        <v>0</v>
      </c>
      <c r="BF606" s="153">
        <f>IF(N606="snížená",J606,0)</f>
        <v>0</v>
      </c>
      <c r="BG606" s="153">
        <f>IF(N606="zákl. přenesená",J606,0)</f>
        <v>0</v>
      </c>
      <c r="BH606" s="153">
        <f>IF(N606="sníž. přenesená",J606,0)</f>
        <v>0</v>
      </c>
      <c r="BI606" s="153">
        <f>IF(N606="nulová",J606,0)</f>
        <v>0</v>
      </c>
      <c r="BJ606" s="15" t="s">
        <v>84</v>
      </c>
      <c r="BK606" s="153">
        <f>ROUND(I606*H606,2)</f>
        <v>0</v>
      </c>
      <c r="BL606" s="15" t="s">
        <v>289</v>
      </c>
      <c r="BM606" s="152" t="s">
        <v>1089</v>
      </c>
    </row>
    <row r="607" spans="1:65" s="2" customFormat="1" ht="24.2" customHeight="1">
      <c r="A607" s="30"/>
      <c r="B607" s="140"/>
      <c r="C607" s="141" t="s">
        <v>1090</v>
      </c>
      <c r="D607" s="141" t="s">
        <v>164</v>
      </c>
      <c r="E607" s="142" t="s">
        <v>1091</v>
      </c>
      <c r="F607" s="143" t="s">
        <v>1092</v>
      </c>
      <c r="G607" s="144" t="s">
        <v>253</v>
      </c>
      <c r="H607" s="145">
        <v>17.600000000000001</v>
      </c>
      <c r="I607" s="146"/>
      <c r="J607" s="147">
        <f>ROUND(I607*H607,2)</f>
        <v>0</v>
      </c>
      <c r="K607" s="143" t="s">
        <v>227</v>
      </c>
      <c r="L607" s="31"/>
      <c r="M607" s="148" t="s">
        <v>1</v>
      </c>
      <c r="N607" s="149" t="s">
        <v>41</v>
      </c>
      <c r="O607" s="56"/>
      <c r="P607" s="150">
        <f>O607*H607</f>
        <v>0</v>
      </c>
      <c r="Q607" s="150">
        <v>2.7E-4</v>
      </c>
      <c r="R607" s="150">
        <f>Q607*H607</f>
        <v>4.7520000000000001E-3</v>
      </c>
      <c r="S607" s="150">
        <v>0</v>
      </c>
      <c r="T607" s="151">
        <f>S607*H607</f>
        <v>0</v>
      </c>
      <c r="U607" s="30"/>
      <c r="V607" s="30"/>
      <c r="W607" s="30"/>
      <c r="X607" s="30"/>
      <c r="Y607" s="30"/>
      <c r="Z607" s="30"/>
      <c r="AA607" s="30"/>
      <c r="AB607" s="30"/>
      <c r="AC607" s="30"/>
      <c r="AD607" s="30"/>
      <c r="AE607" s="30"/>
      <c r="AR607" s="152" t="s">
        <v>289</v>
      </c>
      <c r="AT607" s="152" t="s">
        <v>164</v>
      </c>
      <c r="AU607" s="152" t="s">
        <v>86</v>
      </c>
      <c r="AY607" s="15" t="s">
        <v>163</v>
      </c>
      <c r="BE607" s="153">
        <f>IF(N607="základní",J607,0)</f>
        <v>0</v>
      </c>
      <c r="BF607" s="153">
        <f>IF(N607="snížená",J607,0)</f>
        <v>0</v>
      </c>
      <c r="BG607" s="153">
        <f>IF(N607="zákl. přenesená",J607,0)</f>
        <v>0</v>
      </c>
      <c r="BH607" s="153">
        <f>IF(N607="sníž. přenesená",J607,0)</f>
        <v>0</v>
      </c>
      <c r="BI607" s="153">
        <f>IF(N607="nulová",J607,0)</f>
        <v>0</v>
      </c>
      <c r="BJ607" s="15" t="s">
        <v>84</v>
      </c>
      <c r="BK607" s="153">
        <f>ROUND(I607*H607,2)</f>
        <v>0</v>
      </c>
      <c r="BL607" s="15" t="s">
        <v>289</v>
      </c>
      <c r="BM607" s="152" t="s">
        <v>1093</v>
      </c>
    </row>
    <row r="608" spans="1:65" s="13" customFormat="1" ht="11.25">
      <c r="B608" s="165"/>
      <c r="D608" s="166" t="s">
        <v>229</v>
      </c>
      <c r="E608" s="167" t="s">
        <v>1</v>
      </c>
      <c r="F608" s="168" t="s">
        <v>1094</v>
      </c>
      <c r="H608" s="169">
        <v>21.6</v>
      </c>
      <c r="I608" s="170"/>
      <c r="L608" s="165"/>
      <c r="M608" s="171"/>
      <c r="N608" s="172"/>
      <c r="O608" s="172"/>
      <c r="P608" s="172"/>
      <c r="Q608" s="172"/>
      <c r="R608" s="172"/>
      <c r="S608" s="172"/>
      <c r="T608" s="173"/>
      <c r="AT608" s="167" t="s">
        <v>229</v>
      </c>
      <c r="AU608" s="167" t="s">
        <v>86</v>
      </c>
      <c r="AV608" s="13" t="s">
        <v>86</v>
      </c>
      <c r="AW608" s="13" t="s">
        <v>32</v>
      </c>
      <c r="AX608" s="13" t="s">
        <v>76</v>
      </c>
      <c r="AY608" s="167" t="s">
        <v>163</v>
      </c>
    </row>
    <row r="609" spans="1:65" s="13" customFormat="1" ht="11.25">
      <c r="B609" s="165"/>
      <c r="D609" s="166" t="s">
        <v>229</v>
      </c>
      <c r="E609" s="167" t="s">
        <v>1</v>
      </c>
      <c r="F609" s="168" t="s">
        <v>1095</v>
      </c>
      <c r="H609" s="169">
        <v>-4</v>
      </c>
      <c r="I609" s="170"/>
      <c r="L609" s="165"/>
      <c r="M609" s="171"/>
      <c r="N609" s="172"/>
      <c r="O609" s="172"/>
      <c r="P609" s="172"/>
      <c r="Q609" s="172"/>
      <c r="R609" s="172"/>
      <c r="S609" s="172"/>
      <c r="T609" s="173"/>
      <c r="AT609" s="167" t="s">
        <v>229</v>
      </c>
      <c r="AU609" s="167" t="s">
        <v>86</v>
      </c>
      <c r="AV609" s="13" t="s">
        <v>86</v>
      </c>
      <c r="AW609" s="13" t="s">
        <v>32</v>
      </c>
      <c r="AX609" s="13" t="s">
        <v>76</v>
      </c>
      <c r="AY609" s="167" t="s">
        <v>163</v>
      </c>
    </row>
    <row r="610" spans="1:65" s="11" customFormat="1" ht="22.9" customHeight="1">
      <c r="B610" s="129"/>
      <c r="D610" s="130" t="s">
        <v>75</v>
      </c>
      <c r="E610" s="163" t="s">
        <v>1096</v>
      </c>
      <c r="F610" s="163" t="s">
        <v>1097</v>
      </c>
      <c r="I610" s="132"/>
      <c r="J610" s="164">
        <f>BK610</f>
        <v>0</v>
      </c>
      <c r="L610" s="129"/>
      <c r="M610" s="134"/>
      <c r="N610" s="135"/>
      <c r="O610" s="135"/>
      <c r="P610" s="136">
        <f>SUM(P611:P624)</f>
        <v>0</v>
      </c>
      <c r="Q610" s="135"/>
      <c r="R610" s="136">
        <f>SUM(R611:R624)</f>
        <v>0.39350429000000009</v>
      </c>
      <c r="S610" s="135"/>
      <c r="T610" s="137">
        <f>SUM(T611:T624)</f>
        <v>0</v>
      </c>
      <c r="AR610" s="130" t="s">
        <v>86</v>
      </c>
      <c r="AT610" s="138" t="s">
        <v>75</v>
      </c>
      <c r="AU610" s="138" t="s">
        <v>84</v>
      </c>
      <c r="AY610" s="130" t="s">
        <v>163</v>
      </c>
      <c r="BK610" s="139">
        <f>SUM(BK611:BK624)</f>
        <v>0</v>
      </c>
    </row>
    <row r="611" spans="1:65" s="2" customFormat="1" ht="24.2" customHeight="1">
      <c r="A611" s="30"/>
      <c r="B611" s="140"/>
      <c r="C611" s="141" t="s">
        <v>1098</v>
      </c>
      <c r="D611" s="141" t="s">
        <v>164</v>
      </c>
      <c r="E611" s="142" t="s">
        <v>1099</v>
      </c>
      <c r="F611" s="143" t="s">
        <v>1100</v>
      </c>
      <c r="G611" s="144" t="s">
        <v>253</v>
      </c>
      <c r="H611" s="145">
        <v>645.08900000000006</v>
      </c>
      <c r="I611" s="146"/>
      <c r="J611" s="147">
        <f>ROUND(I611*H611,2)</f>
        <v>0</v>
      </c>
      <c r="K611" s="143" t="s">
        <v>227</v>
      </c>
      <c r="L611" s="31"/>
      <c r="M611" s="148" t="s">
        <v>1</v>
      </c>
      <c r="N611" s="149" t="s">
        <v>41</v>
      </c>
      <c r="O611" s="56"/>
      <c r="P611" s="150">
        <f>O611*H611</f>
        <v>0</v>
      </c>
      <c r="Q611" s="150">
        <v>2.1000000000000001E-4</v>
      </c>
      <c r="R611" s="150">
        <f>Q611*H611</f>
        <v>0.13546869000000003</v>
      </c>
      <c r="S611" s="150">
        <v>0</v>
      </c>
      <c r="T611" s="151">
        <f>S611*H611</f>
        <v>0</v>
      </c>
      <c r="U611" s="30"/>
      <c r="V611" s="30"/>
      <c r="W611" s="30"/>
      <c r="X611" s="30"/>
      <c r="Y611" s="30"/>
      <c r="Z611" s="30"/>
      <c r="AA611" s="30"/>
      <c r="AB611" s="30"/>
      <c r="AC611" s="30"/>
      <c r="AD611" s="30"/>
      <c r="AE611" s="30"/>
      <c r="AR611" s="152" t="s">
        <v>289</v>
      </c>
      <c r="AT611" s="152" t="s">
        <v>164</v>
      </c>
      <c r="AU611" s="152" t="s">
        <v>86</v>
      </c>
      <c r="AY611" s="15" t="s">
        <v>163</v>
      </c>
      <c r="BE611" s="153">
        <f>IF(N611="základní",J611,0)</f>
        <v>0</v>
      </c>
      <c r="BF611" s="153">
        <f>IF(N611="snížená",J611,0)</f>
        <v>0</v>
      </c>
      <c r="BG611" s="153">
        <f>IF(N611="zákl. přenesená",J611,0)</f>
        <v>0</v>
      </c>
      <c r="BH611" s="153">
        <f>IF(N611="sníž. přenesená",J611,0)</f>
        <v>0</v>
      </c>
      <c r="BI611" s="153">
        <f>IF(N611="nulová",J611,0)</f>
        <v>0</v>
      </c>
      <c r="BJ611" s="15" t="s">
        <v>84</v>
      </c>
      <c r="BK611" s="153">
        <f>ROUND(I611*H611,2)</f>
        <v>0</v>
      </c>
      <c r="BL611" s="15" t="s">
        <v>289</v>
      </c>
      <c r="BM611" s="152" t="s">
        <v>1101</v>
      </c>
    </row>
    <row r="612" spans="1:65" s="13" customFormat="1" ht="22.5">
      <c r="B612" s="165"/>
      <c r="D612" s="166" t="s">
        <v>229</v>
      </c>
      <c r="E612" s="167" t="s">
        <v>1</v>
      </c>
      <c r="F612" s="168" t="s">
        <v>420</v>
      </c>
      <c r="H612" s="169">
        <v>135.48599999999999</v>
      </c>
      <c r="I612" s="170"/>
      <c r="L612" s="165"/>
      <c r="M612" s="171"/>
      <c r="N612" s="172"/>
      <c r="O612" s="172"/>
      <c r="P612" s="172"/>
      <c r="Q612" s="172"/>
      <c r="R612" s="172"/>
      <c r="S612" s="172"/>
      <c r="T612" s="173"/>
      <c r="AT612" s="167" t="s">
        <v>229</v>
      </c>
      <c r="AU612" s="167" t="s">
        <v>86</v>
      </c>
      <c r="AV612" s="13" t="s">
        <v>86</v>
      </c>
      <c r="AW612" s="13" t="s">
        <v>32</v>
      </c>
      <c r="AX612" s="13" t="s">
        <v>76</v>
      </c>
      <c r="AY612" s="167" t="s">
        <v>163</v>
      </c>
    </row>
    <row r="613" spans="1:65" s="13" customFormat="1" ht="11.25">
      <c r="B613" s="165"/>
      <c r="D613" s="166" t="s">
        <v>229</v>
      </c>
      <c r="E613" s="167" t="s">
        <v>1</v>
      </c>
      <c r="F613" s="168" t="s">
        <v>421</v>
      </c>
      <c r="H613" s="169">
        <v>-5.9640000000000004</v>
      </c>
      <c r="I613" s="170"/>
      <c r="L613" s="165"/>
      <c r="M613" s="171"/>
      <c r="N613" s="172"/>
      <c r="O613" s="172"/>
      <c r="P613" s="172"/>
      <c r="Q613" s="172"/>
      <c r="R613" s="172"/>
      <c r="S613" s="172"/>
      <c r="T613" s="173"/>
      <c r="AT613" s="167" t="s">
        <v>229</v>
      </c>
      <c r="AU613" s="167" t="s">
        <v>86</v>
      </c>
      <c r="AV613" s="13" t="s">
        <v>86</v>
      </c>
      <c r="AW613" s="13" t="s">
        <v>32</v>
      </c>
      <c r="AX613" s="13" t="s">
        <v>76</v>
      </c>
      <c r="AY613" s="167" t="s">
        <v>163</v>
      </c>
    </row>
    <row r="614" spans="1:65" s="13" customFormat="1" ht="11.25">
      <c r="B614" s="165"/>
      <c r="D614" s="166" t="s">
        <v>229</v>
      </c>
      <c r="E614" s="167" t="s">
        <v>1</v>
      </c>
      <c r="F614" s="168" t="s">
        <v>422</v>
      </c>
      <c r="H614" s="169">
        <v>-6.6529999999999996</v>
      </c>
      <c r="I614" s="170"/>
      <c r="L614" s="165"/>
      <c r="M614" s="171"/>
      <c r="N614" s="172"/>
      <c r="O614" s="172"/>
      <c r="P614" s="172"/>
      <c r="Q614" s="172"/>
      <c r="R614" s="172"/>
      <c r="S614" s="172"/>
      <c r="T614" s="173"/>
      <c r="AT614" s="167" t="s">
        <v>229</v>
      </c>
      <c r="AU614" s="167" t="s">
        <v>86</v>
      </c>
      <c r="AV614" s="13" t="s">
        <v>86</v>
      </c>
      <c r="AW614" s="13" t="s">
        <v>32</v>
      </c>
      <c r="AX614" s="13" t="s">
        <v>76</v>
      </c>
      <c r="AY614" s="167" t="s">
        <v>163</v>
      </c>
    </row>
    <row r="615" spans="1:65" s="13" customFormat="1" ht="22.5">
      <c r="B615" s="165"/>
      <c r="D615" s="166" t="s">
        <v>229</v>
      </c>
      <c r="E615" s="167" t="s">
        <v>1</v>
      </c>
      <c r="F615" s="168" t="s">
        <v>423</v>
      </c>
      <c r="H615" s="169">
        <v>55.554000000000002</v>
      </c>
      <c r="I615" s="170"/>
      <c r="L615" s="165"/>
      <c r="M615" s="171"/>
      <c r="N615" s="172"/>
      <c r="O615" s="172"/>
      <c r="P615" s="172"/>
      <c r="Q615" s="172"/>
      <c r="R615" s="172"/>
      <c r="S615" s="172"/>
      <c r="T615" s="173"/>
      <c r="AT615" s="167" t="s">
        <v>229</v>
      </c>
      <c r="AU615" s="167" t="s">
        <v>86</v>
      </c>
      <c r="AV615" s="13" t="s">
        <v>86</v>
      </c>
      <c r="AW615" s="13" t="s">
        <v>32</v>
      </c>
      <c r="AX615" s="13" t="s">
        <v>76</v>
      </c>
      <c r="AY615" s="167" t="s">
        <v>163</v>
      </c>
    </row>
    <row r="616" spans="1:65" s="13" customFormat="1" ht="22.5">
      <c r="B616" s="165"/>
      <c r="D616" s="166" t="s">
        <v>229</v>
      </c>
      <c r="E616" s="167" t="s">
        <v>1</v>
      </c>
      <c r="F616" s="168" t="s">
        <v>424</v>
      </c>
      <c r="H616" s="169">
        <v>63.96</v>
      </c>
      <c r="I616" s="170"/>
      <c r="L616" s="165"/>
      <c r="M616" s="171"/>
      <c r="N616" s="172"/>
      <c r="O616" s="172"/>
      <c r="P616" s="172"/>
      <c r="Q616" s="172"/>
      <c r="R616" s="172"/>
      <c r="S616" s="172"/>
      <c r="T616" s="173"/>
      <c r="AT616" s="167" t="s">
        <v>229</v>
      </c>
      <c r="AU616" s="167" t="s">
        <v>86</v>
      </c>
      <c r="AV616" s="13" t="s">
        <v>86</v>
      </c>
      <c r="AW616" s="13" t="s">
        <v>32</v>
      </c>
      <c r="AX616" s="13" t="s">
        <v>76</v>
      </c>
      <c r="AY616" s="167" t="s">
        <v>163</v>
      </c>
    </row>
    <row r="617" spans="1:65" s="13" customFormat="1" ht="11.25">
      <c r="B617" s="165"/>
      <c r="D617" s="166" t="s">
        <v>229</v>
      </c>
      <c r="E617" s="167" t="s">
        <v>1</v>
      </c>
      <c r="F617" s="168" t="s">
        <v>425</v>
      </c>
      <c r="H617" s="169">
        <v>50.436</v>
      </c>
      <c r="I617" s="170"/>
      <c r="L617" s="165"/>
      <c r="M617" s="171"/>
      <c r="N617" s="172"/>
      <c r="O617" s="172"/>
      <c r="P617" s="172"/>
      <c r="Q617" s="172"/>
      <c r="R617" s="172"/>
      <c r="S617" s="172"/>
      <c r="T617" s="173"/>
      <c r="AT617" s="167" t="s">
        <v>229</v>
      </c>
      <c r="AU617" s="167" t="s">
        <v>86</v>
      </c>
      <c r="AV617" s="13" t="s">
        <v>86</v>
      </c>
      <c r="AW617" s="13" t="s">
        <v>32</v>
      </c>
      <c r="AX617" s="13" t="s">
        <v>76</v>
      </c>
      <c r="AY617" s="167" t="s">
        <v>163</v>
      </c>
    </row>
    <row r="618" spans="1:65" s="13" customFormat="1" ht="11.25">
      <c r="B618" s="165"/>
      <c r="D618" s="166" t="s">
        <v>229</v>
      </c>
      <c r="E618" s="167" t="s">
        <v>1</v>
      </c>
      <c r="F618" s="168" t="s">
        <v>426</v>
      </c>
      <c r="H618" s="169">
        <v>53.1</v>
      </c>
      <c r="I618" s="170"/>
      <c r="L618" s="165"/>
      <c r="M618" s="171"/>
      <c r="N618" s="172"/>
      <c r="O618" s="172"/>
      <c r="P618" s="172"/>
      <c r="Q618" s="172"/>
      <c r="R618" s="172"/>
      <c r="S618" s="172"/>
      <c r="T618" s="173"/>
      <c r="AT618" s="167" t="s">
        <v>229</v>
      </c>
      <c r="AU618" s="167" t="s">
        <v>86</v>
      </c>
      <c r="AV618" s="13" t="s">
        <v>86</v>
      </c>
      <c r="AW618" s="13" t="s">
        <v>32</v>
      </c>
      <c r="AX618" s="13" t="s">
        <v>76</v>
      </c>
      <c r="AY618" s="167" t="s">
        <v>163</v>
      </c>
    </row>
    <row r="619" spans="1:65" s="13" customFormat="1" ht="22.5">
      <c r="B619" s="165"/>
      <c r="D619" s="166" t="s">
        <v>229</v>
      </c>
      <c r="E619" s="167" t="s">
        <v>1</v>
      </c>
      <c r="F619" s="168" t="s">
        <v>427</v>
      </c>
      <c r="H619" s="169">
        <v>90.42</v>
      </c>
      <c r="I619" s="170"/>
      <c r="L619" s="165"/>
      <c r="M619" s="171"/>
      <c r="N619" s="172"/>
      <c r="O619" s="172"/>
      <c r="P619" s="172"/>
      <c r="Q619" s="172"/>
      <c r="R619" s="172"/>
      <c r="S619" s="172"/>
      <c r="T619" s="173"/>
      <c r="AT619" s="167" t="s">
        <v>229</v>
      </c>
      <c r="AU619" s="167" t="s">
        <v>86</v>
      </c>
      <c r="AV619" s="13" t="s">
        <v>86</v>
      </c>
      <c r="AW619" s="13" t="s">
        <v>32</v>
      </c>
      <c r="AX619" s="13" t="s">
        <v>76</v>
      </c>
      <c r="AY619" s="167" t="s">
        <v>163</v>
      </c>
    </row>
    <row r="620" spans="1:65" s="13" customFormat="1" ht="22.5">
      <c r="B620" s="165"/>
      <c r="D620" s="166" t="s">
        <v>229</v>
      </c>
      <c r="E620" s="167" t="s">
        <v>1</v>
      </c>
      <c r="F620" s="168" t="s">
        <v>1102</v>
      </c>
      <c r="H620" s="169">
        <v>22.31</v>
      </c>
      <c r="I620" s="170"/>
      <c r="L620" s="165"/>
      <c r="M620" s="171"/>
      <c r="N620" s="172"/>
      <c r="O620" s="172"/>
      <c r="P620" s="172"/>
      <c r="Q620" s="172"/>
      <c r="R620" s="172"/>
      <c r="S620" s="172"/>
      <c r="T620" s="173"/>
      <c r="AT620" s="167" t="s">
        <v>229</v>
      </c>
      <c r="AU620" s="167" t="s">
        <v>86</v>
      </c>
      <c r="AV620" s="13" t="s">
        <v>86</v>
      </c>
      <c r="AW620" s="13" t="s">
        <v>32</v>
      </c>
      <c r="AX620" s="13" t="s">
        <v>76</v>
      </c>
      <c r="AY620" s="167" t="s">
        <v>163</v>
      </c>
    </row>
    <row r="621" spans="1:65" s="13" customFormat="1" ht="11.25">
      <c r="B621" s="165"/>
      <c r="D621" s="166" t="s">
        <v>229</v>
      </c>
      <c r="E621" s="167" t="s">
        <v>1</v>
      </c>
      <c r="F621" s="168" t="s">
        <v>416</v>
      </c>
      <c r="H621" s="169">
        <v>11.7</v>
      </c>
      <c r="I621" s="170"/>
      <c r="L621" s="165"/>
      <c r="M621" s="171"/>
      <c r="N621" s="172"/>
      <c r="O621" s="172"/>
      <c r="P621" s="172"/>
      <c r="Q621" s="172"/>
      <c r="R621" s="172"/>
      <c r="S621" s="172"/>
      <c r="T621" s="173"/>
      <c r="AT621" s="167" t="s">
        <v>229</v>
      </c>
      <c r="AU621" s="167" t="s">
        <v>86</v>
      </c>
      <c r="AV621" s="13" t="s">
        <v>86</v>
      </c>
      <c r="AW621" s="13" t="s">
        <v>32</v>
      </c>
      <c r="AX621" s="13" t="s">
        <v>76</v>
      </c>
      <c r="AY621" s="167" t="s">
        <v>163</v>
      </c>
    </row>
    <row r="622" spans="1:65" s="13" customFormat="1" ht="11.25">
      <c r="B622" s="165"/>
      <c r="D622" s="166" t="s">
        <v>229</v>
      </c>
      <c r="E622" s="167" t="s">
        <v>1</v>
      </c>
      <c r="F622" s="168" t="s">
        <v>403</v>
      </c>
      <c r="H622" s="169">
        <v>114.76</v>
      </c>
      <c r="I622" s="170"/>
      <c r="L622" s="165"/>
      <c r="M622" s="171"/>
      <c r="N622" s="172"/>
      <c r="O622" s="172"/>
      <c r="P622" s="172"/>
      <c r="Q622" s="172"/>
      <c r="R622" s="172"/>
      <c r="S622" s="172"/>
      <c r="T622" s="173"/>
      <c r="AT622" s="167" t="s">
        <v>229</v>
      </c>
      <c r="AU622" s="167" t="s">
        <v>86</v>
      </c>
      <c r="AV622" s="13" t="s">
        <v>86</v>
      </c>
      <c r="AW622" s="13" t="s">
        <v>32</v>
      </c>
      <c r="AX622" s="13" t="s">
        <v>76</v>
      </c>
      <c r="AY622" s="167" t="s">
        <v>163</v>
      </c>
    </row>
    <row r="623" spans="1:65" s="13" customFormat="1" ht="11.25">
      <c r="B623" s="165"/>
      <c r="D623" s="166" t="s">
        <v>229</v>
      </c>
      <c r="E623" s="167" t="s">
        <v>1</v>
      </c>
      <c r="F623" s="168" t="s">
        <v>404</v>
      </c>
      <c r="H623" s="169">
        <v>59.98</v>
      </c>
      <c r="I623" s="170"/>
      <c r="L623" s="165"/>
      <c r="M623" s="171"/>
      <c r="N623" s="172"/>
      <c r="O623" s="172"/>
      <c r="P623" s="172"/>
      <c r="Q623" s="172"/>
      <c r="R623" s="172"/>
      <c r="S623" s="172"/>
      <c r="T623" s="173"/>
      <c r="AT623" s="167" t="s">
        <v>229</v>
      </c>
      <c r="AU623" s="167" t="s">
        <v>86</v>
      </c>
      <c r="AV623" s="13" t="s">
        <v>86</v>
      </c>
      <c r="AW623" s="13" t="s">
        <v>32</v>
      </c>
      <c r="AX623" s="13" t="s">
        <v>76</v>
      </c>
      <c r="AY623" s="167" t="s">
        <v>163</v>
      </c>
    </row>
    <row r="624" spans="1:65" s="2" customFormat="1" ht="24.2" customHeight="1">
      <c r="A624" s="30"/>
      <c r="B624" s="140"/>
      <c r="C624" s="141" t="s">
        <v>1103</v>
      </c>
      <c r="D624" s="141" t="s">
        <v>164</v>
      </c>
      <c r="E624" s="142" t="s">
        <v>1104</v>
      </c>
      <c r="F624" s="143" t="s">
        <v>1105</v>
      </c>
      <c r="G624" s="144" t="s">
        <v>253</v>
      </c>
      <c r="H624" s="145">
        <v>645.08900000000006</v>
      </c>
      <c r="I624" s="146"/>
      <c r="J624" s="147">
        <f>ROUND(I624*H624,2)</f>
        <v>0</v>
      </c>
      <c r="K624" s="143" t="s">
        <v>227</v>
      </c>
      <c r="L624" s="31"/>
      <c r="M624" s="148" t="s">
        <v>1</v>
      </c>
      <c r="N624" s="149" t="s">
        <v>41</v>
      </c>
      <c r="O624" s="56"/>
      <c r="P624" s="150">
        <f>O624*H624</f>
        <v>0</v>
      </c>
      <c r="Q624" s="150">
        <v>4.0000000000000002E-4</v>
      </c>
      <c r="R624" s="150">
        <f>Q624*H624</f>
        <v>0.25803560000000003</v>
      </c>
      <c r="S624" s="150">
        <v>0</v>
      </c>
      <c r="T624" s="151">
        <f>S624*H624</f>
        <v>0</v>
      </c>
      <c r="U624" s="30"/>
      <c r="V624" s="30"/>
      <c r="W624" s="30"/>
      <c r="X624" s="30"/>
      <c r="Y624" s="30"/>
      <c r="Z624" s="30"/>
      <c r="AA624" s="30"/>
      <c r="AB624" s="30"/>
      <c r="AC624" s="30"/>
      <c r="AD624" s="30"/>
      <c r="AE624" s="30"/>
      <c r="AR624" s="152" t="s">
        <v>289</v>
      </c>
      <c r="AT624" s="152" t="s">
        <v>164</v>
      </c>
      <c r="AU624" s="152" t="s">
        <v>86</v>
      </c>
      <c r="AY624" s="15" t="s">
        <v>163</v>
      </c>
      <c r="BE624" s="153">
        <f>IF(N624="základní",J624,0)</f>
        <v>0</v>
      </c>
      <c r="BF624" s="153">
        <f>IF(N624="snížená",J624,0)</f>
        <v>0</v>
      </c>
      <c r="BG624" s="153">
        <f>IF(N624="zákl. přenesená",J624,0)</f>
        <v>0</v>
      </c>
      <c r="BH624" s="153">
        <f>IF(N624="sníž. přenesená",J624,0)</f>
        <v>0</v>
      </c>
      <c r="BI624" s="153">
        <f>IF(N624="nulová",J624,0)</f>
        <v>0</v>
      </c>
      <c r="BJ624" s="15" t="s">
        <v>84</v>
      </c>
      <c r="BK624" s="153">
        <f>ROUND(I624*H624,2)</f>
        <v>0</v>
      </c>
      <c r="BL624" s="15" t="s">
        <v>289</v>
      </c>
      <c r="BM624" s="152" t="s">
        <v>1106</v>
      </c>
    </row>
    <row r="625" spans="1:65" s="11" customFormat="1" ht="25.9" customHeight="1">
      <c r="B625" s="129"/>
      <c r="D625" s="130" t="s">
        <v>75</v>
      </c>
      <c r="E625" s="131" t="s">
        <v>160</v>
      </c>
      <c r="F625" s="131" t="s">
        <v>161</v>
      </c>
      <c r="I625" s="132"/>
      <c r="J625" s="133">
        <f>BK625</f>
        <v>0</v>
      </c>
      <c r="L625" s="129"/>
      <c r="M625" s="134"/>
      <c r="N625" s="135"/>
      <c r="O625" s="135"/>
      <c r="P625" s="136">
        <f>P626</f>
        <v>0</v>
      </c>
      <c r="Q625" s="135"/>
      <c r="R625" s="136">
        <f>R626</f>
        <v>0</v>
      </c>
      <c r="S625" s="135"/>
      <c r="T625" s="137">
        <f>T626</f>
        <v>0</v>
      </c>
      <c r="AR625" s="130" t="s">
        <v>162</v>
      </c>
      <c r="AT625" s="138" t="s">
        <v>75</v>
      </c>
      <c r="AU625" s="138" t="s">
        <v>76</v>
      </c>
      <c r="AY625" s="130" t="s">
        <v>163</v>
      </c>
      <c r="BK625" s="139">
        <f>BK626</f>
        <v>0</v>
      </c>
    </row>
    <row r="626" spans="1:65" s="2" customFormat="1" ht="16.5" customHeight="1">
      <c r="A626" s="30"/>
      <c r="B626" s="140"/>
      <c r="C626" s="141" t="s">
        <v>1107</v>
      </c>
      <c r="D626" s="141" t="s">
        <v>164</v>
      </c>
      <c r="E626" s="142" t="s">
        <v>1108</v>
      </c>
      <c r="F626" s="143" t="s">
        <v>1109</v>
      </c>
      <c r="G626" s="144" t="s">
        <v>193</v>
      </c>
      <c r="H626" s="145">
        <v>5</v>
      </c>
      <c r="I626" s="146"/>
      <c r="J626" s="147">
        <f>ROUND(I626*H626,2)</f>
        <v>0</v>
      </c>
      <c r="K626" s="143" t="s">
        <v>1</v>
      </c>
      <c r="L626" s="31"/>
      <c r="M626" s="154" t="s">
        <v>1</v>
      </c>
      <c r="N626" s="155" t="s">
        <v>41</v>
      </c>
      <c r="O626" s="156"/>
      <c r="P626" s="157">
        <f>O626*H626</f>
        <v>0</v>
      </c>
      <c r="Q626" s="157">
        <v>0</v>
      </c>
      <c r="R626" s="157">
        <f>Q626*H626</f>
        <v>0</v>
      </c>
      <c r="S626" s="157">
        <v>0</v>
      </c>
      <c r="T626" s="158">
        <f>S626*H626</f>
        <v>0</v>
      </c>
      <c r="U626" s="30"/>
      <c r="V626" s="30"/>
      <c r="W626" s="30"/>
      <c r="X626" s="30"/>
      <c r="Y626" s="30"/>
      <c r="Z626" s="30"/>
      <c r="AA626" s="30"/>
      <c r="AB626" s="30"/>
      <c r="AC626" s="30"/>
      <c r="AD626" s="30"/>
      <c r="AE626" s="30"/>
      <c r="AR626" s="152" t="s">
        <v>162</v>
      </c>
      <c r="AT626" s="152" t="s">
        <v>164</v>
      </c>
      <c r="AU626" s="152" t="s">
        <v>84</v>
      </c>
      <c r="AY626" s="15" t="s">
        <v>163</v>
      </c>
      <c r="BE626" s="153">
        <f>IF(N626="základní",J626,0)</f>
        <v>0</v>
      </c>
      <c r="BF626" s="153">
        <f>IF(N626="snížená",J626,0)</f>
        <v>0</v>
      </c>
      <c r="BG626" s="153">
        <f>IF(N626="zákl. přenesená",J626,0)</f>
        <v>0</v>
      </c>
      <c r="BH626" s="153">
        <f>IF(N626="sníž. přenesená",J626,0)</f>
        <v>0</v>
      </c>
      <c r="BI626" s="153">
        <f>IF(N626="nulová",J626,0)</f>
        <v>0</v>
      </c>
      <c r="BJ626" s="15" t="s">
        <v>84</v>
      </c>
      <c r="BK626" s="153">
        <f>ROUND(I626*H626,2)</f>
        <v>0</v>
      </c>
      <c r="BL626" s="15" t="s">
        <v>162</v>
      </c>
      <c r="BM626" s="152" t="s">
        <v>1110</v>
      </c>
    </row>
    <row r="627" spans="1:65" s="2" customFormat="1" ht="6.95" customHeight="1">
      <c r="A627" s="30"/>
      <c r="B627" s="45"/>
      <c r="C627" s="46"/>
      <c r="D627" s="46"/>
      <c r="E627" s="46"/>
      <c r="F627" s="46"/>
      <c r="G627" s="46"/>
      <c r="H627" s="46"/>
      <c r="I627" s="46"/>
      <c r="J627" s="46"/>
      <c r="K627" s="46"/>
      <c r="L627" s="31"/>
      <c r="M627" s="30"/>
      <c r="O627" s="30"/>
      <c r="P627" s="30"/>
      <c r="Q627" s="30"/>
      <c r="R627" s="30"/>
      <c r="S627" s="30"/>
      <c r="T627" s="30"/>
      <c r="U627" s="30"/>
      <c r="V627" s="30"/>
      <c r="W627" s="30"/>
      <c r="X627" s="30"/>
      <c r="Y627" s="30"/>
      <c r="Z627" s="30"/>
      <c r="AA627" s="30"/>
      <c r="AB627" s="30"/>
      <c r="AC627" s="30"/>
      <c r="AD627" s="30"/>
      <c r="AE627" s="30"/>
    </row>
  </sheetData>
  <autoFilter ref="C143:K626"/>
  <mergeCells count="12">
    <mergeCell ref="E136:H136"/>
    <mergeCell ref="L2:V2"/>
    <mergeCell ref="E85:H85"/>
    <mergeCell ref="E87:H87"/>
    <mergeCell ref="E89:H89"/>
    <mergeCell ref="E132:H132"/>
    <mergeCell ref="E134:H13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6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95</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1111</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ROUND(J139,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ROUND((SUM(BE139:BE464)),  2)</f>
        <v>0</v>
      </c>
      <c r="G35" s="30"/>
      <c r="H35" s="30"/>
      <c r="I35" s="103">
        <v>0.21</v>
      </c>
      <c r="J35" s="102">
        <f>ROUND(((SUM(BE139:BE464))*I35),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ROUND((SUM(BF139:BF464)),  2)</f>
        <v>0</v>
      </c>
      <c r="G36" s="30"/>
      <c r="H36" s="30"/>
      <c r="I36" s="103">
        <v>0.12</v>
      </c>
      <c r="J36" s="102">
        <f>ROUND(((SUM(BF139:BF464))*I36),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ROUND((SUM(BG139:BG464)),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ROUND((SUM(BH139:BH464)),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ROUND((SUM(BI139:BI464)),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20 - 2NP</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J139</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198</v>
      </c>
      <c r="E99" s="117"/>
      <c r="F99" s="117"/>
      <c r="G99" s="117"/>
      <c r="H99" s="117"/>
      <c r="I99" s="117"/>
      <c r="J99" s="118">
        <f>J140</f>
        <v>0</v>
      </c>
      <c r="L99" s="115"/>
    </row>
    <row r="100" spans="1:47" s="12" customFormat="1" ht="19.899999999999999" customHeight="1">
      <c r="B100" s="159"/>
      <c r="D100" s="160" t="s">
        <v>200</v>
      </c>
      <c r="E100" s="161"/>
      <c r="F100" s="161"/>
      <c r="G100" s="161"/>
      <c r="H100" s="161"/>
      <c r="I100" s="161"/>
      <c r="J100" s="162">
        <f>J141</f>
        <v>0</v>
      </c>
      <c r="L100" s="159"/>
    </row>
    <row r="101" spans="1:47" s="12" customFormat="1" ht="19.899999999999999" customHeight="1">
      <c r="B101" s="159"/>
      <c r="D101" s="160" t="s">
        <v>201</v>
      </c>
      <c r="E101" s="161"/>
      <c r="F101" s="161"/>
      <c r="G101" s="161"/>
      <c r="H101" s="161"/>
      <c r="I101" s="161"/>
      <c r="J101" s="162">
        <f>J147</f>
        <v>0</v>
      </c>
      <c r="L101" s="159"/>
    </row>
    <row r="102" spans="1:47" s="12" customFormat="1" ht="19.899999999999999" customHeight="1">
      <c r="B102" s="159"/>
      <c r="D102" s="160" t="s">
        <v>202</v>
      </c>
      <c r="E102" s="161"/>
      <c r="F102" s="161"/>
      <c r="G102" s="161"/>
      <c r="H102" s="161"/>
      <c r="I102" s="161"/>
      <c r="J102" s="162">
        <f>J152</f>
        <v>0</v>
      </c>
      <c r="L102" s="159"/>
    </row>
    <row r="103" spans="1:47" s="12" customFormat="1" ht="19.899999999999999" customHeight="1">
      <c r="B103" s="159"/>
      <c r="D103" s="160" t="s">
        <v>204</v>
      </c>
      <c r="E103" s="161"/>
      <c r="F103" s="161"/>
      <c r="G103" s="161"/>
      <c r="H103" s="161"/>
      <c r="I103" s="161"/>
      <c r="J103" s="162">
        <f>J162</f>
        <v>0</v>
      </c>
      <c r="L103" s="159"/>
    </row>
    <row r="104" spans="1:47" s="12" customFormat="1" ht="19.899999999999999" customHeight="1">
      <c r="B104" s="159"/>
      <c r="D104" s="160" t="s">
        <v>205</v>
      </c>
      <c r="E104" s="161"/>
      <c r="F104" s="161"/>
      <c r="G104" s="161"/>
      <c r="H104" s="161"/>
      <c r="I104" s="161"/>
      <c r="J104" s="162">
        <f>J202</f>
        <v>0</v>
      </c>
      <c r="L104" s="159"/>
    </row>
    <row r="105" spans="1:47" s="12" customFormat="1" ht="19.899999999999999" customHeight="1">
      <c r="B105" s="159"/>
      <c r="D105" s="160" t="s">
        <v>206</v>
      </c>
      <c r="E105" s="161"/>
      <c r="F105" s="161"/>
      <c r="G105" s="161"/>
      <c r="H105" s="161"/>
      <c r="I105" s="161"/>
      <c r="J105" s="162">
        <f>J258</f>
        <v>0</v>
      </c>
      <c r="L105" s="159"/>
    </row>
    <row r="106" spans="1:47" s="12" customFormat="1" ht="19.899999999999999" customHeight="1">
      <c r="B106" s="159"/>
      <c r="D106" s="160" t="s">
        <v>207</v>
      </c>
      <c r="E106" s="161"/>
      <c r="F106" s="161"/>
      <c r="G106" s="161"/>
      <c r="H106" s="161"/>
      <c r="I106" s="161"/>
      <c r="J106" s="162">
        <f>J267</f>
        <v>0</v>
      </c>
      <c r="L106" s="159"/>
    </row>
    <row r="107" spans="1:47" s="9" customFormat="1" ht="24.95" customHeight="1">
      <c r="B107" s="115"/>
      <c r="D107" s="116" t="s">
        <v>208</v>
      </c>
      <c r="E107" s="117"/>
      <c r="F107" s="117"/>
      <c r="G107" s="117"/>
      <c r="H107" s="117"/>
      <c r="I107" s="117"/>
      <c r="J107" s="118">
        <f>J269</f>
        <v>0</v>
      </c>
      <c r="L107" s="115"/>
    </row>
    <row r="108" spans="1:47" s="12" customFormat="1" ht="19.899999999999999" customHeight="1">
      <c r="B108" s="159"/>
      <c r="D108" s="160" t="s">
        <v>210</v>
      </c>
      <c r="E108" s="161"/>
      <c r="F108" s="161"/>
      <c r="G108" s="161"/>
      <c r="H108" s="161"/>
      <c r="I108" s="161"/>
      <c r="J108" s="162">
        <f>J270</f>
        <v>0</v>
      </c>
      <c r="L108" s="159"/>
    </row>
    <row r="109" spans="1:47" s="12" customFormat="1" ht="19.899999999999999" customHeight="1">
      <c r="B109" s="159"/>
      <c r="D109" s="160" t="s">
        <v>211</v>
      </c>
      <c r="E109" s="161"/>
      <c r="F109" s="161"/>
      <c r="G109" s="161"/>
      <c r="H109" s="161"/>
      <c r="I109" s="161"/>
      <c r="J109" s="162">
        <f>J303</f>
        <v>0</v>
      </c>
      <c r="L109" s="159"/>
    </row>
    <row r="110" spans="1:47" s="12" customFormat="1" ht="19.899999999999999" customHeight="1">
      <c r="B110" s="159"/>
      <c r="D110" s="160" t="s">
        <v>212</v>
      </c>
      <c r="E110" s="161"/>
      <c r="F110" s="161"/>
      <c r="G110" s="161"/>
      <c r="H110" s="161"/>
      <c r="I110" s="161"/>
      <c r="J110" s="162">
        <f>J381</f>
        <v>0</v>
      </c>
      <c r="L110" s="159"/>
    </row>
    <row r="111" spans="1:47" s="12" customFormat="1" ht="19.899999999999999" customHeight="1">
      <c r="B111" s="159"/>
      <c r="D111" s="160" t="s">
        <v>213</v>
      </c>
      <c r="E111" s="161"/>
      <c r="F111" s="161"/>
      <c r="G111" s="161"/>
      <c r="H111" s="161"/>
      <c r="I111" s="161"/>
      <c r="J111" s="162">
        <f>J392</f>
        <v>0</v>
      </c>
      <c r="L111" s="159"/>
    </row>
    <row r="112" spans="1:47" s="12" customFormat="1" ht="19.899999999999999" customHeight="1">
      <c r="B112" s="159"/>
      <c r="D112" s="160" t="s">
        <v>214</v>
      </c>
      <c r="E112" s="161"/>
      <c r="F112" s="161"/>
      <c r="G112" s="161"/>
      <c r="H112" s="161"/>
      <c r="I112" s="161"/>
      <c r="J112" s="162">
        <f>J404</f>
        <v>0</v>
      </c>
      <c r="L112" s="159"/>
    </row>
    <row r="113" spans="1:31" s="12" customFormat="1" ht="19.899999999999999" customHeight="1">
      <c r="B113" s="159"/>
      <c r="D113" s="160" t="s">
        <v>215</v>
      </c>
      <c r="E113" s="161"/>
      <c r="F113" s="161"/>
      <c r="G113" s="161"/>
      <c r="H113" s="161"/>
      <c r="I113" s="161"/>
      <c r="J113" s="162">
        <f>J409</f>
        <v>0</v>
      </c>
      <c r="L113" s="159"/>
    </row>
    <row r="114" spans="1:31" s="12" customFormat="1" ht="19.899999999999999" customHeight="1">
      <c r="B114" s="159"/>
      <c r="D114" s="160" t="s">
        <v>1112</v>
      </c>
      <c r="E114" s="161"/>
      <c r="F114" s="161"/>
      <c r="G114" s="161"/>
      <c r="H114" s="161"/>
      <c r="I114" s="161"/>
      <c r="J114" s="162">
        <f>J417</f>
        <v>0</v>
      </c>
      <c r="L114" s="159"/>
    </row>
    <row r="115" spans="1:31" s="12" customFormat="1" ht="19.899999999999999" customHeight="1">
      <c r="B115" s="159"/>
      <c r="D115" s="160" t="s">
        <v>219</v>
      </c>
      <c r="E115" s="161"/>
      <c r="F115" s="161"/>
      <c r="G115" s="161"/>
      <c r="H115" s="161"/>
      <c r="I115" s="161"/>
      <c r="J115" s="162">
        <f>J427</f>
        <v>0</v>
      </c>
      <c r="L115" s="159"/>
    </row>
    <row r="116" spans="1:31" s="12" customFormat="1" ht="19.899999999999999" customHeight="1">
      <c r="B116" s="159"/>
      <c r="D116" s="160" t="s">
        <v>220</v>
      </c>
      <c r="E116" s="161"/>
      <c r="F116" s="161"/>
      <c r="G116" s="161"/>
      <c r="H116" s="161"/>
      <c r="I116" s="161"/>
      <c r="J116" s="162">
        <f>J445</f>
        <v>0</v>
      </c>
      <c r="L116" s="159"/>
    </row>
    <row r="117" spans="1:31" s="9" customFormat="1" ht="24.95" customHeight="1">
      <c r="B117" s="115"/>
      <c r="D117" s="116" t="s">
        <v>146</v>
      </c>
      <c r="E117" s="117"/>
      <c r="F117" s="117"/>
      <c r="G117" s="117"/>
      <c r="H117" s="117"/>
      <c r="I117" s="117"/>
      <c r="J117" s="118">
        <f>J462</f>
        <v>0</v>
      </c>
      <c r="L117" s="115"/>
    </row>
    <row r="118" spans="1:31" s="2" customFormat="1" ht="21.75" customHeight="1">
      <c r="A118" s="30"/>
      <c r="B118" s="31"/>
      <c r="C118" s="30"/>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31" s="2" customFormat="1" ht="6.95" customHeight="1">
      <c r="A119" s="30"/>
      <c r="B119" s="45"/>
      <c r="C119" s="46"/>
      <c r="D119" s="46"/>
      <c r="E119" s="46"/>
      <c r="F119" s="46"/>
      <c r="G119" s="46"/>
      <c r="H119" s="46"/>
      <c r="I119" s="46"/>
      <c r="J119" s="46"/>
      <c r="K119" s="46"/>
      <c r="L119" s="40"/>
      <c r="S119" s="30"/>
      <c r="T119" s="30"/>
      <c r="U119" s="30"/>
      <c r="V119" s="30"/>
      <c r="W119" s="30"/>
      <c r="X119" s="30"/>
      <c r="Y119" s="30"/>
      <c r="Z119" s="30"/>
      <c r="AA119" s="30"/>
      <c r="AB119" s="30"/>
      <c r="AC119" s="30"/>
      <c r="AD119" s="30"/>
      <c r="AE119" s="30"/>
    </row>
    <row r="123" spans="1:31" s="2" customFormat="1" ht="6.95" customHeight="1">
      <c r="A123" s="30"/>
      <c r="B123" s="47"/>
      <c r="C123" s="48"/>
      <c r="D123" s="48"/>
      <c r="E123" s="48"/>
      <c r="F123" s="48"/>
      <c r="G123" s="48"/>
      <c r="H123" s="48"/>
      <c r="I123" s="48"/>
      <c r="J123" s="48"/>
      <c r="K123" s="48"/>
      <c r="L123" s="40"/>
      <c r="S123" s="30"/>
      <c r="T123" s="30"/>
      <c r="U123" s="30"/>
      <c r="V123" s="30"/>
      <c r="W123" s="30"/>
      <c r="X123" s="30"/>
      <c r="Y123" s="30"/>
      <c r="Z123" s="30"/>
      <c r="AA123" s="30"/>
      <c r="AB123" s="30"/>
      <c r="AC123" s="30"/>
      <c r="AD123" s="30"/>
      <c r="AE123" s="30"/>
    </row>
    <row r="124" spans="1:31" s="2" customFormat="1" ht="24.95" customHeight="1">
      <c r="A124" s="30"/>
      <c r="B124" s="31"/>
      <c r="C124" s="19" t="s">
        <v>147</v>
      </c>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31" s="2" customFormat="1" ht="6.95" customHeight="1">
      <c r="A125" s="30"/>
      <c r="B125" s="31"/>
      <c r="C125" s="30"/>
      <c r="D125" s="30"/>
      <c r="E125" s="30"/>
      <c r="F125" s="30"/>
      <c r="G125" s="30"/>
      <c r="H125" s="30"/>
      <c r="I125" s="30"/>
      <c r="J125" s="30"/>
      <c r="K125" s="30"/>
      <c r="L125" s="40"/>
      <c r="S125" s="30"/>
      <c r="T125" s="30"/>
      <c r="U125" s="30"/>
      <c r="V125" s="30"/>
      <c r="W125" s="30"/>
      <c r="X125" s="30"/>
      <c r="Y125" s="30"/>
      <c r="Z125" s="30"/>
      <c r="AA125" s="30"/>
      <c r="AB125" s="30"/>
      <c r="AC125" s="30"/>
      <c r="AD125" s="30"/>
      <c r="AE125" s="30"/>
    </row>
    <row r="126" spans="1:31" s="2" customFormat="1" ht="12" customHeight="1">
      <c r="A126" s="30"/>
      <c r="B126" s="31"/>
      <c r="C126" s="25" t="s">
        <v>16</v>
      </c>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31" s="2" customFormat="1" ht="16.5" customHeight="1">
      <c r="A127" s="30"/>
      <c r="B127" s="31"/>
      <c r="C127" s="30"/>
      <c r="D127" s="30"/>
      <c r="E127" s="231" t="str">
        <f>E7</f>
        <v>Měšťanský dům čp.6 - Horní Slavkov</v>
      </c>
      <c r="F127" s="232"/>
      <c r="G127" s="232"/>
      <c r="H127" s="232"/>
      <c r="I127" s="30"/>
      <c r="J127" s="30"/>
      <c r="K127" s="30"/>
      <c r="L127" s="40"/>
      <c r="S127" s="30"/>
      <c r="T127" s="30"/>
      <c r="U127" s="30"/>
      <c r="V127" s="30"/>
      <c r="W127" s="30"/>
      <c r="X127" s="30"/>
      <c r="Y127" s="30"/>
      <c r="Z127" s="30"/>
      <c r="AA127" s="30"/>
      <c r="AB127" s="30"/>
      <c r="AC127" s="30"/>
      <c r="AD127" s="30"/>
      <c r="AE127" s="30"/>
    </row>
    <row r="128" spans="1:31" s="1" customFormat="1" ht="12" customHeight="1">
      <c r="B128" s="18"/>
      <c r="C128" s="25" t="s">
        <v>139</v>
      </c>
      <c r="L128" s="18"/>
    </row>
    <row r="129" spans="1:65" s="2" customFormat="1" ht="16.5" customHeight="1">
      <c r="A129" s="30"/>
      <c r="B129" s="31"/>
      <c r="C129" s="30"/>
      <c r="D129" s="30"/>
      <c r="E129" s="231" t="s">
        <v>195</v>
      </c>
      <c r="F129" s="233"/>
      <c r="G129" s="233"/>
      <c r="H129" s="233"/>
      <c r="I129" s="30"/>
      <c r="J129" s="30"/>
      <c r="K129" s="30"/>
      <c r="L129" s="40"/>
      <c r="S129" s="30"/>
      <c r="T129" s="30"/>
      <c r="U129" s="30"/>
      <c r="V129" s="30"/>
      <c r="W129" s="30"/>
      <c r="X129" s="30"/>
      <c r="Y129" s="30"/>
      <c r="Z129" s="30"/>
      <c r="AA129" s="30"/>
      <c r="AB129" s="30"/>
      <c r="AC129" s="30"/>
      <c r="AD129" s="30"/>
      <c r="AE129" s="30"/>
    </row>
    <row r="130" spans="1:65" s="2" customFormat="1" ht="12" customHeight="1">
      <c r="A130" s="30"/>
      <c r="B130" s="31"/>
      <c r="C130" s="25" t="s">
        <v>196</v>
      </c>
      <c r="D130" s="30"/>
      <c r="E130" s="30"/>
      <c r="F130" s="30"/>
      <c r="G130" s="30"/>
      <c r="H130" s="30"/>
      <c r="I130" s="30"/>
      <c r="J130" s="30"/>
      <c r="K130" s="30"/>
      <c r="L130" s="40"/>
      <c r="S130" s="30"/>
      <c r="T130" s="30"/>
      <c r="U130" s="30"/>
      <c r="V130" s="30"/>
      <c r="W130" s="30"/>
      <c r="X130" s="30"/>
      <c r="Y130" s="30"/>
      <c r="Z130" s="30"/>
      <c r="AA130" s="30"/>
      <c r="AB130" s="30"/>
      <c r="AC130" s="30"/>
      <c r="AD130" s="30"/>
      <c r="AE130" s="30"/>
    </row>
    <row r="131" spans="1:65" s="2" customFormat="1" ht="16.5" customHeight="1">
      <c r="A131" s="30"/>
      <c r="B131" s="31"/>
      <c r="C131" s="30"/>
      <c r="D131" s="30"/>
      <c r="E131" s="193" t="str">
        <f>E11</f>
        <v>20 - 2NP</v>
      </c>
      <c r="F131" s="233"/>
      <c r="G131" s="233"/>
      <c r="H131" s="233"/>
      <c r="I131" s="30"/>
      <c r="J131" s="30"/>
      <c r="K131" s="30"/>
      <c r="L131" s="40"/>
      <c r="S131" s="30"/>
      <c r="T131" s="30"/>
      <c r="U131" s="30"/>
      <c r="V131" s="30"/>
      <c r="W131" s="30"/>
      <c r="X131" s="30"/>
      <c r="Y131" s="30"/>
      <c r="Z131" s="30"/>
      <c r="AA131" s="30"/>
      <c r="AB131" s="30"/>
      <c r="AC131" s="30"/>
      <c r="AD131" s="30"/>
      <c r="AE131" s="30"/>
    </row>
    <row r="132" spans="1:65" s="2" customFormat="1" ht="6.95" customHeight="1">
      <c r="A132" s="30"/>
      <c r="B132" s="31"/>
      <c r="C132" s="30"/>
      <c r="D132" s="30"/>
      <c r="E132" s="30"/>
      <c r="F132" s="30"/>
      <c r="G132" s="30"/>
      <c r="H132" s="30"/>
      <c r="I132" s="30"/>
      <c r="J132" s="30"/>
      <c r="K132" s="30"/>
      <c r="L132" s="40"/>
      <c r="S132" s="30"/>
      <c r="T132" s="30"/>
      <c r="U132" s="30"/>
      <c r="V132" s="30"/>
      <c r="W132" s="30"/>
      <c r="X132" s="30"/>
      <c r="Y132" s="30"/>
      <c r="Z132" s="30"/>
      <c r="AA132" s="30"/>
      <c r="AB132" s="30"/>
      <c r="AC132" s="30"/>
      <c r="AD132" s="30"/>
      <c r="AE132" s="30"/>
    </row>
    <row r="133" spans="1:65" s="2" customFormat="1" ht="12" customHeight="1">
      <c r="A133" s="30"/>
      <c r="B133" s="31"/>
      <c r="C133" s="25" t="s">
        <v>20</v>
      </c>
      <c r="D133" s="30"/>
      <c r="E133" s="30"/>
      <c r="F133" s="23" t="str">
        <f>F14</f>
        <v>Horní Slavkov</v>
      </c>
      <c r="G133" s="30"/>
      <c r="H133" s="30"/>
      <c r="I133" s="25" t="s">
        <v>22</v>
      </c>
      <c r="J133" s="53" t="str">
        <f>IF(J14="","",J14)</f>
        <v>26. 8. 2025</v>
      </c>
      <c r="K133" s="30"/>
      <c r="L133" s="40"/>
      <c r="S133" s="30"/>
      <c r="T133" s="30"/>
      <c r="U133" s="30"/>
      <c r="V133" s="30"/>
      <c r="W133" s="30"/>
      <c r="X133" s="30"/>
      <c r="Y133" s="30"/>
      <c r="Z133" s="30"/>
      <c r="AA133" s="30"/>
      <c r="AB133" s="30"/>
      <c r="AC133" s="30"/>
      <c r="AD133" s="30"/>
      <c r="AE133" s="30"/>
    </row>
    <row r="134" spans="1:65" s="2" customFormat="1" ht="6.95" customHeight="1">
      <c r="A134" s="30"/>
      <c r="B134" s="31"/>
      <c r="C134" s="30"/>
      <c r="D134" s="30"/>
      <c r="E134" s="30"/>
      <c r="F134" s="30"/>
      <c r="G134" s="30"/>
      <c r="H134" s="30"/>
      <c r="I134" s="30"/>
      <c r="J134" s="30"/>
      <c r="K134" s="30"/>
      <c r="L134" s="40"/>
      <c r="S134" s="30"/>
      <c r="T134" s="30"/>
      <c r="U134" s="30"/>
      <c r="V134" s="30"/>
      <c r="W134" s="30"/>
      <c r="X134" s="30"/>
      <c r="Y134" s="30"/>
      <c r="Z134" s="30"/>
      <c r="AA134" s="30"/>
      <c r="AB134" s="30"/>
      <c r="AC134" s="30"/>
      <c r="AD134" s="30"/>
      <c r="AE134" s="30"/>
    </row>
    <row r="135" spans="1:65" s="2" customFormat="1" ht="15.2" customHeight="1">
      <c r="A135" s="30"/>
      <c r="B135" s="31"/>
      <c r="C135" s="25" t="s">
        <v>24</v>
      </c>
      <c r="D135" s="30"/>
      <c r="E135" s="30"/>
      <c r="F135" s="23" t="str">
        <f>E17</f>
        <v>Město Horní Slavkov</v>
      </c>
      <c r="G135" s="30"/>
      <c r="H135" s="30"/>
      <c r="I135" s="25" t="s">
        <v>30</v>
      </c>
      <c r="J135" s="28" t="str">
        <f>E23</f>
        <v>TMS Projekt</v>
      </c>
      <c r="K135" s="30"/>
      <c r="L135" s="40"/>
      <c r="S135" s="30"/>
      <c r="T135" s="30"/>
      <c r="U135" s="30"/>
      <c r="V135" s="30"/>
      <c r="W135" s="30"/>
      <c r="X135" s="30"/>
      <c r="Y135" s="30"/>
      <c r="Z135" s="30"/>
      <c r="AA135" s="30"/>
      <c r="AB135" s="30"/>
      <c r="AC135" s="30"/>
      <c r="AD135" s="30"/>
      <c r="AE135" s="30"/>
    </row>
    <row r="136" spans="1:65" s="2" customFormat="1" ht="15.2" customHeight="1">
      <c r="A136" s="30"/>
      <c r="B136" s="31"/>
      <c r="C136" s="25" t="s">
        <v>28</v>
      </c>
      <c r="D136" s="30"/>
      <c r="E136" s="30"/>
      <c r="F136" s="23" t="str">
        <f>IF(E20="","",E20)</f>
        <v>Vyplň údaj</v>
      </c>
      <c r="G136" s="30"/>
      <c r="H136" s="30"/>
      <c r="I136" s="25" t="s">
        <v>33</v>
      </c>
      <c r="J136" s="28" t="str">
        <f>E26</f>
        <v>Milan Hájek</v>
      </c>
      <c r="K136" s="30"/>
      <c r="L136" s="40"/>
      <c r="S136" s="30"/>
      <c r="T136" s="30"/>
      <c r="U136" s="30"/>
      <c r="V136" s="30"/>
      <c r="W136" s="30"/>
      <c r="X136" s="30"/>
      <c r="Y136" s="30"/>
      <c r="Z136" s="30"/>
      <c r="AA136" s="30"/>
      <c r="AB136" s="30"/>
      <c r="AC136" s="30"/>
      <c r="AD136" s="30"/>
      <c r="AE136" s="30"/>
    </row>
    <row r="137" spans="1:65" s="2" customFormat="1" ht="10.35" customHeight="1">
      <c r="A137" s="30"/>
      <c r="B137" s="31"/>
      <c r="C137" s="30"/>
      <c r="D137" s="30"/>
      <c r="E137" s="30"/>
      <c r="F137" s="30"/>
      <c r="G137" s="30"/>
      <c r="H137" s="30"/>
      <c r="I137" s="30"/>
      <c r="J137" s="30"/>
      <c r="K137" s="30"/>
      <c r="L137" s="40"/>
      <c r="S137" s="30"/>
      <c r="T137" s="30"/>
      <c r="U137" s="30"/>
      <c r="V137" s="30"/>
      <c r="W137" s="30"/>
      <c r="X137" s="30"/>
      <c r="Y137" s="30"/>
      <c r="Z137" s="30"/>
      <c r="AA137" s="30"/>
      <c r="AB137" s="30"/>
      <c r="AC137" s="30"/>
      <c r="AD137" s="30"/>
      <c r="AE137" s="30"/>
    </row>
    <row r="138" spans="1:65" s="10" customFormat="1" ht="29.25" customHeight="1">
      <c r="A138" s="119"/>
      <c r="B138" s="120"/>
      <c r="C138" s="121" t="s">
        <v>148</v>
      </c>
      <c r="D138" s="122" t="s">
        <v>61</v>
      </c>
      <c r="E138" s="122" t="s">
        <v>57</v>
      </c>
      <c r="F138" s="122" t="s">
        <v>58</v>
      </c>
      <c r="G138" s="122" t="s">
        <v>149</v>
      </c>
      <c r="H138" s="122" t="s">
        <v>150</v>
      </c>
      <c r="I138" s="122" t="s">
        <v>151</v>
      </c>
      <c r="J138" s="122" t="s">
        <v>143</v>
      </c>
      <c r="K138" s="123" t="s">
        <v>152</v>
      </c>
      <c r="L138" s="124"/>
      <c r="M138" s="60" t="s">
        <v>1</v>
      </c>
      <c r="N138" s="61" t="s">
        <v>40</v>
      </c>
      <c r="O138" s="61" t="s">
        <v>153</v>
      </c>
      <c r="P138" s="61" t="s">
        <v>154</v>
      </c>
      <c r="Q138" s="61" t="s">
        <v>155</v>
      </c>
      <c r="R138" s="61" t="s">
        <v>156</v>
      </c>
      <c r="S138" s="61" t="s">
        <v>157</v>
      </c>
      <c r="T138" s="62" t="s">
        <v>158</v>
      </c>
      <c r="U138" s="119"/>
      <c r="V138" s="119"/>
      <c r="W138" s="119"/>
      <c r="X138" s="119"/>
      <c r="Y138" s="119"/>
      <c r="Z138" s="119"/>
      <c r="AA138" s="119"/>
      <c r="AB138" s="119"/>
      <c r="AC138" s="119"/>
      <c r="AD138" s="119"/>
      <c r="AE138" s="119"/>
    </row>
    <row r="139" spans="1:65" s="2" customFormat="1" ht="22.9" customHeight="1">
      <c r="A139" s="30"/>
      <c r="B139" s="31"/>
      <c r="C139" s="67" t="s">
        <v>159</v>
      </c>
      <c r="D139" s="30"/>
      <c r="E139" s="30"/>
      <c r="F139" s="30"/>
      <c r="G139" s="30"/>
      <c r="H139" s="30"/>
      <c r="I139" s="30"/>
      <c r="J139" s="125">
        <f>BK139</f>
        <v>0</v>
      </c>
      <c r="K139" s="30"/>
      <c r="L139" s="31"/>
      <c r="M139" s="63"/>
      <c r="N139" s="54"/>
      <c r="O139" s="64"/>
      <c r="P139" s="126">
        <f>P140+P269+P462</f>
        <v>0</v>
      </c>
      <c r="Q139" s="64"/>
      <c r="R139" s="126">
        <f>R140+R269+R462</f>
        <v>75.568587579999999</v>
      </c>
      <c r="S139" s="64"/>
      <c r="T139" s="127">
        <f>T140+T269+T462</f>
        <v>166.25104178000004</v>
      </c>
      <c r="U139" s="30"/>
      <c r="V139" s="30"/>
      <c r="W139" s="30"/>
      <c r="X139" s="30"/>
      <c r="Y139" s="30"/>
      <c r="Z139" s="30"/>
      <c r="AA139" s="30"/>
      <c r="AB139" s="30"/>
      <c r="AC139" s="30"/>
      <c r="AD139" s="30"/>
      <c r="AE139" s="30"/>
      <c r="AT139" s="15" t="s">
        <v>75</v>
      </c>
      <c r="AU139" s="15" t="s">
        <v>145</v>
      </c>
      <c r="BK139" s="128">
        <f>BK140+BK269+BK462</f>
        <v>0</v>
      </c>
    </row>
    <row r="140" spans="1:65" s="11" customFormat="1" ht="25.9" customHeight="1">
      <c r="B140" s="129"/>
      <c r="D140" s="130" t="s">
        <v>75</v>
      </c>
      <c r="E140" s="131" t="s">
        <v>221</v>
      </c>
      <c r="F140" s="131" t="s">
        <v>222</v>
      </c>
      <c r="I140" s="132"/>
      <c r="J140" s="133">
        <f>BK140</f>
        <v>0</v>
      </c>
      <c r="L140" s="129"/>
      <c r="M140" s="134"/>
      <c r="N140" s="135"/>
      <c r="O140" s="135"/>
      <c r="P140" s="136">
        <f>P141+P147+P152+P162+P202+P258+P267</f>
        <v>0</v>
      </c>
      <c r="Q140" s="135"/>
      <c r="R140" s="136">
        <f>R141+R147+R152+R162+R202+R258+R267</f>
        <v>49.528692419999999</v>
      </c>
      <c r="S140" s="135"/>
      <c r="T140" s="137">
        <f>T141+T147+T152+T162+T202+T258+T267</f>
        <v>145.49652178000002</v>
      </c>
      <c r="AR140" s="130" t="s">
        <v>84</v>
      </c>
      <c r="AT140" s="138" t="s">
        <v>75</v>
      </c>
      <c r="AU140" s="138" t="s">
        <v>76</v>
      </c>
      <c r="AY140" s="130" t="s">
        <v>163</v>
      </c>
      <c r="BK140" s="139">
        <f>BK141+BK147+BK152+BK162+BK202+BK258+BK267</f>
        <v>0</v>
      </c>
    </row>
    <row r="141" spans="1:65" s="11" customFormat="1" ht="22.9" customHeight="1">
      <c r="B141" s="129"/>
      <c r="D141" s="130" t="s">
        <v>75</v>
      </c>
      <c r="E141" s="163" t="s">
        <v>86</v>
      </c>
      <c r="F141" s="163" t="s">
        <v>256</v>
      </c>
      <c r="I141" s="132"/>
      <c r="J141" s="164">
        <f>BK141</f>
        <v>0</v>
      </c>
      <c r="L141" s="129"/>
      <c r="M141" s="134"/>
      <c r="N141" s="135"/>
      <c r="O141" s="135"/>
      <c r="P141" s="136">
        <f>SUM(P142:P146)</f>
        <v>0</v>
      </c>
      <c r="Q141" s="135"/>
      <c r="R141" s="136">
        <f>SUM(R142:R146)</f>
        <v>2.6241956399999999</v>
      </c>
      <c r="S141" s="135"/>
      <c r="T141" s="137">
        <f>SUM(T142:T146)</f>
        <v>0</v>
      </c>
      <c r="AR141" s="130" t="s">
        <v>84</v>
      </c>
      <c r="AT141" s="138" t="s">
        <v>75</v>
      </c>
      <c r="AU141" s="138" t="s">
        <v>84</v>
      </c>
      <c r="AY141" s="130" t="s">
        <v>163</v>
      </c>
      <c r="BK141" s="139">
        <f>SUM(BK142:BK146)</f>
        <v>0</v>
      </c>
    </row>
    <row r="142" spans="1:65" s="2" customFormat="1" ht="33" customHeight="1">
      <c r="A142" s="30"/>
      <c r="B142" s="140"/>
      <c r="C142" s="141" t="s">
        <v>84</v>
      </c>
      <c r="D142" s="141" t="s">
        <v>164</v>
      </c>
      <c r="E142" s="142" t="s">
        <v>267</v>
      </c>
      <c r="F142" s="143" t="s">
        <v>268</v>
      </c>
      <c r="G142" s="144" t="s">
        <v>253</v>
      </c>
      <c r="H142" s="145">
        <v>6.6779999999999999</v>
      </c>
      <c r="I142" s="146"/>
      <c r="J142" s="147">
        <f>ROUND(I142*H142,2)</f>
        <v>0</v>
      </c>
      <c r="K142" s="143" t="s">
        <v>227</v>
      </c>
      <c r="L142" s="31"/>
      <c r="M142" s="148" t="s">
        <v>1</v>
      </c>
      <c r="N142" s="149" t="s">
        <v>41</v>
      </c>
      <c r="O142" s="56"/>
      <c r="P142" s="150">
        <f>O142*H142</f>
        <v>0</v>
      </c>
      <c r="Q142" s="150">
        <v>0.37678</v>
      </c>
      <c r="R142" s="150">
        <f>Q142*H142</f>
        <v>2.5161368400000002</v>
      </c>
      <c r="S142" s="150">
        <v>0</v>
      </c>
      <c r="T142" s="151">
        <f>S142*H142</f>
        <v>0</v>
      </c>
      <c r="U142" s="30"/>
      <c r="V142" s="30"/>
      <c r="W142" s="30"/>
      <c r="X142" s="30"/>
      <c r="Y142" s="30"/>
      <c r="Z142" s="30"/>
      <c r="AA142" s="30"/>
      <c r="AB142" s="30"/>
      <c r="AC142" s="30"/>
      <c r="AD142" s="30"/>
      <c r="AE142" s="30"/>
      <c r="AR142" s="152" t="s">
        <v>162</v>
      </c>
      <c r="AT142" s="152" t="s">
        <v>164</v>
      </c>
      <c r="AU142" s="152" t="s">
        <v>86</v>
      </c>
      <c r="AY142" s="15" t="s">
        <v>163</v>
      </c>
      <c r="BE142" s="153">
        <f>IF(N142="základní",J142,0)</f>
        <v>0</v>
      </c>
      <c r="BF142" s="153">
        <f>IF(N142="snížená",J142,0)</f>
        <v>0</v>
      </c>
      <c r="BG142" s="153">
        <f>IF(N142="zákl. přenesená",J142,0)</f>
        <v>0</v>
      </c>
      <c r="BH142" s="153">
        <f>IF(N142="sníž. přenesená",J142,0)</f>
        <v>0</v>
      </c>
      <c r="BI142" s="153">
        <f>IF(N142="nulová",J142,0)</f>
        <v>0</v>
      </c>
      <c r="BJ142" s="15" t="s">
        <v>84</v>
      </c>
      <c r="BK142" s="153">
        <f>ROUND(I142*H142,2)</f>
        <v>0</v>
      </c>
      <c r="BL142" s="15" t="s">
        <v>162</v>
      </c>
      <c r="BM142" s="152" t="s">
        <v>269</v>
      </c>
    </row>
    <row r="143" spans="1:65" s="13" customFormat="1" ht="11.25">
      <c r="B143" s="165"/>
      <c r="D143" s="166" t="s">
        <v>229</v>
      </c>
      <c r="E143" s="167" t="s">
        <v>1</v>
      </c>
      <c r="F143" s="168" t="s">
        <v>1113</v>
      </c>
      <c r="H143" s="169">
        <v>8.8780000000000001</v>
      </c>
      <c r="I143" s="170"/>
      <c r="L143" s="165"/>
      <c r="M143" s="171"/>
      <c r="N143" s="172"/>
      <c r="O143" s="172"/>
      <c r="P143" s="172"/>
      <c r="Q143" s="172"/>
      <c r="R143" s="172"/>
      <c r="S143" s="172"/>
      <c r="T143" s="173"/>
      <c r="AT143" s="167" t="s">
        <v>229</v>
      </c>
      <c r="AU143" s="167" t="s">
        <v>86</v>
      </c>
      <c r="AV143" s="13" t="s">
        <v>86</v>
      </c>
      <c r="AW143" s="13" t="s">
        <v>32</v>
      </c>
      <c r="AX143" s="13" t="s">
        <v>76</v>
      </c>
      <c r="AY143" s="167" t="s">
        <v>163</v>
      </c>
    </row>
    <row r="144" spans="1:65" s="13" customFormat="1" ht="11.25">
      <c r="B144" s="165"/>
      <c r="D144" s="166" t="s">
        <v>229</v>
      </c>
      <c r="E144" s="167" t="s">
        <v>1</v>
      </c>
      <c r="F144" s="168" t="s">
        <v>271</v>
      </c>
      <c r="H144" s="169">
        <v>-2.2000000000000002</v>
      </c>
      <c r="I144" s="170"/>
      <c r="L144" s="165"/>
      <c r="M144" s="171"/>
      <c r="N144" s="172"/>
      <c r="O144" s="172"/>
      <c r="P144" s="172"/>
      <c r="Q144" s="172"/>
      <c r="R144" s="172"/>
      <c r="S144" s="172"/>
      <c r="T144" s="173"/>
      <c r="AT144" s="167" t="s">
        <v>229</v>
      </c>
      <c r="AU144" s="167" t="s">
        <v>86</v>
      </c>
      <c r="AV144" s="13" t="s">
        <v>86</v>
      </c>
      <c r="AW144" s="13" t="s">
        <v>32</v>
      </c>
      <c r="AX144" s="13" t="s">
        <v>76</v>
      </c>
      <c r="AY144" s="167" t="s">
        <v>163</v>
      </c>
    </row>
    <row r="145" spans="1:65" s="2" customFormat="1" ht="24.2" customHeight="1">
      <c r="A145" s="30"/>
      <c r="B145" s="140"/>
      <c r="C145" s="141" t="s">
        <v>86</v>
      </c>
      <c r="D145" s="141" t="s">
        <v>164</v>
      </c>
      <c r="E145" s="142" t="s">
        <v>272</v>
      </c>
      <c r="F145" s="143" t="s">
        <v>273</v>
      </c>
      <c r="G145" s="144" t="s">
        <v>245</v>
      </c>
      <c r="H145" s="145">
        <v>0.10199999999999999</v>
      </c>
      <c r="I145" s="146"/>
      <c r="J145" s="147">
        <f>ROUND(I145*H145,2)</f>
        <v>0</v>
      </c>
      <c r="K145" s="143" t="s">
        <v>227</v>
      </c>
      <c r="L145" s="31"/>
      <c r="M145" s="148" t="s">
        <v>1</v>
      </c>
      <c r="N145" s="149" t="s">
        <v>41</v>
      </c>
      <c r="O145" s="56"/>
      <c r="P145" s="150">
        <f>O145*H145</f>
        <v>0</v>
      </c>
      <c r="Q145" s="150">
        <v>1.0593999999999999</v>
      </c>
      <c r="R145" s="150">
        <f>Q145*H145</f>
        <v>0.10805879999999998</v>
      </c>
      <c r="S145" s="150">
        <v>0</v>
      </c>
      <c r="T145" s="151">
        <f>S145*H145</f>
        <v>0</v>
      </c>
      <c r="U145" s="30"/>
      <c r="V145" s="30"/>
      <c r="W145" s="30"/>
      <c r="X145" s="30"/>
      <c r="Y145" s="30"/>
      <c r="Z145" s="30"/>
      <c r="AA145" s="30"/>
      <c r="AB145" s="30"/>
      <c r="AC145" s="30"/>
      <c r="AD145" s="30"/>
      <c r="AE145" s="30"/>
      <c r="AR145" s="152" t="s">
        <v>162</v>
      </c>
      <c r="AT145" s="152" t="s">
        <v>164</v>
      </c>
      <c r="AU145" s="152" t="s">
        <v>86</v>
      </c>
      <c r="AY145" s="15" t="s">
        <v>163</v>
      </c>
      <c r="BE145" s="153">
        <f>IF(N145="základní",J145,0)</f>
        <v>0</v>
      </c>
      <c r="BF145" s="153">
        <f>IF(N145="snížená",J145,0)</f>
        <v>0</v>
      </c>
      <c r="BG145" s="153">
        <f>IF(N145="zákl. přenesená",J145,0)</f>
        <v>0</v>
      </c>
      <c r="BH145" s="153">
        <f>IF(N145="sníž. přenesená",J145,0)</f>
        <v>0</v>
      </c>
      <c r="BI145" s="153">
        <f>IF(N145="nulová",J145,0)</f>
        <v>0</v>
      </c>
      <c r="BJ145" s="15" t="s">
        <v>84</v>
      </c>
      <c r="BK145" s="153">
        <f>ROUND(I145*H145,2)</f>
        <v>0</v>
      </c>
      <c r="BL145" s="15" t="s">
        <v>162</v>
      </c>
      <c r="BM145" s="152" t="s">
        <v>274</v>
      </c>
    </row>
    <row r="146" spans="1:65" s="13" customFormat="1" ht="11.25">
      <c r="B146" s="165"/>
      <c r="D146" s="166" t="s">
        <v>229</v>
      </c>
      <c r="E146" s="167" t="s">
        <v>1</v>
      </c>
      <c r="F146" s="168" t="s">
        <v>1114</v>
      </c>
      <c r="H146" s="169">
        <v>0.10199999999999999</v>
      </c>
      <c r="I146" s="170"/>
      <c r="L146" s="165"/>
      <c r="M146" s="171"/>
      <c r="N146" s="172"/>
      <c r="O146" s="172"/>
      <c r="P146" s="172"/>
      <c r="Q146" s="172"/>
      <c r="R146" s="172"/>
      <c r="S146" s="172"/>
      <c r="T146" s="173"/>
      <c r="AT146" s="167" t="s">
        <v>229</v>
      </c>
      <c r="AU146" s="167" t="s">
        <v>86</v>
      </c>
      <c r="AV146" s="13" t="s">
        <v>86</v>
      </c>
      <c r="AW146" s="13" t="s">
        <v>32</v>
      </c>
      <c r="AX146" s="13" t="s">
        <v>84</v>
      </c>
      <c r="AY146" s="167" t="s">
        <v>163</v>
      </c>
    </row>
    <row r="147" spans="1:65" s="11" customFormat="1" ht="22.9" customHeight="1">
      <c r="B147" s="129"/>
      <c r="D147" s="130" t="s">
        <v>75</v>
      </c>
      <c r="E147" s="163" t="s">
        <v>135</v>
      </c>
      <c r="F147" s="163" t="s">
        <v>276</v>
      </c>
      <c r="I147" s="132"/>
      <c r="J147" s="164">
        <f>BK147</f>
        <v>0</v>
      </c>
      <c r="L147" s="129"/>
      <c r="M147" s="134"/>
      <c r="N147" s="135"/>
      <c r="O147" s="135"/>
      <c r="P147" s="136">
        <f>SUM(P148:P151)</f>
        <v>0</v>
      </c>
      <c r="Q147" s="135"/>
      <c r="R147" s="136">
        <f>SUM(R148:R151)</f>
        <v>0.33564999999999995</v>
      </c>
      <c r="S147" s="135"/>
      <c r="T147" s="137">
        <f>SUM(T148:T151)</f>
        <v>0</v>
      </c>
      <c r="AR147" s="130" t="s">
        <v>84</v>
      </c>
      <c r="AT147" s="138" t="s">
        <v>75</v>
      </c>
      <c r="AU147" s="138" t="s">
        <v>84</v>
      </c>
      <c r="AY147" s="130" t="s">
        <v>163</v>
      </c>
      <c r="BK147" s="139">
        <f>SUM(BK148:BK151)</f>
        <v>0</v>
      </c>
    </row>
    <row r="148" spans="1:65" s="2" customFormat="1" ht="16.5" customHeight="1">
      <c r="A148" s="30"/>
      <c r="B148" s="140"/>
      <c r="C148" s="141" t="s">
        <v>135</v>
      </c>
      <c r="D148" s="141" t="s">
        <v>164</v>
      </c>
      <c r="E148" s="142" t="s">
        <v>290</v>
      </c>
      <c r="F148" s="143" t="s">
        <v>1115</v>
      </c>
      <c r="G148" s="144" t="s">
        <v>193</v>
      </c>
      <c r="H148" s="145">
        <v>1</v>
      </c>
      <c r="I148" s="146"/>
      <c r="J148" s="147">
        <f>ROUND(I148*H148,2)</f>
        <v>0</v>
      </c>
      <c r="K148" s="143" t="s">
        <v>1</v>
      </c>
      <c r="L148" s="31"/>
      <c r="M148" s="148" t="s">
        <v>1</v>
      </c>
      <c r="N148" s="149" t="s">
        <v>41</v>
      </c>
      <c r="O148" s="56"/>
      <c r="P148" s="150">
        <f>O148*H148</f>
        <v>0</v>
      </c>
      <c r="Q148" s="150">
        <v>0</v>
      </c>
      <c r="R148" s="150">
        <f>Q148*H148</f>
        <v>0</v>
      </c>
      <c r="S148" s="150">
        <v>0</v>
      </c>
      <c r="T148" s="151">
        <f>S148*H148</f>
        <v>0</v>
      </c>
      <c r="U148" s="30"/>
      <c r="V148" s="30"/>
      <c r="W148" s="30"/>
      <c r="X148" s="30"/>
      <c r="Y148" s="30"/>
      <c r="Z148" s="30"/>
      <c r="AA148" s="30"/>
      <c r="AB148" s="30"/>
      <c r="AC148" s="30"/>
      <c r="AD148" s="30"/>
      <c r="AE148" s="30"/>
      <c r="AR148" s="152" t="s">
        <v>162</v>
      </c>
      <c r="AT148" s="152" t="s">
        <v>164</v>
      </c>
      <c r="AU148" s="152" t="s">
        <v>86</v>
      </c>
      <c r="AY148" s="15" t="s">
        <v>163</v>
      </c>
      <c r="BE148" s="153">
        <f>IF(N148="základní",J148,0)</f>
        <v>0</v>
      </c>
      <c r="BF148" s="153">
        <f>IF(N148="snížená",J148,0)</f>
        <v>0</v>
      </c>
      <c r="BG148" s="153">
        <f>IF(N148="zákl. přenesená",J148,0)</f>
        <v>0</v>
      </c>
      <c r="BH148" s="153">
        <f>IF(N148="sníž. přenesená",J148,0)</f>
        <v>0</v>
      </c>
      <c r="BI148" s="153">
        <f>IF(N148="nulová",J148,0)</f>
        <v>0</v>
      </c>
      <c r="BJ148" s="15" t="s">
        <v>84</v>
      </c>
      <c r="BK148" s="153">
        <f>ROUND(I148*H148,2)</f>
        <v>0</v>
      </c>
      <c r="BL148" s="15" t="s">
        <v>162</v>
      </c>
      <c r="BM148" s="152" t="s">
        <v>1116</v>
      </c>
    </row>
    <row r="149" spans="1:65" s="2" customFormat="1" ht="24.2" customHeight="1">
      <c r="A149" s="30"/>
      <c r="B149" s="140"/>
      <c r="C149" s="141" t="s">
        <v>162</v>
      </c>
      <c r="D149" s="141" t="s">
        <v>164</v>
      </c>
      <c r="E149" s="142" t="s">
        <v>1117</v>
      </c>
      <c r="F149" s="143" t="s">
        <v>1118</v>
      </c>
      <c r="G149" s="144" t="s">
        <v>193</v>
      </c>
      <c r="H149" s="145">
        <v>1</v>
      </c>
      <c r="I149" s="146"/>
      <c r="J149" s="147">
        <f>ROUND(I149*H149,2)</f>
        <v>0</v>
      </c>
      <c r="K149" s="143" t="s">
        <v>1</v>
      </c>
      <c r="L149" s="31"/>
      <c r="M149" s="148" t="s">
        <v>1</v>
      </c>
      <c r="N149" s="149" t="s">
        <v>41</v>
      </c>
      <c r="O149" s="56"/>
      <c r="P149" s="150">
        <f>O149*H149</f>
        <v>0</v>
      </c>
      <c r="Q149" s="150">
        <v>0</v>
      </c>
      <c r="R149" s="150">
        <f>Q149*H149</f>
        <v>0</v>
      </c>
      <c r="S149" s="150">
        <v>0</v>
      </c>
      <c r="T149" s="151">
        <f>S149*H149</f>
        <v>0</v>
      </c>
      <c r="U149" s="30"/>
      <c r="V149" s="30"/>
      <c r="W149" s="30"/>
      <c r="X149" s="30"/>
      <c r="Y149" s="30"/>
      <c r="Z149" s="30"/>
      <c r="AA149" s="30"/>
      <c r="AB149" s="30"/>
      <c r="AC149" s="30"/>
      <c r="AD149" s="30"/>
      <c r="AE149" s="30"/>
      <c r="AR149" s="152" t="s">
        <v>162</v>
      </c>
      <c r="AT149" s="152" t="s">
        <v>164</v>
      </c>
      <c r="AU149" s="152" t="s">
        <v>86</v>
      </c>
      <c r="AY149" s="15" t="s">
        <v>163</v>
      </c>
      <c r="BE149" s="153">
        <f>IF(N149="základní",J149,0)</f>
        <v>0</v>
      </c>
      <c r="BF149" s="153">
        <f>IF(N149="snížená",J149,0)</f>
        <v>0</v>
      </c>
      <c r="BG149" s="153">
        <f>IF(N149="zákl. přenesená",J149,0)</f>
        <v>0</v>
      </c>
      <c r="BH149" s="153">
        <f>IF(N149="sníž. přenesená",J149,0)</f>
        <v>0</v>
      </c>
      <c r="BI149" s="153">
        <f>IF(N149="nulová",J149,0)</f>
        <v>0</v>
      </c>
      <c r="BJ149" s="15" t="s">
        <v>84</v>
      </c>
      <c r="BK149" s="153">
        <f>ROUND(I149*H149,2)</f>
        <v>0</v>
      </c>
      <c r="BL149" s="15" t="s">
        <v>162</v>
      </c>
      <c r="BM149" s="152" t="s">
        <v>1119</v>
      </c>
    </row>
    <row r="150" spans="1:65" s="2" customFormat="1" ht="33" customHeight="1">
      <c r="A150" s="30"/>
      <c r="B150" s="140"/>
      <c r="C150" s="141" t="s">
        <v>178</v>
      </c>
      <c r="D150" s="141" t="s">
        <v>164</v>
      </c>
      <c r="E150" s="142" t="s">
        <v>1120</v>
      </c>
      <c r="F150" s="143" t="s">
        <v>1121</v>
      </c>
      <c r="G150" s="144" t="s">
        <v>253</v>
      </c>
      <c r="H150" s="145">
        <v>1.9179999999999999</v>
      </c>
      <c r="I150" s="146"/>
      <c r="J150" s="147">
        <f>ROUND(I150*H150,2)</f>
        <v>0</v>
      </c>
      <c r="K150" s="143" t="s">
        <v>227</v>
      </c>
      <c r="L150" s="31"/>
      <c r="M150" s="148" t="s">
        <v>1</v>
      </c>
      <c r="N150" s="149" t="s">
        <v>41</v>
      </c>
      <c r="O150" s="56"/>
      <c r="P150" s="150">
        <f>O150*H150</f>
        <v>0</v>
      </c>
      <c r="Q150" s="150">
        <v>0.17499999999999999</v>
      </c>
      <c r="R150" s="150">
        <f>Q150*H150</f>
        <v>0.33564999999999995</v>
      </c>
      <c r="S150" s="150">
        <v>0</v>
      </c>
      <c r="T150" s="151">
        <f>S150*H150</f>
        <v>0</v>
      </c>
      <c r="U150" s="30"/>
      <c r="V150" s="30"/>
      <c r="W150" s="30"/>
      <c r="X150" s="30"/>
      <c r="Y150" s="30"/>
      <c r="Z150" s="30"/>
      <c r="AA150" s="30"/>
      <c r="AB150" s="30"/>
      <c r="AC150" s="30"/>
      <c r="AD150" s="30"/>
      <c r="AE150" s="30"/>
      <c r="AR150" s="152" t="s">
        <v>162</v>
      </c>
      <c r="AT150" s="152" t="s">
        <v>164</v>
      </c>
      <c r="AU150" s="152" t="s">
        <v>86</v>
      </c>
      <c r="AY150" s="15" t="s">
        <v>163</v>
      </c>
      <c r="BE150" s="153">
        <f>IF(N150="základní",J150,0)</f>
        <v>0</v>
      </c>
      <c r="BF150" s="153">
        <f>IF(N150="snížená",J150,0)</f>
        <v>0</v>
      </c>
      <c r="BG150" s="153">
        <f>IF(N150="zákl. přenesená",J150,0)</f>
        <v>0</v>
      </c>
      <c r="BH150" s="153">
        <f>IF(N150="sníž. přenesená",J150,0)</f>
        <v>0</v>
      </c>
      <c r="BI150" s="153">
        <f>IF(N150="nulová",J150,0)</f>
        <v>0</v>
      </c>
      <c r="BJ150" s="15" t="s">
        <v>84</v>
      </c>
      <c r="BK150" s="153">
        <f>ROUND(I150*H150,2)</f>
        <v>0</v>
      </c>
      <c r="BL150" s="15" t="s">
        <v>162</v>
      </c>
      <c r="BM150" s="152" t="s">
        <v>1122</v>
      </c>
    </row>
    <row r="151" spans="1:65" s="13" customFormat="1" ht="11.25">
      <c r="B151" s="165"/>
      <c r="D151" s="166" t="s">
        <v>229</v>
      </c>
      <c r="E151" s="167" t="s">
        <v>1</v>
      </c>
      <c r="F151" s="168" t="s">
        <v>1123</v>
      </c>
      <c r="H151" s="169">
        <v>1.9179999999999999</v>
      </c>
      <c r="I151" s="170"/>
      <c r="L151" s="165"/>
      <c r="M151" s="171"/>
      <c r="N151" s="172"/>
      <c r="O151" s="172"/>
      <c r="P151" s="172"/>
      <c r="Q151" s="172"/>
      <c r="R151" s="172"/>
      <c r="S151" s="172"/>
      <c r="T151" s="173"/>
      <c r="AT151" s="167" t="s">
        <v>229</v>
      </c>
      <c r="AU151" s="167" t="s">
        <v>86</v>
      </c>
      <c r="AV151" s="13" t="s">
        <v>86</v>
      </c>
      <c r="AW151" s="13" t="s">
        <v>32</v>
      </c>
      <c r="AX151" s="13" t="s">
        <v>84</v>
      </c>
      <c r="AY151" s="167" t="s">
        <v>163</v>
      </c>
    </row>
    <row r="152" spans="1:65" s="11" customFormat="1" ht="22.9" customHeight="1">
      <c r="B152" s="129"/>
      <c r="D152" s="130" t="s">
        <v>75</v>
      </c>
      <c r="E152" s="163" t="s">
        <v>162</v>
      </c>
      <c r="F152" s="163" t="s">
        <v>357</v>
      </c>
      <c r="I152" s="132"/>
      <c r="J152" s="164">
        <f>BK152</f>
        <v>0</v>
      </c>
      <c r="L152" s="129"/>
      <c r="M152" s="134"/>
      <c r="N152" s="135"/>
      <c r="O152" s="135"/>
      <c r="P152" s="136">
        <f>SUM(P153:P161)</f>
        <v>0</v>
      </c>
      <c r="Q152" s="135"/>
      <c r="R152" s="136">
        <f>SUM(R153:R161)</f>
        <v>13.325644950000001</v>
      </c>
      <c r="S152" s="135"/>
      <c r="T152" s="137">
        <f>SUM(T153:T161)</f>
        <v>0</v>
      </c>
      <c r="AR152" s="130" t="s">
        <v>84</v>
      </c>
      <c r="AT152" s="138" t="s">
        <v>75</v>
      </c>
      <c r="AU152" s="138" t="s">
        <v>84</v>
      </c>
      <c r="AY152" s="130" t="s">
        <v>163</v>
      </c>
      <c r="BK152" s="139">
        <f>SUM(BK153:BK161)</f>
        <v>0</v>
      </c>
    </row>
    <row r="153" spans="1:65" s="2" customFormat="1" ht="21.75" customHeight="1">
      <c r="A153" s="30"/>
      <c r="B153" s="140"/>
      <c r="C153" s="141" t="s">
        <v>182</v>
      </c>
      <c r="D153" s="141" t="s">
        <v>164</v>
      </c>
      <c r="E153" s="142" t="s">
        <v>359</v>
      </c>
      <c r="F153" s="143" t="s">
        <v>360</v>
      </c>
      <c r="G153" s="144" t="s">
        <v>193</v>
      </c>
      <c r="H153" s="145">
        <v>80</v>
      </c>
      <c r="I153" s="146"/>
      <c r="J153" s="147">
        <f>ROUND(I153*H153,2)</f>
        <v>0</v>
      </c>
      <c r="K153" s="143" t="s">
        <v>227</v>
      </c>
      <c r="L153" s="31"/>
      <c r="M153" s="148" t="s">
        <v>1</v>
      </c>
      <c r="N153" s="149" t="s">
        <v>41</v>
      </c>
      <c r="O153" s="56"/>
      <c r="P153" s="150">
        <f>O153*H153</f>
        <v>0</v>
      </c>
      <c r="Q153" s="150">
        <v>9.2490000000000003E-2</v>
      </c>
      <c r="R153" s="150">
        <f>Q153*H153</f>
        <v>7.3992000000000004</v>
      </c>
      <c r="S153" s="150">
        <v>0</v>
      </c>
      <c r="T153" s="151">
        <f>S153*H153</f>
        <v>0</v>
      </c>
      <c r="U153" s="30"/>
      <c r="V153" s="30"/>
      <c r="W153" s="30"/>
      <c r="X153" s="30"/>
      <c r="Y153" s="30"/>
      <c r="Z153" s="30"/>
      <c r="AA153" s="30"/>
      <c r="AB153" s="30"/>
      <c r="AC153" s="30"/>
      <c r="AD153" s="30"/>
      <c r="AE153" s="30"/>
      <c r="AR153" s="152" t="s">
        <v>162</v>
      </c>
      <c r="AT153" s="152" t="s">
        <v>164</v>
      </c>
      <c r="AU153" s="152" t="s">
        <v>86</v>
      </c>
      <c r="AY153" s="15" t="s">
        <v>163</v>
      </c>
      <c r="BE153" s="153">
        <f>IF(N153="základní",J153,0)</f>
        <v>0</v>
      </c>
      <c r="BF153" s="153">
        <f>IF(N153="snížená",J153,0)</f>
        <v>0</v>
      </c>
      <c r="BG153" s="153">
        <f>IF(N153="zákl. přenesená",J153,0)</f>
        <v>0</v>
      </c>
      <c r="BH153" s="153">
        <f>IF(N153="sníž. přenesená",J153,0)</f>
        <v>0</v>
      </c>
      <c r="BI153" s="153">
        <f>IF(N153="nulová",J153,0)</f>
        <v>0</v>
      </c>
      <c r="BJ153" s="15" t="s">
        <v>84</v>
      </c>
      <c r="BK153" s="153">
        <f>ROUND(I153*H153,2)</f>
        <v>0</v>
      </c>
      <c r="BL153" s="15" t="s">
        <v>162</v>
      </c>
      <c r="BM153" s="152" t="s">
        <v>1124</v>
      </c>
    </row>
    <row r="154" spans="1:65" s="2" customFormat="1" ht="24.2" customHeight="1">
      <c r="A154" s="30"/>
      <c r="B154" s="140"/>
      <c r="C154" s="141" t="s">
        <v>186</v>
      </c>
      <c r="D154" s="141" t="s">
        <v>164</v>
      </c>
      <c r="E154" s="142" t="s">
        <v>1125</v>
      </c>
      <c r="F154" s="143" t="s">
        <v>1126</v>
      </c>
      <c r="G154" s="144" t="s">
        <v>193</v>
      </c>
      <c r="H154" s="145">
        <v>16</v>
      </c>
      <c r="I154" s="146"/>
      <c r="J154" s="147">
        <f>ROUND(I154*H154,2)</f>
        <v>0</v>
      </c>
      <c r="K154" s="143" t="s">
        <v>227</v>
      </c>
      <c r="L154" s="31"/>
      <c r="M154" s="148" t="s">
        <v>1</v>
      </c>
      <c r="N154" s="149" t="s">
        <v>41</v>
      </c>
      <c r="O154" s="56"/>
      <c r="P154" s="150">
        <f>O154*H154</f>
        <v>0</v>
      </c>
      <c r="Q154" s="150">
        <v>6.6600000000000006E-2</v>
      </c>
      <c r="R154" s="150">
        <f>Q154*H154</f>
        <v>1.0656000000000001</v>
      </c>
      <c r="S154" s="150">
        <v>0</v>
      </c>
      <c r="T154" s="151">
        <f>S154*H154</f>
        <v>0</v>
      </c>
      <c r="U154" s="30"/>
      <c r="V154" s="30"/>
      <c r="W154" s="30"/>
      <c r="X154" s="30"/>
      <c r="Y154" s="30"/>
      <c r="Z154" s="30"/>
      <c r="AA154" s="30"/>
      <c r="AB154" s="30"/>
      <c r="AC154" s="30"/>
      <c r="AD154" s="30"/>
      <c r="AE154" s="30"/>
      <c r="AR154" s="152" t="s">
        <v>162</v>
      </c>
      <c r="AT154" s="152" t="s">
        <v>164</v>
      </c>
      <c r="AU154" s="152" t="s">
        <v>86</v>
      </c>
      <c r="AY154" s="15" t="s">
        <v>163</v>
      </c>
      <c r="BE154" s="153">
        <f>IF(N154="základní",J154,0)</f>
        <v>0</v>
      </c>
      <c r="BF154" s="153">
        <f>IF(N154="snížená",J154,0)</f>
        <v>0</v>
      </c>
      <c r="BG154" s="153">
        <f>IF(N154="zákl. přenesená",J154,0)</f>
        <v>0</v>
      </c>
      <c r="BH154" s="153">
        <f>IF(N154="sníž. přenesená",J154,0)</f>
        <v>0</v>
      </c>
      <c r="BI154" s="153">
        <f>IF(N154="nulová",J154,0)</f>
        <v>0</v>
      </c>
      <c r="BJ154" s="15" t="s">
        <v>84</v>
      </c>
      <c r="BK154" s="153">
        <f>ROUND(I154*H154,2)</f>
        <v>0</v>
      </c>
      <c r="BL154" s="15" t="s">
        <v>162</v>
      </c>
      <c r="BM154" s="152" t="s">
        <v>1127</v>
      </c>
    </row>
    <row r="155" spans="1:65" s="2" customFormat="1" ht="33" customHeight="1">
      <c r="A155" s="30"/>
      <c r="B155" s="140"/>
      <c r="C155" s="141" t="s">
        <v>190</v>
      </c>
      <c r="D155" s="141" t="s">
        <v>164</v>
      </c>
      <c r="E155" s="142" t="s">
        <v>1128</v>
      </c>
      <c r="F155" s="143" t="s">
        <v>1129</v>
      </c>
      <c r="G155" s="144" t="s">
        <v>245</v>
      </c>
      <c r="H155" s="145">
        <v>4.5549999999999997</v>
      </c>
      <c r="I155" s="146"/>
      <c r="J155" s="147">
        <f>ROUND(I155*H155,2)</f>
        <v>0</v>
      </c>
      <c r="K155" s="143" t="s">
        <v>227</v>
      </c>
      <c r="L155" s="31"/>
      <c r="M155" s="148" t="s">
        <v>1</v>
      </c>
      <c r="N155" s="149" t="s">
        <v>41</v>
      </c>
      <c r="O155" s="56"/>
      <c r="P155" s="150">
        <f>O155*H155</f>
        <v>0</v>
      </c>
      <c r="Q155" s="150">
        <v>1.7090000000000001E-2</v>
      </c>
      <c r="R155" s="150">
        <f>Q155*H155</f>
        <v>7.7844949999999996E-2</v>
      </c>
      <c r="S155" s="150">
        <v>0</v>
      </c>
      <c r="T155" s="151">
        <f>S155*H155</f>
        <v>0</v>
      </c>
      <c r="U155" s="30"/>
      <c r="V155" s="30"/>
      <c r="W155" s="30"/>
      <c r="X155" s="30"/>
      <c r="Y155" s="30"/>
      <c r="Z155" s="30"/>
      <c r="AA155" s="30"/>
      <c r="AB155" s="30"/>
      <c r="AC155" s="30"/>
      <c r="AD155" s="30"/>
      <c r="AE155" s="30"/>
      <c r="AR155" s="152" t="s">
        <v>162</v>
      </c>
      <c r="AT155" s="152" t="s">
        <v>164</v>
      </c>
      <c r="AU155" s="152" t="s">
        <v>86</v>
      </c>
      <c r="AY155" s="15" t="s">
        <v>163</v>
      </c>
      <c r="BE155" s="153">
        <f>IF(N155="základní",J155,0)</f>
        <v>0</v>
      </c>
      <c r="BF155" s="153">
        <f>IF(N155="snížená",J155,0)</f>
        <v>0</v>
      </c>
      <c r="BG155" s="153">
        <f>IF(N155="zákl. přenesená",J155,0)</f>
        <v>0</v>
      </c>
      <c r="BH155" s="153">
        <f>IF(N155="sníž. přenesená",J155,0)</f>
        <v>0</v>
      </c>
      <c r="BI155" s="153">
        <f>IF(N155="nulová",J155,0)</f>
        <v>0</v>
      </c>
      <c r="BJ155" s="15" t="s">
        <v>84</v>
      </c>
      <c r="BK155" s="153">
        <f>ROUND(I155*H155,2)</f>
        <v>0</v>
      </c>
      <c r="BL155" s="15" t="s">
        <v>162</v>
      </c>
      <c r="BM155" s="152" t="s">
        <v>1130</v>
      </c>
    </row>
    <row r="156" spans="1:65" s="13" customFormat="1" ht="11.25">
      <c r="B156" s="165"/>
      <c r="D156" s="166" t="s">
        <v>229</v>
      </c>
      <c r="E156" s="167" t="s">
        <v>1</v>
      </c>
      <c r="F156" s="168" t="s">
        <v>1131</v>
      </c>
      <c r="H156" s="169">
        <v>4.5549999999999997</v>
      </c>
      <c r="I156" s="170"/>
      <c r="L156" s="165"/>
      <c r="M156" s="171"/>
      <c r="N156" s="172"/>
      <c r="O156" s="172"/>
      <c r="P156" s="172"/>
      <c r="Q156" s="172"/>
      <c r="R156" s="172"/>
      <c r="S156" s="172"/>
      <c r="T156" s="173"/>
      <c r="AT156" s="167" t="s">
        <v>229</v>
      </c>
      <c r="AU156" s="167" t="s">
        <v>86</v>
      </c>
      <c r="AV156" s="13" t="s">
        <v>86</v>
      </c>
      <c r="AW156" s="13" t="s">
        <v>32</v>
      </c>
      <c r="AX156" s="13" t="s">
        <v>84</v>
      </c>
      <c r="AY156" s="167" t="s">
        <v>163</v>
      </c>
    </row>
    <row r="157" spans="1:65" s="2" customFormat="1" ht="24.2" customHeight="1">
      <c r="A157" s="30"/>
      <c r="B157" s="140"/>
      <c r="C157" s="174" t="s">
        <v>257</v>
      </c>
      <c r="D157" s="174" t="s">
        <v>618</v>
      </c>
      <c r="E157" s="175" t="s">
        <v>1132</v>
      </c>
      <c r="F157" s="176" t="s">
        <v>1133</v>
      </c>
      <c r="G157" s="177" t="s">
        <v>245</v>
      </c>
      <c r="H157" s="178">
        <v>4.7830000000000004</v>
      </c>
      <c r="I157" s="179"/>
      <c r="J157" s="180">
        <f>ROUND(I157*H157,2)</f>
        <v>0</v>
      </c>
      <c r="K157" s="176" t="s">
        <v>227</v>
      </c>
      <c r="L157" s="181"/>
      <c r="M157" s="182" t="s">
        <v>1</v>
      </c>
      <c r="N157" s="183" t="s">
        <v>41</v>
      </c>
      <c r="O157" s="56"/>
      <c r="P157" s="150">
        <f>O157*H157</f>
        <v>0</v>
      </c>
      <c r="Q157" s="150">
        <v>1</v>
      </c>
      <c r="R157" s="150">
        <f>Q157*H157</f>
        <v>4.7830000000000004</v>
      </c>
      <c r="S157" s="150">
        <v>0</v>
      </c>
      <c r="T157" s="151">
        <f>S157*H157</f>
        <v>0</v>
      </c>
      <c r="U157" s="30"/>
      <c r="V157" s="30"/>
      <c r="W157" s="30"/>
      <c r="X157" s="30"/>
      <c r="Y157" s="30"/>
      <c r="Z157" s="30"/>
      <c r="AA157" s="30"/>
      <c r="AB157" s="30"/>
      <c r="AC157" s="30"/>
      <c r="AD157" s="30"/>
      <c r="AE157" s="30"/>
      <c r="AR157" s="152" t="s">
        <v>190</v>
      </c>
      <c r="AT157" s="152" t="s">
        <v>618</v>
      </c>
      <c r="AU157" s="152" t="s">
        <v>86</v>
      </c>
      <c r="AY157" s="15" t="s">
        <v>163</v>
      </c>
      <c r="BE157" s="153">
        <f>IF(N157="základní",J157,0)</f>
        <v>0</v>
      </c>
      <c r="BF157" s="153">
        <f>IF(N157="snížená",J157,0)</f>
        <v>0</v>
      </c>
      <c r="BG157" s="153">
        <f>IF(N157="zákl. přenesená",J157,0)</f>
        <v>0</v>
      </c>
      <c r="BH157" s="153">
        <f>IF(N157="sníž. přenesená",J157,0)</f>
        <v>0</v>
      </c>
      <c r="BI157" s="153">
        <f>IF(N157="nulová",J157,0)</f>
        <v>0</v>
      </c>
      <c r="BJ157" s="15" t="s">
        <v>84</v>
      </c>
      <c r="BK157" s="153">
        <f>ROUND(I157*H157,2)</f>
        <v>0</v>
      </c>
      <c r="BL157" s="15" t="s">
        <v>162</v>
      </c>
      <c r="BM157" s="152" t="s">
        <v>1134</v>
      </c>
    </row>
    <row r="158" spans="1:65" s="13" customFormat="1" ht="11.25">
      <c r="B158" s="165"/>
      <c r="D158" s="166" t="s">
        <v>229</v>
      </c>
      <c r="F158" s="168" t="s">
        <v>1135</v>
      </c>
      <c r="H158" s="169">
        <v>4.7830000000000004</v>
      </c>
      <c r="I158" s="170"/>
      <c r="L158" s="165"/>
      <c r="M158" s="171"/>
      <c r="N158" s="172"/>
      <c r="O158" s="172"/>
      <c r="P158" s="172"/>
      <c r="Q158" s="172"/>
      <c r="R158" s="172"/>
      <c r="S158" s="172"/>
      <c r="T158" s="173"/>
      <c r="AT158" s="167" t="s">
        <v>229</v>
      </c>
      <c r="AU158" s="167" t="s">
        <v>86</v>
      </c>
      <c r="AV158" s="13" t="s">
        <v>86</v>
      </c>
      <c r="AW158" s="13" t="s">
        <v>3</v>
      </c>
      <c r="AX158" s="13" t="s">
        <v>84</v>
      </c>
      <c r="AY158" s="167" t="s">
        <v>163</v>
      </c>
    </row>
    <row r="159" spans="1:65" s="2" customFormat="1" ht="16.5" customHeight="1">
      <c r="A159" s="30"/>
      <c r="B159" s="140"/>
      <c r="C159" s="141" t="s">
        <v>89</v>
      </c>
      <c r="D159" s="141" t="s">
        <v>164</v>
      </c>
      <c r="E159" s="142" t="s">
        <v>363</v>
      </c>
      <c r="F159" s="143" t="s">
        <v>364</v>
      </c>
      <c r="G159" s="144" t="s">
        <v>193</v>
      </c>
      <c r="H159" s="145">
        <v>96</v>
      </c>
      <c r="I159" s="146"/>
      <c r="J159" s="147">
        <f>ROUND(I159*H159,2)</f>
        <v>0</v>
      </c>
      <c r="K159" s="143" t="s">
        <v>1</v>
      </c>
      <c r="L159" s="31"/>
      <c r="M159" s="148" t="s">
        <v>1</v>
      </c>
      <c r="N159" s="149" t="s">
        <v>41</v>
      </c>
      <c r="O159" s="56"/>
      <c r="P159" s="150">
        <f>O159*H159</f>
        <v>0</v>
      </c>
      <c r="Q159" s="150">
        <v>0</v>
      </c>
      <c r="R159" s="150">
        <f>Q159*H159</f>
        <v>0</v>
      </c>
      <c r="S159" s="150">
        <v>0</v>
      </c>
      <c r="T159" s="151">
        <f>S159*H159</f>
        <v>0</v>
      </c>
      <c r="U159" s="30"/>
      <c r="V159" s="30"/>
      <c r="W159" s="30"/>
      <c r="X159" s="30"/>
      <c r="Y159" s="30"/>
      <c r="Z159" s="30"/>
      <c r="AA159" s="30"/>
      <c r="AB159" s="30"/>
      <c r="AC159" s="30"/>
      <c r="AD159" s="30"/>
      <c r="AE159" s="30"/>
      <c r="AR159" s="152" t="s">
        <v>162</v>
      </c>
      <c r="AT159" s="152" t="s">
        <v>164</v>
      </c>
      <c r="AU159" s="152" t="s">
        <v>86</v>
      </c>
      <c r="AY159" s="15" t="s">
        <v>163</v>
      </c>
      <c r="BE159" s="153">
        <f>IF(N159="základní",J159,0)</f>
        <v>0</v>
      </c>
      <c r="BF159" s="153">
        <f>IF(N159="snížená",J159,0)</f>
        <v>0</v>
      </c>
      <c r="BG159" s="153">
        <f>IF(N159="zákl. přenesená",J159,0)</f>
        <v>0</v>
      </c>
      <c r="BH159" s="153">
        <f>IF(N159="sníž. přenesená",J159,0)</f>
        <v>0</v>
      </c>
      <c r="BI159" s="153">
        <f>IF(N159="nulová",J159,0)</f>
        <v>0</v>
      </c>
      <c r="BJ159" s="15" t="s">
        <v>84</v>
      </c>
      <c r="BK159" s="153">
        <f>ROUND(I159*H159,2)</f>
        <v>0</v>
      </c>
      <c r="BL159" s="15" t="s">
        <v>162</v>
      </c>
      <c r="BM159" s="152" t="s">
        <v>1136</v>
      </c>
    </row>
    <row r="160" spans="1:65" s="13" customFormat="1" ht="11.25">
      <c r="B160" s="165"/>
      <c r="D160" s="166" t="s">
        <v>229</v>
      </c>
      <c r="E160" s="167" t="s">
        <v>1</v>
      </c>
      <c r="F160" s="168" t="s">
        <v>1137</v>
      </c>
      <c r="H160" s="169">
        <v>96</v>
      </c>
      <c r="I160" s="170"/>
      <c r="L160" s="165"/>
      <c r="M160" s="171"/>
      <c r="N160" s="172"/>
      <c r="O160" s="172"/>
      <c r="P160" s="172"/>
      <c r="Q160" s="172"/>
      <c r="R160" s="172"/>
      <c r="S160" s="172"/>
      <c r="T160" s="173"/>
      <c r="AT160" s="167" t="s">
        <v>229</v>
      </c>
      <c r="AU160" s="167" t="s">
        <v>86</v>
      </c>
      <c r="AV160" s="13" t="s">
        <v>86</v>
      </c>
      <c r="AW160" s="13" t="s">
        <v>32</v>
      </c>
      <c r="AX160" s="13" t="s">
        <v>84</v>
      </c>
      <c r="AY160" s="167" t="s">
        <v>163</v>
      </c>
    </row>
    <row r="161" spans="1:65" s="2" customFormat="1" ht="16.5" customHeight="1">
      <c r="A161" s="30"/>
      <c r="B161" s="140"/>
      <c r="C161" s="141" t="s">
        <v>266</v>
      </c>
      <c r="D161" s="141" t="s">
        <v>164</v>
      </c>
      <c r="E161" s="142" t="s">
        <v>1138</v>
      </c>
      <c r="F161" s="143" t="s">
        <v>1139</v>
      </c>
      <c r="G161" s="144" t="s">
        <v>1140</v>
      </c>
      <c r="H161" s="145">
        <v>60.287999999999997</v>
      </c>
      <c r="I161" s="146"/>
      <c r="J161" s="147">
        <f>ROUND(I161*H161,2)</f>
        <v>0</v>
      </c>
      <c r="K161" s="143" t="s">
        <v>1</v>
      </c>
      <c r="L161" s="31"/>
      <c r="M161" s="148" t="s">
        <v>1</v>
      </c>
      <c r="N161" s="149" t="s">
        <v>41</v>
      </c>
      <c r="O161" s="56"/>
      <c r="P161" s="150">
        <f>O161*H161</f>
        <v>0</v>
      </c>
      <c r="Q161" s="150">
        <v>0</v>
      </c>
      <c r="R161" s="150">
        <f>Q161*H161</f>
        <v>0</v>
      </c>
      <c r="S161" s="150">
        <v>0</v>
      </c>
      <c r="T161" s="151">
        <f>S161*H161</f>
        <v>0</v>
      </c>
      <c r="U161" s="30"/>
      <c r="V161" s="30"/>
      <c r="W161" s="30"/>
      <c r="X161" s="30"/>
      <c r="Y161" s="30"/>
      <c r="Z161" s="30"/>
      <c r="AA161" s="30"/>
      <c r="AB161" s="30"/>
      <c r="AC161" s="30"/>
      <c r="AD161" s="30"/>
      <c r="AE161" s="30"/>
      <c r="AR161" s="152" t="s">
        <v>162</v>
      </c>
      <c r="AT161" s="152" t="s">
        <v>164</v>
      </c>
      <c r="AU161" s="152" t="s">
        <v>86</v>
      </c>
      <c r="AY161" s="15" t="s">
        <v>163</v>
      </c>
      <c r="BE161" s="153">
        <f>IF(N161="základní",J161,0)</f>
        <v>0</v>
      </c>
      <c r="BF161" s="153">
        <f>IF(N161="snížená",J161,0)</f>
        <v>0</v>
      </c>
      <c r="BG161" s="153">
        <f>IF(N161="zákl. přenesená",J161,0)</f>
        <v>0</v>
      </c>
      <c r="BH161" s="153">
        <f>IF(N161="sníž. přenesená",J161,0)</f>
        <v>0</v>
      </c>
      <c r="BI161" s="153">
        <f>IF(N161="nulová",J161,0)</f>
        <v>0</v>
      </c>
      <c r="BJ161" s="15" t="s">
        <v>84</v>
      </c>
      <c r="BK161" s="153">
        <f>ROUND(I161*H161,2)</f>
        <v>0</v>
      </c>
      <c r="BL161" s="15" t="s">
        <v>162</v>
      </c>
      <c r="BM161" s="152" t="s">
        <v>1141</v>
      </c>
    </row>
    <row r="162" spans="1:65" s="11" customFormat="1" ht="22.9" customHeight="1">
      <c r="B162" s="129"/>
      <c r="D162" s="130" t="s">
        <v>75</v>
      </c>
      <c r="E162" s="163" t="s">
        <v>182</v>
      </c>
      <c r="F162" s="163" t="s">
        <v>389</v>
      </c>
      <c r="I162" s="132"/>
      <c r="J162" s="164">
        <f>BK162</f>
        <v>0</v>
      </c>
      <c r="L162" s="129"/>
      <c r="M162" s="134"/>
      <c r="N162" s="135"/>
      <c r="O162" s="135"/>
      <c r="P162" s="136">
        <f>SUM(P163:P201)</f>
        <v>0</v>
      </c>
      <c r="Q162" s="135"/>
      <c r="R162" s="136">
        <f>SUM(R163:R201)</f>
        <v>33.235693429999998</v>
      </c>
      <c r="S162" s="135"/>
      <c r="T162" s="137">
        <f>SUM(T163:T201)</f>
        <v>2.0178000000000004E-4</v>
      </c>
      <c r="AR162" s="130" t="s">
        <v>84</v>
      </c>
      <c r="AT162" s="138" t="s">
        <v>75</v>
      </c>
      <c r="AU162" s="138" t="s">
        <v>84</v>
      </c>
      <c r="AY162" s="130" t="s">
        <v>163</v>
      </c>
      <c r="BK162" s="139">
        <f>SUM(BK163:BK201)</f>
        <v>0</v>
      </c>
    </row>
    <row r="163" spans="1:65" s="2" customFormat="1" ht="16.5" customHeight="1">
      <c r="A163" s="30"/>
      <c r="B163" s="140"/>
      <c r="C163" s="141" t="s">
        <v>8</v>
      </c>
      <c r="D163" s="141" t="s">
        <v>164</v>
      </c>
      <c r="E163" s="142" t="s">
        <v>391</v>
      </c>
      <c r="F163" s="143" t="s">
        <v>392</v>
      </c>
      <c r="G163" s="144" t="s">
        <v>253</v>
      </c>
      <c r="H163" s="145">
        <v>177.43</v>
      </c>
      <c r="I163" s="146"/>
      <c r="J163" s="147">
        <f>ROUND(I163*H163,2)</f>
        <v>0</v>
      </c>
      <c r="K163" s="143" t="s">
        <v>227</v>
      </c>
      <c r="L163" s="31"/>
      <c r="M163" s="148" t="s">
        <v>1</v>
      </c>
      <c r="N163" s="149" t="s">
        <v>41</v>
      </c>
      <c r="O163" s="56"/>
      <c r="P163" s="150">
        <f>O163*H163</f>
        <v>0</v>
      </c>
      <c r="Q163" s="150">
        <v>6.8999999999999997E-4</v>
      </c>
      <c r="R163" s="150">
        <f>Q163*H163</f>
        <v>0.1224267</v>
      </c>
      <c r="S163" s="150">
        <v>0</v>
      </c>
      <c r="T163" s="151">
        <f>S163*H163</f>
        <v>0</v>
      </c>
      <c r="U163" s="30"/>
      <c r="V163" s="30"/>
      <c r="W163" s="30"/>
      <c r="X163" s="30"/>
      <c r="Y163" s="30"/>
      <c r="Z163" s="30"/>
      <c r="AA163" s="30"/>
      <c r="AB163" s="30"/>
      <c r="AC163" s="30"/>
      <c r="AD163" s="30"/>
      <c r="AE163" s="30"/>
      <c r="AR163" s="152" t="s">
        <v>162</v>
      </c>
      <c r="AT163" s="152" t="s">
        <v>164</v>
      </c>
      <c r="AU163" s="152" t="s">
        <v>86</v>
      </c>
      <c r="AY163" s="15" t="s">
        <v>163</v>
      </c>
      <c r="BE163" s="153">
        <f>IF(N163="základní",J163,0)</f>
        <v>0</v>
      </c>
      <c r="BF163" s="153">
        <f>IF(N163="snížená",J163,0)</f>
        <v>0</v>
      </c>
      <c r="BG163" s="153">
        <f>IF(N163="zákl. přenesená",J163,0)</f>
        <v>0</v>
      </c>
      <c r="BH163" s="153">
        <f>IF(N163="sníž. přenesená",J163,0)</f>
        <v>0</v>
      </c>
      <c r="BI163" s="153">
        <f>IF(N163="nulová",J163,0)</f>
        <v>0</v>
      </c>
      <c r="BJ163" s="15" t="s">
        <v>84</v>
      </c>
      <c r="BK163" s="153">
        <f>ROUND(I163*H163,2)</f>
        <v>0</v>
      </c>
      <c r="BL163" s="15" t="s">
        <v>162</v>
      </c>
      <c r="BM163" s="152" t="s">
        <v>1142</v>
      </c>
    </row>
    <row r="164" spans="1:65" s="13" customFormat="1" ht="11.25">
      <c r="B164" s="165"/>
      <c r="D164" s="166" t="s">
        <v>229</v>
      </c>
      <c r="E164" s="167" t="s">
        <v>1</v>
      </c>
      <c r="F164" s="168" t="s">
        <v>1143</v>
      </c>
      <c r="H164" s="169">
        <v>177.43</v>
      </c>
      <c r="I164" s="170"/>
      <c r="L164" s="165"/>
      <c r="M164" s="171"/>
      <c r="N164" s="172"/>
      <c r="O164" s="172"/>
      <c r="P164" s="172"/>
      <c r="Q164" s="172"/>
      <c r="R164" s="172"/>
      <c r="S164" s="172"/>
      <c r="T164" s="173"/>
      <c r="AT164" s="167" t="s">
        <v>229</v>
      </c>
      <c r="AU164" s="167" t="s">
        <v>86</v>
      </c>
      <c r="AV164" s="13" t="s">
        <v>86</v>
      </c>
      <c r="AW164" s="13" t="s">
        <v>32</v>
      </c>
      <c r="AX164" s="13" t="s">
        <v>84</v>
      </c>
      <c r="AY164" s="167" t="s">
        <v>163</v>
      </c>
    </row>
    <row r="165" spans="1:65" s="2" customFormat="1" ht="24.2" customHeight="1">
      <c r="A165" s="30"/>
      <c r="B165" s="140"/>
      <c r="C165" s="141" t="s">
        <v>277</v>
      </c>
      <c r="D165" s="141" t="s">
        <v>164</v>
      </c>
      <c r="E165" s="142" t="s">
        <v>396</v>
      </c>
      <c r="F165" s="143" t="s">
        <v>397</v>
      </c>
      <c r="G165" s="144" t="s">
        <v>253</v>
      </c>
      <c r="H165" s="145">
        <v>177.43</v>
      </c>
      <c r="I165" s="146"/>
      <c r="J165" s="147">
        <f>ROUND(I165*H165,2)</f>
        <v>0</v>
      </c>
      <c r="K165" s="143" t="s">
        <v>227</v>
      </c>
      <c r="L165" s="31"/>
      <c r="M165" s="148" t="s">
        <v>1</v>
      </c>
      <c r="N165" s="149" t="s">
        <v>41</v>
      </c>
      <c r="O165" s="56"/>
      <c r="P165" s="150">
        <f>O165*H165</f>
        <v>0</v>
      </c>
      <c r="Q165" s="150">
        <v>1.7330000000000002E-2</v>
      </c>
      <c r="R165" s="150">
        <f>Q165*H165</f>
        <v>3.0748619000000006</v>
      </c>
      <c r="S165" s="150">
        <v>0</v>
      </c>
      <c r="T165" s="151">
        <f>S165*H165</f>
        <v>0</v>
      </c>
      <c r="U165" s="30"/>
      <c r="V165" s="30"/>
      <c r="W165" s="30"/>
      <c r="X165" s="30"/>
      <c r="Y165" s="30"/>
      <c r="Z165" s="30"/>
      <c r="AA165" s="30"/>
      <c r="AB165" s="30"/>
      <c r="AC165" s="30"/>
      <c r="AD165" s="30"/>
      <c r="AE165" s="30"/>
      <c r="AR165" s="152" t="s">
        <v>162</v>
      </c>
      <c r="AT165" s="152" t="s">
        <v>164</v>
      </c>
      <c r="AU165" s="152" t="s">
        <v>86</v>
      </c>
      <c r="AY165" s="15" t="s">
        <v>163</v>
      </c>
      <c r="BE165" s="153">
        <f>IF(N165="základní",J165,0)</f>
        <v>0</v>
      </c>
      <c r="BF165" s="153">
        <f>IF(N165="snížená",J165,0)</f>
        <v>0</v>
      </c>
      <c r="BG165" s="153">
        <f>IF(N165="zákl. přenesená",J165,0)</f>
        <v>0</v>
      </c>
      <c r="BH165" s="153">
        <f>IF(N165="sníž. přenesená",J165,0)</f>
        <v>0</v>
      </c>
      <c r="BI165" s="153">
        <f>IF(N165="nulová",J165,0)</f>
        <v>0</v>
      </c>
      <c r="BJ165" s="15" t="s">
        <v>84</v>
      </c>
      <c r="BK165" s="153">
        <f>ROUND(I165*H165,2)</f>
        <v>0</v>
      </c>
      <c r="BL165" s="15" t="s">
        <v>162</v>
      </c>
      <c r="BM165" s="152" t="s">
        <v>1144</v>
      </c>
    </row>
    <row r="166" spans="1:65" s="13" customFormat="1" ht="11.25">
      <c r="B166" s="165"/>
      <c r="D166" s="166" t="s">
        <v>229</v>
      </c>
      <c r="E166" s="167" t="s">
        <v>1</v>
      </c>
      <c r="F166" s="168" t="s">
        <v>1143</v>
      </c>
      <c r="H166" s="169">
        <v>177.43</v>
      </c>
      <c r="I166" s="170"/>
      <c r="L166" s="165"/>
      <c r="M166" s="171"/>
      <c r="N166" s="172"/>
      <c r="O166" s="172"/>
      <c r="P166" s="172"/>
      <c r="Q166" s="172"/>
      <c r="R166" s="172"/>
      <c r="S166" s="172"/>
      <c r="T166" s="173"/>
      <c r="AT166" s="167" t="s">
        <v>229</v>
      </c>
      <c r="AU166" s="167" t="s">
        <v>86</v>
      </c>
      <c r="AV166" s="13" t="s">
        <v>86</v>
      </c>
      <c r="AW166" s="13" t="s">
        <v>32</v>
      </c>
      <c r="AX166" s="13" t="s">
        <v>84</v>
      </c>
      <c r="AY166" s="167" t="s">
        <v>163</v>
      </c>
    </row>
    <row r="167" spans="1:65" s="2" customFormat="1" ht="37.9" customHeight="1">
      <c r="A167" s="30"/>
      <c r="B167" s="140"/>
      <c r="C167" s="141" t="s">
        <v>281</v>
      </c>
      <c r="D167" s="141" t="s">
        <v>164</v>
      </c>
      <c r="E167" s="142" t="s">
        <v>400</v>
      </c>
      <c r="F167" s="143" t="s">
        <v>401</v>
      </c>
      <c r="G167" s="144" t="s">
        <v>253</v>
      </c>
      <c r="H167" s="145">
        <v>187.71</v>
      </c>
      <c r="I167" s="146"/>
      <c r="J167" s="147">
        <f>ROUND(I167*H167,2)</f>
        <v>0</v>
      </c>
      <c r="K167" s="143" t="s">
        <v>227</v>
      </c>
      <c r="L167" s="31"/>
      <c r="M167" s="148" t="s">
        <v>1</v>
      </c>
      <c r="N167" s="149" t="s">
        <v>41</v>
      </c>
      <c r="O167" s="56"/>
      <c r="P167" s="150">
        <f>O167*H167</f>
        <v>0</v>
      </c>
      <c r="Q167" s="150">
        <v>1.7399999999999999E-2</v>
      </c>
      <c r="R167" s="150">
        <f>Q167*H167</f>
        <v>3.2661539999999998</v>
      </c>
      <c r="S167" s="150">
        <v>0</v>
      </c>
      <c r="T167" s="151">
        <f>S167*H167</f>
        <v>0</v>
      </c>
      <c r="U167" s="30"/>
      <c r="V167" s="30"/>
      <c r="W167" s="30"/>
      <c r="X167" s="30"/>
      <c r="Y167" s="30"/>
      <c r="Z167" s="30"/>
      <c r="AA167" s="30"/>
      <c r="AB167" s="30"/>
      <c r="AC167" s="30"/>
      <c r="AD167" s="30"/>
      <c r="AE167" s="30"/>
      <c r="AR167" s="152" t="s">
        <v>162</v>
      </c>
      <c r="AT167" s="152" t="s">
        <v>164</v>
      </c>
      <c r="AU167" s="152" t="s">
        <v>86</v>
      </c>
      <c r="AY167" s="15" t="s">
        <v>163</v>
      </c>
      <c r="BE167" s="153">
        <f>IF(N167="základní",J167,0)</f>
        <v>0</v>
      </c>
      <c r="BF167" s="153">
        <f>IF(N167="snížená",J167,0)</f>
        <v>0</v>
      </c>
      <c r="BG167" s="153">
        <f>IF(N167="zákl. přenesená",J167,0)</f>
        <v>0</v>
      </c>
      <c r="BH167" s="153">
        <f>IF(N167="sníž. přenesená",J167,0)</f>
        <v>0</v>
      </c>
      <c r="BI167" s="153">
        <f>IF(N167="nulová",J167,0)</f>
        <v>0</v>
      </c>
      <c r="BJ167" s="15" t="s">
        <v>84</v>
      </c>
      <c r="BK167" s="153">
        <f>ROUND(I167*H167,2)</f>
        <v>0</v>
      </c>
      <c r="BL167" s="15" t="s">
        <v>162</v>
      </c>
      <c r="BM167" s="152" t="s">
        <v>402</v>
      </c>
    </row>
    <row r="168" spans="1:65" s="13" customFormat="1" ht="11.25">
      <c r="B168" s="165"/>
      <c r="D168" s="166" t="s">
        <v>229</v>
      </c>
      <c r="E168" s="167" t="s">
        <v>1</v>
      </c>
      <c r="F168" s="168" t="s">
        <v>1145</v>
      </c>
      <c r="H168" s="169">
        <v>17.47</v>
      </c>
      <c r="I168" s="170"/>
      <c r="L168" s="165"/>
      <c r="M168" s="171"/>
      <c r="N168" s="172"/>
      <c r="O168" s="172"/>
      <c r="P168" s="172"/>
      <c r="Q168" s="172"/>
      <c r="R168" s="172"/>
      <c r="S168" s="172"/>
      <c r="T168" s="173"/>
      <c r="AT168" s="167" t="s">
        <v>229</v>
      </c>
      <c r="AU168" s="167" t="s">
        <v>86</v>
      </c>
      <c r="AV168" s="13" t="s">
        <v>86</v>
      </c>
      <c r="AW168" s="13" t="s">
        <v>32</v>
      </c>
      <c r="AX168" s="13" t="s">
        <v>76</v>
      </c>
      <c r="AY168" s="167" t="s">
        <v>163</v>
      </c>
    </row>
    <row r="169" spans="1:65" s="13" customFormat="1" ht="11.25">
      <c r="B169" s="165"/>
      <c r="D169" s="166" t="s">
        <v>229</v>
      </c>
      <c r="E169" s="167" t="s">
        <v>1</v>
      </c>
      <c r="F169" s="168" t="s">
        <v>1146</v>
      </c>
      <c r="H169" s="169">
        <v>20.54</v>
      </c>
      <c r="I169" s="170"/>
      <c r="L169" s="165"/>
      <c r="M169" s="171"/>
      <c r="N169" s="172"/>
      <c r="O169" s="172"/>
      <c r="P169" s="172"/>
      <c r="Q169" s="172"/>
      <c r="R169" s="172"/>
      <c r="S169" s="172"/>
      <c r="T169" s="173"/>
      <c r="AT169" s="167" t="s">
        <v>229</v>
      </c>
      <c r="AU169" s="167" t="s">
        <v>86</v>
      </c>
      <c r="AV169" s="13" t="s">
        <v>86</v>
      </c>
      <c r="AW169" s="13" t="s">
        <v>32</v>
      </c>
      <c r="AX169" s="13" t="s">
        <v>76</v>
      </c>
      <c r="AY169" s="167" t="s">
        <v>163</v>
      </c>
    </row>
    <row r="170" spans="1:65" s="13" customFormat="1" ht="11.25">
      <c r="B170" s="165"/>
      <c r="D170" s="166" t="s">
        <v>229</v>
      </c>
      <c r="E170" s="167" t="s">
        <v>1</v>
      </c>
      <c r="F170" s="168" t="s">
        <v>1147</v>
      </c>
      <c r="H170" s="169">
        <v>20.48</v>
      </c>
      <c r="I170" s="170"/>
      <c r="L170" s="165"/>
      <c r="M170" s="171"/>
      <c r="N170" s="172"/>
      <c r="O170" s="172"/>
      <c r="P170" s="172"/>
      <c r="Q170" s="172"/>
      <c r="R170" s="172"/>
      <c r="S170" s="172"/>
      <c r="T170" s="173"/>
      <c r="AT170" s="167" t="s">
        <v>229</v>
      </c>
      <c r="AU170" s="167" t="s">
        <v>86</v>
      </c>
      <c r="AV170" s="13" t="s">
        <v>86</v>
      </c>
      <c r="AW170" s="13" t="s">
        <v>32</v>
      </c>
      <c r="AX170" s="13" t="s">
        <v>76</v>
      </c>
      <c r="AY170" s="167" t="s">
        <v>163</v>
      </c>
    </row>
    <row r="171" spans="1:65" s="13" customFormat="1" ht="11.25">
      <c r="B171" s="165"/>
      <c r="D171" s="166" t="s">
        <v>229</v>
      </c>
      <c r="E171" s="167" t="s">
        <v>1</v>
      </c>
      <c r="F171" s="168" t="s">
        <v>1148</v>
      </c>
      <c r="H171" s="169">
        <v>19.399999999999999</v>
      </c>
      <c r="I171" s="170"/>
      <c r="L171" s="165"/>
      <c r="M171" s="171"/>
      <c r="N171" s="172"/>
      <c r="O171" s="172"/>
      <c r="P171" s="172"/>
      <c r="Q171" s="172"/>
      <c r="R171" s="172"/>
      <c r="S171" s="172"/>
      <c r="T171" s="173"/>
      <c r="AT171" s="167" t="s">
        <v>229</v>
      </c>
      <c r="AU171" s="167" t="s">
        <v>86</v>
      </c>
      <c r="AV171" s="13" t="s">
        <v>86</v>
      </c>
      <c r="AW171" s="13" t="s">
        <v>32</v>
      </c>
      <c r="AX171" s="13" t="s">
        <v>76</v>
      </c>
      <c r="AY171" s="167" t="s">
        <v>163</v>
      </c>
    </row>
    <row r="172" spans="1:65" s="13" customFormat="1" ht="11.25">
      <c r="B172" s="165"/>
      <c r="D172" s="166" t="s">
        <v>229</v>
      </c>
      <c r="E172" s="167" t="s">
        <v>1</v>
      </c>
      <c r="F172" s="168" t="s">
        <v>1149</v>
      </c>
      <c r="H172" s="169">
        <v>68.3</v>
      </c>
      <c r="I172" s="170"/>
      <c r="L172" s="165"/>
      <c r="M172" s="171"/>
      <c r="N172" s="172"/>
      <c r="O172" s="172"/>
      <c r="P172" s="172"/>
      <c r="Q172" s="172"/>
      <c r="R172" s="172"/>
      <c r="S172" s="172"/>
      <c r="T172" s="173"/>
      <c r="AT172" s="167" t="s">
        <v>229</v>
      </c>
      <c r="AU172" s="167" t="s">
        <v>86</v>
      </c>
      <c r="AV172" s="13" t="s">
        <v>86</v>
      </c>
      <c r="AW172" s="13" t="s">
        <v>32</v>
      </c>
      <c r="AX172" s="13" t="s">
        <v>76</v>
      </c>
      <c r="AY172" s="167" t="s">
        <v>163</v>
      </c>
    </row>
    <row r="173" spans="1:65" s="13" customFormat="1" ht="11.25">
      <c r="B173" s="165"/>
      <c r="D173" s="166" t="s">
        <v>229</v>
      </c>
      <c r="E173" s="167" t="s">
        <v>1</v>
      </c>
      <c r="F173" s="168" t="s">
        <v>1150</v>
      </c>
      <c r="H173" s="169">
        <v>35.82</v>
      </c>
      <c r="I173" s="170"/>
      <c r="L173" s="165"/>
      <c r="M173" s="171"/>
      <c r="N173" s="172"/>
      <c r="O173" s="172"/>
      <c r="P173" s="172"/>
      <c r="Q173" s="172"/>
      <c r="R173" s="172"/>
      <c r="S173" s="172"/>
      <c r="T173" s="173"/>
      <c r="AT173" s="167" t="s">
        <v>229</v>
      </c>
      <c r="AU173" s="167" t="s">
        <v>86</v>
      </c>
      <c r="AV173" s="13" t="s">
        <v>86</v>
      </c>
      <c r="AW173" s="13" t="s">
        <v>32</v>
      </c>
      <c r="AX173" s="13" t="s">
        <v>76</v>
      </c>
      <c r="AY173" s="167" t="s">
        <v>163</v>
      </c>
    </row>
    <row r="174" spans="1:65" s="13" customFormat="1" ht="11.25">
      <c r="B174" s="165"/>
      <c r="D174" s="166" t="s">
        <v>229</v>
      </c>
      <c r="E174" s="167" t="s">
        <v>1</v>
      </c>
      <c r="F174" s="168" t="s">
        <v>1151</v>
      </c>
      <c r="H174" s="169">
        <v>5.7</v>
      </c>
      <c r="I174" s="170"/>
      <c r="L174" s="165"/>
      <c r="M174" s="171"/>
      <c r="N174" s="172"/>
      <c r="O174" s="172"/>
      <c r="P174" s="172"/>
      <c r="Q174" s="172"/>
      <c r="R174" s="172"/>
      <c r="S174" s="172"/>
      <c r="T174" s="173"/>
      <c r="AT174" s="167" t="s">
        <v>229</v>
      </c>
      <c r="AU174" s="167" t="s">
        <v>86</v>
      </c>
      <c r="AV174" s="13" t="s">
        <v>86</v>
      </c>
      <c r="AW174" s="13" t="s">
        <v>32</v>
      </c>
      <c r="AX174" s="13" t="s">
        <v>76</v>
      </c>
      <c r="AY174" s="167" t="s">
        <v>163</v>
      </c>
    </row>
    <row r="175" spans="1:65" s="2" customFormat="1" ht="24.2" customHeight="1">
      <c r="A175" s="30"/>
      <c r="B175" s="140"/>
      <c r="C175" s="141" t="s">
        <v>285</v>
      </c>
      <c r="D175" s="141" t="s">
        <v>164</v>
      </c>
      <c r="E175" s="142" t="s">
        <v>411</v>
      </c>
      <c r="F175" s="143" t="s">
        <v>412</v>
      </c>
      <c r="G175" s="144" t="s">
        <v>253</v>
      </c>
      <c r="H175" s="145">
        <v>10.198</v>
      </c>
      <c r="I175" s="146"/>
      <c r="J175" s="147">
        <f>ROUND(I175*H175,2)</f>
        <v>0</v>
      </c>
      <c r="K175" s="143" t="s">
        <v>227</v>
      </c>
      <c r="L175" s="31"/>
      <c r="M175" s="148" t="s">
        <v>1</v>
      </c>
      <c r="N175" s="149" t="s">
        <v>41</v>
      </c>
      <c r="O175" s="56"/>
      <c r="P175" s="150">
        <f>O175*H175</f>
        <v>0</v>
      </c>
      <c r="Q175" s="150">
        <v>1.7330000000000002E-2</v>
      </c>
      <c r="R175" s="150">
        <f>Q175*H175</f>
        <v>0.17673134000000001</v>
      </c>
      <c r="S175" s="150">
        <v>0</v>
      </c>
      <c r="T175" s="151">
        <f>S175*H175</f>
        <v>0</v>
      </c>
      <c r="U175" s="30"/>
      <c r="V175" s="30"/>
      <c r="W175" s="30"/>
      <c r="X175" s="30"/>
      <c r="Y175" s="30"/>
      <c r="Z175" s="30"/>
      <c r="AA175" s="30"/>
      <c r="AB175" s="30"/>
      <c r="AC175" s="30"/>
      <c r="AD175" s="30"/>
      <c r="AE175" s="30"/>
      <c r="AR175" s="152" t="s">
        <v>162</v>
      </c>
      <c r="AT175" s="152" t="s">
        <v>164</v>
      </c>
      <c r="AU175" s="152" t="s">
        <v>86</v>
      </c>
      <c r="AY175" s="15" t="s">
        <v>163</v>
      </c>
      <c r="BE175" s="153">
        <f>IF(N175="základní",J175,0)</f>
        <v>0</v>
      </c>
      <c r="BF175" s="153">
        <f>IF(N175="snížená",J175,0)</f>
        <v>0</v>
      </c>
      <c r="BG175" s="153">
        <f>IF(N175="zákl. přenesená",J175,0)</f>
        <v>0</v>
      </c>
      <c r="BH175" s="153">
        <f>IF(N175="sníž. přenesená",J175,0)</f>
        <v>0</v>
      </c>
      <c r="BI175" s="153">
        <f>IF(N175="nulová",J175,0)</f>
        <v>0</v>
      </c>
      <c r="BJ175" s="15" t="s">
        <v>84</v>
      </c>
      <c r="BK175" s="153">
        <f>ROUND(I175*H175,2)</f>
        <v>0</v>
      </c>
      <c r="BL175" s="15" t="s">
        <v>162</v>
      </c>
      <c r="BM175" s="152" t="s">
        <v>413</v>
      </c>
    </row>
    <row r="176" spans="1:65" s="13" customFormat="1" ht="11.25">
      <c r="B176" s="165"/>
      <c r="D176" s="166" t="s">
        <v>229</v>
      </c>
      <c r="E176" s="167" t="s">
        <v>1</v>
      </c>
      <c r="F176" s="168" t="s">
        <v>1152</v>
      </c>
      <c r="H176" s="169">
        <v>12.398</v>
      </c>
      <c r="I176" s="170"/>
      <c r="L176" s="165"/>
      <c r="M176" s="171"/>
      <c r="N176" s="172"/>
      <c r="O176" s="172"/>
      <c r="P176" s="172"/>
      <c r="Q176" s="172"/>
      <c r="R176" s="172"/>
      <c r="S176" s="172"/>
      <c r="T176" s="173"/>
      <c r="AT176" s="167" t="s">
        <v>229</v>
      </c>
      <c r="AU176" s="167" t="s">
        <v>86</v>
      </c>
      <c r="AV176" s="13" t="s">
        <v>86</v>
      </c>
      <c r="AW176" s="13" t="s">
        <v>32</v>
      </c>
      <c r="AX176" s="13" t="s">
        <v>76</v>
      </c>
      <c r="AY176" s="167" t="s">
        <v>163</v>
      </c>
    </row>
    <row r="177" spans="1:65" s="13" customFormat="1" ht="11.25">
      <c r="B177" s="165"/>
      <c r="D177" s="166" t="s">
        <v>229</v>
      </c>
      <c r="E177" s="167" t="s">
        <v>1</v>
      </c>
      <c r="F177" s="168" t="s">
        <v>271</v>
      </c>
      <c r="H177" s="169">
        <v>-2.2000000000000002</v>
      </c>
      <c r="I177" s="170"/>
      <c r="L177" s="165"/>
      <c r="M177" s="171"/>
      <c r="N177" s="172"/>
      <c r="O177" s="172"/>
      <c r="P177" s="172"/>
      <c r="Q177" s="172"/>
      <c r="R177" s="172"/>
      <c r="S177" s="172"/>
      <c r="T177" s="173"/>
      <c r="AT177" s="167" t="s">
        <v>229</v>
      </c>
      <c r="AU177" s="167" t="s">
        <v>86</v>
      </c>
      <c r="AV177" s="13" t="s">
        <v>86</v>
      </c>
      <c r="AW177" s="13" t="s">
        <v>32</v>
      </c>
      <c r="AX177" s="13" t="s">
        <v>76</v>
      </c>
      <c r="AY177" s="167" t="s">
        <v>163</v>
      </c>
    </row>
    <row r="178" spans="1:65" s="2" customFormat="1" ht="37.9" customHeight="1">
      <c r="A178" s="30"/>
      <c r="B178" s="140"/>
      <c r="C178" s="141" t="s">
        <v>289</v>
      </c>
      <c r="D178" s="141" t="s">
        <v>164</v>
      </c>
      <c r="E178" s="142" t="s">
        <v>417</v>
      </c>
      <c r="F178" s="143" t="s">
        <v>418</v>
      </c>
      <c r="G178" s="144" t="s">
        <v>253</v>
      </c>
      <c r="H178" s="145">
        <v>494.10500000000002</v>
      </c>
      <c r="I178" s="146"/>
      <c r="J178" s="147">
        <f>ROUND(I178*H178,2)</f>
        <v>0</v>
      </c>
      <c r="K178" s="143" t="s">
        <v>227</v>
      </c>
      <c r="L178" s="31"/>
      <c r="M178" s="148" t="s">
        <v>1</v>
      </c>
      <c r="N178" s="149" t="s">
        <v>41</v>
      </c>
      <c r="O178" s="56"/>
      <c r="P178" s="150">
        <f>O178*H178</f>
        <v>0</v>
      </c>
      <c r="Q178" s="150">
        <v>3.1300000000000001E-2</v>
      </c>
      <c r="R178" s="150">
        <f>Q178*H178</f>
        <v>15.465486500000001</v>
      </c>
      <c r="S178" s="150">
        <v>0</v>
      </c>
      <c r="T178" s="151">
        <f>S178*H178</f>
        <v>0</v>
      </c>
      <c r="U178" s="30"/>
      <c r="V178" s="30"/>
      <c r="W178" s="30"/>
      <c r="X178" s="30"/>
      <c r="Y178" s="30"/>
      <c r="Z178" s="30"/>
      <c r="AA178" s="30"/>
      <c r="AB178" s="30"/>
      <c r="AC178" s="30"/>
      <c r="AD178" s="30"/>
      <c r="AE178" s="30"/>
      <c r="AR178" s="152" t="s">
        <v>162</v>
      </c>
      <c r="AT178" s="152" t="s">
        <v>164</v>
      </c>
      <c r="AU178" s="152" t="s">
        <v>86</v>
      </c>
      <c r="AY178" s="15" t="s">
        <v>163</v>
      </c>
      <c r="BE178" s="153">
        <f>IF(N178="základní",J178,0)</f>
        <v>0</v>
      </c>
      <c r="BF178" s="153">
        <f>IF(N178="snížená",J178,0)</f>
        <v>0</v>
      </c>
      <c r="BG178" s="153">
        <f>IF(N178="zákl. přenesená",J178,0)</f>
        <v>0</v>
      </c>
      <c r="BH178" s="153">
        <f>IF(N178="sníž. přenesená",J178,0)</f>
        <v>0</v>
      </c>
      <c r="BI178" s="153">
        <f>IF(N178="nulová",J178,0)</f>
        <v>0</v>
      </c>
      <c r="BJ178" s="15" t="s">
        <v>84</v>
      </c>
      <c r="BK178" s="153">
        <f>ROUND(I178*H178,2)</f>
        <v>0</v>
      </c>
      <c r="BL178" s="15" t="s">
        <v>162</v>
      </c>
      <c r="BM178" s="152" t="s">
        <v>419</v>
      </c>
    </row>
    <row r="179" spans="1:65" s="13" customFormat="1" ht="11.25">
      <c r="B179" s="165"/>
      <c r="D179" s="166" t="s">
        <v>229</v>
      </c>
      <c r="E179" s="167" t="s">
        <v>1</v>
      </c>
      <c r="F179" s="168" t="s">
        <v>1153</v>
      </c>
      <c r="H179" s="169">
        <v>63.009</v>
      </c>
      <c r="I179" s="170"/>
      <c r="L179" s="165"/>
      <c r="M179" s="171"/>
      <c r="N179" s="172"/>
      <c r="O179" s="172"/>
      <c r="P179" s="172"/>
      <c r="Q179" s="172"/>
      <c r="R179" s="172"/>
      <c r="S179" s="172"/>
      <c r="T179" s="173"/>
      <c r="AT179" s="167" t="s">
        <v>229</v>
      </c>
      <c r="AU179" s="167" t="s">
        <v>86</v>
      </c>
      <c r="AV179" s="13" t="s">
        <v>86</v>
      </c>
      <c r="AW179" s="13" t="s">
        <v>32</v>
      </c>
      <c r="AX179" s="13" t="s">
        <v>76</v>
      </c>
      <c r="AY179" s="167" t="s">
        <v>163</v>
      </c>
    </row>
    <row r="180" spans="1:65" s="13" customFormat="1" ht="11.25">
      <c r="B180" s="165"/>
      <c r="D180" s="166" t="s">
        <v>229</v>
      </c>
      <c r="E180" s="167" t="s">
        <v>1</v>
      </c>
      <c r="F180" s="168" t="s">
        <v>1154</v>
      </c>
      <c r="H180" s="169">
        <v>61.335999999999999</v>
      </c>
      <c r="I180" s="170"/>
      <c r="L180" s="165"/>
      <c r="M180" s="171"/>
      <c r="N180" s="172"/>
      <c r="O180" s="172"/>
      <c r="P180" s="172"/>
      <c r="Q180" s="172"/>
      <c r="R180" s="172"/>
      <c r="S180" s="172"/>
      <c r="T180" s="173"/>
      <c r="AT180" s="167" t="s">
        <v>229</v>
      </c>
      <c r="AU180" s="167" t="s">
        <v>86</v>
      </c>
      <c r="AV180" s="13" t="s">
        <v>86</v>
      </c>
      <c r="AW180" s="13" t="s">
        <v>32</v>
      </c>
      <c r="AX180" s="13" t="s">
        <v>76</v>
      </c>
      <c r="AY180" s="167" t="s">
        <v>163</v>
      </c>
    </row>
    <row r="181" spans="1:65" s="13" customFormat="1" ht="22.5">
      <c r="B181" s="165"/>
      <c r="D181" s="166" t="s">
        <v>229</v>
      </c>
      <c r="E181" s="167" t="s">
        <v>1</v>
      </c>
      <c r="F181" s="168" t="s">
        <v>1155</v>
      </c>
      <c r="H181" s="169">
        <v>61.302999999999997</v>
      </c>
      <c r="I181" s="170"/>
      <c r="L181" s="165"/>
      <c r="M181" s="171"/>
      <c r="N181" s="172"/>
      <c r="O181" s="172"/>
      <c r="P181" s="172"/>
      <c r="Q181" s="172"/>
      <c r="R181" s="172"/>
      <c r="S181" s="172"/>
      <c r="T181" s="173"/>
      <c r="AT181" s="167" t="s">
        <v>229</v>
      </c>
      <c r="AU181" s="167" t="s">
        <v>86</v>
      </c>
      <c r="AV181" s="13" t="s">
        <v>86</v>
      </c>
      <c r="AW181" s="13" t="s">
        <v>32</v>
      </c>
      <c r="AX181" s="13" t="s">
        <v>76</v>
      </c>
      <c r="AY181" s="167" t="s">
        <v>163</v>
      </c>
    </row>
    <row r="182" spans="1:65" s="13" customFormat="1" ht="22.5">
      <c r="B182" s="165"/>
      <c r="D182" s="166" t="s">
        <v>229</v>
      </c>
      <c r="E182" s="167" t="s">
        <v>1</v>
      </c>
      <c r="F182" s="168" t="s">
        <v>1156</v>
      </c>
      <c r="H182" s="169">
        <v>79.906000000000006</v>
      </c>
      <c r="I182" s="170"/>
      <c r="L182" s="165"/>
      <c r="M182" s="171"/>
      <c r="N182" s="172"/>
      <c r="O182" s="172"/>
      <c r="P182" s="172"/>
      <c r="Q182" s="172"/>
      <c r="R182" s="172"/>
      <c r="S182" s="172"/>
      <c r="T182" s="173"/>
      <c r="AT182" s="167" t="s">
        <v>229</v>
      </c>
      <c r="AU182" s="167" t="s">
        <v>86</v>
      </c>
      <c r="AV182" s="13" t="s">
        <v>86</v>
      </c>
      <c r="AW182" s="13" t="s">
        <v>32</v>
      </c>
      <c r="AX182" s="13" t="s">
        <v>76</v>
      </c>
      <c r="AY182" s="167" t="s">
        <v>163</v>
      </c>
    </row>
    <row r="183" spans="1:65" s="13" customFormat="1" ht="22.5">
      <c r="B183" s="165"/>
      <c r="D183" s="166" t="s">
        <v>229</v>
      </c>
      <c r="E183" s="167" t="s">
        <v>1</v>
      </c>
      <c r="F183" s="168" t="s">
        <v>1157</v>
      </c>
      <c r="H183" s="169">
        <v>126.64100000000001</v>
      </c>
      <c r="I183" s="170"/>
      <c r="L183" s="165"/>
      <c r="M183" s="171"/>
      <c r="N183" s="172"/>
      <c r="O183" s="172"/>
      <c r="P183" s="172"/>
      <c r="Q183" s="172"/>
      <c r="R183" s="172"/>
      <c r="S183" s="172"/>
      <c r="T183" s="173"/>
      <c r="AT183" s="167" t="s">
        <v>229</v>
      </c>
      <c r="AU183" s="167" t="s">
        <v>86</v>
      </c>
      <c r="AV183" s="13" t="s">
        <v>86</v>
      </c>
      <c r="AW183" s="13" t="s">
        <v>32</v>
      </c>
      <c r="AX183" s="13" t="s">
        <v>76</v>
      </c>
      <c r="AY183" s="167" t="s">
        <v>163</v>
      </c>
    </row>
    <row r="184" spans="1:65" s="13" customFormat="1" ht="22.5">
      <c r="B184" s="165"/>
      <c r="D184" s="166" t="s">
        <v>229</v>
      </c>
      <c r="E184" s="167" t="s">
        <v>1</v>
      </c>
      <c r="F184" s="168" t="s">
        <v>1158</v>
      </c>
      <c r="H184" s="169">
        <v>101.91</v>
      </c>
      <c r="I184" s="170"/>
      <c r="L184" s="165"/>
      <c r="M184" s="171"/>
      <c r="N184" s="172"/>
      <c r="O184" s="172"/>
      <c r="P184" s="172"/>
      <c r="Q184" s="172"/>
      <c r="R184" s="172"/>
      <c r="S184" s="172"/>
      <c r="T184" s="173"/>
      <c r="AT184" s="167" t="s">
        <v>229</v>
      </c>
      <c r="AU184" s="167" t="s">
        <v>86</v>
      </c>
      <c r="AV184" s="13" t="s">
        <v>86</v>
      </c>
      <c r="AW184" s="13" t="s">
        <v>32</v>
      </c>
      <c r="AX184" s="13" t="s">
        <v>76</v>
      </c>
      <c r="AY184" s="167" t="s">
        <v>163</v>
      </c>
    </row>
    <row r="185" spans="1:65" s="2" customFormat="1" ht="24.2" customHeight="1">
      <c r="A185" s="30"/>
      <c r="B185" s="140"/>
      <c r="C185" s="141" t="s">
        <v>293</v>
      </c>
      <c r="D185" s="141" t="s">
        <v>164</v>
      </c>
      <c r="E185" s="142" t="s">
        <v>429</v>
      </c>
      <c r="F185" s="143" t="s">
        <v>430</v>
      </c>
      <c r="G185" s="144" t="s">
        <v>253</v>
      </c>
      <c r="H185" s="145">
        <v>20.178000000000001</v>
      </c>
      <c r="I185" s="146"/>
      <c r="J185" s="147">
        <f>ROUND(I185*H185,2)</f>
        <v>0</v>
      </c>
      <c r="K185" s="143" t="s">
        <v>227</v>
      </c>
      <c r="L185" s="31"/>
      <c r="M185" s="148" t="s">
        <v>1</v>
      </c>
      <c r="N185" s="149" t="s">
        <v>41</v>
      </c>
      <c r="O185" s="56"/>
      <c r="P185" s="150">
        <f>O185*H185</f>
        <v>0</v>
      </c>
      <c r="Q185" s="150">
        <v>2.0000000000000002E-5</v>
      </c>
      <c r="R185" s="150">
        <f>Q185*H185</f>
        <v>4.0356000000000007E-4</v>
      </c>
      <c r="S185" s="150">
        <v>1.0000000000000001E-5</v>
      </c>
      <c r="T185" s="151">
        <f>S185*H185</f>
        <v>2.0178000000000004E-4</v>
      </c>
      <c r="U185" s="30"/>
      <c r="V185" s="30"/>
      <c r="W185" s="30"/>
      <c r="X185" s="30"/>
      <c r="Y185" s="30"/>
      <c r="Z185" s="30"/>
      <c r="AA185" s="30"/>
      <c r="AB185" s="30"/>
      <c r="AC185" s="30"/>
      <c r="AD185" s="30"/>
      <c r="AE185" s="30"/>
      <c r="AR185" s="152" t="s">
        <v>162</v>
      </c>
      <c r="AT185" s="152" t="s">
        <v>164</v>
      </c>
      <c r="AU185" s="152" t="s">
        <v>86</v>
      </c>
      <c r="AY185" s="15" t="s">
        <v>163</v>
      </c>
      <c r="BE185" s="153">
        <f>IF(N185="základní",J185,0)</f>
        <v>0</v>
      </c>
      <c r="BF185" s="153">
        <f>IF(N185="snížená",J185,0)</f>
        <v>0</v>
      </c>
      <c r="BG185" s="153">
        <f>IF(N185="zákl. přenesená",J185,0)</f>
        <v>0</v>
      </c>
      <c r="BH185" s="153">
        <f>IF(N185="sníž. přenesená",J185,0)</f>
        <v>0</v>
      </c>
      <c r="BI185" s="153">
        <f>IF(N185="nulová",J185,0)</f>
        <v>0</v>
      </c>
      <c r="BJ185" s="15" t="s">
        <v>84</v>
      </c>
      <c r="BK185" s="153">
        <f>ROUND(I185*H185,2)</f>
        <v>0</v>
      </c>
      <c r="BL185" s="15" t="s">
        <v>162</v>
      </c>
      <c r="BM185" s="152" t="s">
        <v>431</v>
      </c>
    </row>
    <row r="186" spans="1:65" s="13" customFormat="1" ht="11.25">
      <c r="B186" s="165"/>
      <c r="D186" s="166" t="s">
        <v>229</v>
      </c>
      <c r="E186" s="167" t="s">
        <v>1</v>
      </c>
      <c r="F186" s="168" t="s">
        <v>1159</v>
      </c>
      <c r="H186" s="169">
        <v>8.7360000000000007</v>
      </c>
      <c r="I186" s="170"/>
      <c r="L186" s="165"/>
      <c r="M186" s="171"/>
      <c r="N186" s="172"/>
      <c r="O186" s="172"/>
      <c r="P186" s="172"/>
      <c r="Q186" s="172"/>
      <c r="R186" s="172"/>
      <c r="S186" s="172"/>
      <c r="T186" s="173"/>
      <c r="AT186" s="167" t="s">
        <v>229</v>
      </c>
      <c r="AU186" s="167" t="s">
        <v>86</v>
      </c>
      <c r="AV186" s="13" t="s">
        <v>86</v>
      </c>
      <c r="AW186" s="13" t="s">
        <v>32</v>
      </c>
      <c r="AX186" s="13" t="s">
        <v>76</v>
      </c>
      <c r="AY186" s="167" t="s">
        <v>163</v>
      </c>
    </row>
    <row r="187" spans="1:65" s="13" customFormat="1" ht="11.25">
      <c r="B187" s="165"/>
      <c r="D187" s="166" t="s">
        <v>229</v>
      </c>
      <c r="E187" s="167" t="s">
        <v>1</v>
      </c>
      <c r="F187" s="168" t="s">
        <v>1160</v>
      </c>
      <c r="H187" s="169">
        <v>2.218</v>
      </c>
      <c r="I187" s="170"/>
      <c r="L187" s="165"/>
      <c r="M187" s="171"/>
      <c r="N187" s="172"/>
      <c r="O187" s="172"/>
      <c r="P187" s="172"/>
      <c r="Q187" s="172"/>
      <c r="R187" s="172"/>
      <c r="S187" s="172"/>
      <c r="T187" s="173"/>
      <c r="AT187" s="167" t="s">
        <v>229</v>
      </c>
      <c r="AU187" s="167" t="s">
        <v>86</v>
      </c>
      <c r="AV187" s="13" t="s">
        <v>86</v>
      </c>
      <c r="AW187" s="13" t="s">
        <v>32</v>
      </c>
      <c r="AX187" s="13" t="s">
        <v>76</v>
      </c>
      <c r="AY187" s="167" t="s">
        <v>163</v>
      </c>
    </row>
    <row r="188" spans="1:65" s="13" customFormat="1" ht="11.25">
      <c r="B188" s="165"/>
      <c r="D188" s="166" t="s">
        <v>229</v>
      </c>
      <c r="E188" s="167" t="s">
        <v>1</v>
      </c>
      <c r="F188" s="168" t="s">
        <v>1161</v>
      </c>
      <c r="H188" s="169">
        <v>1.6759999999999999</v>
      </c>
      <c r="I188" s="170"/>
      <c r="L188" s="165"/>
      <c r="M188" s="171"/>
      <c r="N188" s="172"/>
      <c r="O188" s="172"/>
      <c r="P188" s="172"/>
      <c r="Q188" s="172"/>
      <c r="R188" s="172"/>
      <c r="S188" s="172"/>
      <c r="T188" s="173"/>
      <c r="AT188" s="167" t="s">
        <v>229</v>
      </c>
      <c r="AU188" s="167" t="s">
        <v>86</v>
      </c>
      <c r="AV188" s="13" t="s">
        <v>86</v>
      </c>
      <c r="AW188" s="13" t="s">
        <v>32</v>
      </c>
      <c r="AX188" s="13" t="s">
        <v>76</v>
      </c>
      <c r="AY188" s="167" t="s">
        <v>163</v>
      </c>
    </row>
    <row r="189" spans="1:65" s="13" customFormat="1" ht="11.25">
      <c r="B189" s="165"/>
      <c r="D189" s="166" t="s">
        <v>229</v>
      </c>
      <c r="E189" s="167" t="s">
        <v>1</v>
      </c>
      <c r="F189" s="168" t="s">
        <v>1162</v>
      </c>
      <c r="H189" s="169">
        <v>7.548</v>
      </c>
      <c r="I189" s="170"/>
      <c r="L189" s="165"/>
      <c r="M189" s="171"/>
      <c r="N189" s="172"/>
      <c r="O189" s="172"/>
      <c r="P189" s="172"/>
      <c r="Q189" s="172"/>
      <c r="R189" s="172"/>
      <c r="S189" s="172"/>
      <c r="T189" s="173"/>
      <c r="AT189" s="167" t="s">
        <v>229</v>
      </c>
      <c r="AU189" s="167" t="s">
        <v>86</v>
      </c>
      <c r="AV189" s="13" t="s">
        <v>86</v>
      </c>
      <c r="AW189" s="13" t="s">
        <v>32</v>
      </c>
      <c r="AX189" s="13" t="s">
        <v>76</v>
      </c>
      <c r="AY189" s="167" t="s">
        <v>163</v>
      </c>
    </row>
    <row r="190" spans="1:65" s="2" customFormat="1" ht="33" customHeight="1">
      <c r="A190" s="30"/>
      <c r="B190" s="140"/>
      <c r="C190" s="141" t="s">
        <v>297</v>
      </c>
      <c r="D190" s="141" t="s">
        <v>164</v>
      </c>
      <c r="E190" s="142" t="s">
        <v>439</v>
      </c>
      <c r="F190" s="143" t="s">
        <v>440</v>
      </c>
      <c r="G190" s="144" t="s">
        <v>226</v>
      </c>
      <c r="H190" s="145">
        <v>1.2050000000000001</v>
      </c>
      <c r="I190" s="146"/>
      <c r="J190" s="147">
        <f>ROUND(I190*H190,2)</f>
        <v>0</v>
      </c>
      <c r="K190" s="143" t="s">
        <v>227</v>
      </c>
      <c r="L190" s="31"/>
      <c r="M190" s="148" t="s">
        <v>1</v>
      </c>
      <c r="N190" s="149" t="s">
        <v>41</v>
      </c>
      <c r="O190" s="56"/>
      <c r="P190" s="150">
        <f>O190*H190</f>
        <v>0</v>
      </c>
      <c r="Q190" s="150">
        <v>2.3010199999999998</v>
      </c>
      <c r="R190" s="150">
        <f>Q190*H190</f>
        <v>2.7727290999999998</v>
      </c>
      <c r="S190" s="150">
        <v>0</v>
      </c>
      <c r="T190" s="151">
        <f>S190*H190</f>
        <v>0</v>
      </c>
      <c r="U190" s="30"/>
      <c r="V190" s="30"/>
      <c r="W190" s="30"/>
      <c r="X190" s="30"/>
      <c r="Y190" s="30"/>
      <c r="Z190" s="30"/>
      <c r="AA190" s="30"/>
      <c r="AB190" s="30"/>
      <c r="AC190" s="30"/>
      <c r="AD190" s="30"/>
      <c r="AE190" s="30"/>
      <c r="AR190" s="152" t="s">
        <v>162</v>
      </c>
      <c r="AT190" s="152" t="s">
        <v>164</v>
      </c>
      <c r="AU190" s="152" t="s">
        <v>86</v>
      </c>
      <c r="AY190" s="15" t="s">
        <v>163</v>
      </c>
      <c r="BE190" s="153">
        <f>IF(N190="základní",J190,0)</f>
        <v>0</v>
      </c>
      <c r="BF190" s="153">
        <f>IF(N190="snížená",J190,0)</f>
        <v>0</v>
      </c>
      <c r="BG190" s="153">
        <f>IF(N190="zákl. přenesená",J190,0)</f>
        <v>0</v>
      </c>
      <c r="BH190" s="153">
        <f>IF(N190="sníž. přenesená",J190,0)</f>
        <v>0</v>
      </c>
      <c r="BI190" s="153">
        <f>IF(N190="nulová",J190,0)</f>
        <v>0</v>
      </c>
      <c r="BJ190" s="15" t="s">
        <v>84</v>
      </c>
      <c r="BK190" s="153">
        <f>ROUND(I190*H190,2)</f>
        <v>0</v>
      </c>
      <c r="BL190" s="15" t="s">
        <v>162</v>
      </c>
      <c r="BM190" s="152" t="s">
        <v>441</v>
      </c>
    </row>
    <row r="191" spans="1:65" s="13" customFormat="1" ht="11.25">
      <c r="B191" s="165"/>
      <c r="D191" s="166" t="s">
        <v>229</v>
      </c>
      <c r="E191" s="167" t="s">
        <v>1</v>
      </c>
      <c r="F191" s="168" t="s">
        <v>1163</v>
      </c>
      <c r="H191" s="169">
        <v>1.2050000000000001</v>
      </c>
      <c r="I191" s="170"/>
      <c r="L191" s="165"/>
      <c r="M191" s="171"/>
      <c r="N191" s="172"/>
      <c r="O191" s="172"/>
      <c r="P191" s="172"/>
      <c r="Q191" s="172"/>
      <c r="R191" s="172"/>
      <c r="S191" s="172"/>
      <c r="T191" s="173"/>
      <c r="AT191" s="167" t="s">
        <v>229</v>
      </c>
      <c r="AU191" s="167" t="s">
        <v>86</v>
      </c>
      <c r="AV191" s="13" t="s">
        <v>86</v>
      </c>
      <c r="AW191" s="13" t="s">
        <v>32</v>
      </c>
      <c r="AX191" s="13" t="s">
        <v>76</v>
      </c>
      <c r="AY191" s="167" t="s">
        <v>163</v>
      </c>
    </row>
    <row r="192" spans="1:65" s="2" customFormat="1" ht="33" customHeight="1">
      <c r="A192" s="30"/>
      <c r="B192" s="140"/>
      <c r="C192" s="141" t="s">
        <v>301</v>
      </c>
      <c r="D192" s="141" t="s">
        <v>164</v>
      </c>
      <c r="E192" s="142" t="s">
        <v>469</v>
      </c>
      <c r="F192" s="143" t="s">
        <v>470</v>
      </c>
      <c r="G192" s="144" t="s">
        <v>226</v>
      </c>
      <c r="H192" s="145">
        <v>0.60299999999999998</v>
      </c>
      <c r="I192" s="146"/>
      <c r="J192" s="147">
        <f>ROUND(I192*H192,2)</f>
        <v>0</v>
      </c>
      <c r="K192" s="143" t="s">
        <v>227</v>
      </c>
      <c r="L192" s="31"/>
      <c r="M192" s="148" t="s">
        <v>1</v>
      </c>
      <c r="N192" s="149" t="s">
        <v>41</v>
      </c>
      <c r="O192" s="56"/>
      <c r="P192" s="150">
        <f>O192*H192</f>
        <v>0</v>
      </c>
      <c r="Q192" s="150">
        <v>0</v>
      </c>
      <c r="R192" s="150">
        <f>Q192*H192</f>
        <v>0</v>
      </c>
      <c r="S192" s="150">
        <v>0</v>
      </c>
      <c r="T192" s="151">
        <f>S192*H192</f>
        <v>0</v>
      </c>
      <c r="U192" s="30"/>
      <c r="V192" s="30"/>
      <c r="W192" s="30"/>
      <c r="X192" s="30"/>
      <c r="Y192" s="30"/>
      <c r="Z192" s="30"/>
      <c r="AA192" s="30"/>
      <c r="AB192" s="30"/>
      <c r="AC192" s="30"/>
      <c r="AD192" s="30"/>
      <c r="AE192" s="30"/>
      <c r="AR192" s="152" t="s">
        <v>162</v>
      </c>
      <c r="AT192" s="152" t="s">
        <v>164</v>
      </c>
      <c r="AU192" s="152" t="s">
        <v>86</v>
      </c>
      <c r="AY192" s="15" t="s">
        <v>163</v>
      </c>
      <c r="BE192" s="153">
        <f>IF(N192="základní",J192,0)</f>
        <v>0</v>
      </c>
      <c r="BF192" s="153">
        <f>IF(N192="snížená",J192,0)</f>
        <v>0</v>
      </c>
      <c r="BG192" s="153">
        <f>IF(N192="zákl. přenesená",J192,0)</f>
        <v>0</v>
      </c>
      <c r="BH192" s="153">
        <f>IF(N192="sníž. přenesená",J192,0)</f>
        <v>0</v>
      </c>
      <c r="BI192" s="153">
        <f>IF(N192="nulová",J192,0)</f>
        <v>0</v>
      </c>
      <c r="BJ192" s="15" t="s">
        <v>84</v>
      </c>
      <c r="BK192" s="153">
        <f>ROUND(I192*H192,2)</f>
        <v>0</v>
      </c>
      <c r="BL192" s="15" t="s">
        <v>162</v>
      </c>
      <c r="BM192" s="152" t="s">
        <v>471</v>
      </c>
    </row>
    <row r="193" spans="1:65" s="13" customFormat="1" ht="11.25">
      <c r="B193" s="165"/>
      <c r="D193" s="166" t="s">
        <v>229</v>
      </c>
      <c r="F193" s="168" t="s">
        <v>1164</v>
      </c>
      <c r="H193" s="169">
        <v>0.60299999999999998</v>
      </c>
      <c r="I193" s="170"/>
      <c r="L193" s="165"/>
      <c r="M193" s="171"/>
      <c r="N193" s="172"/>
      <c r="O193" s="172"/>
      <c r="P193" s="172"/>
      <c r="Q193" s="172"/>
      <c r="R193" s="172"/>
      <c r="S193" s="172"/>
      <c r="T193" s="173"/>
      <c r="AT193" s="167" t="s">
        <v>229</v>
      </c>
      <c r="AU193" s="167" t="s">
        <v>86</v>
      </c>
      <c r="AV193" s="13" t="s">
        <v>86</v>
      </c>
      <c r="AW193" s="13" t="s">
        <v>3</v>
      </c>
      <c r="AX193" s="13" t="s">
        <v>84</v>
      </c>
      <c r="AY193" s="167" t="s">
        <v>163</v>
      </c>
    </row>
    <row r="194" spans="1:65" s="2" customFormat="1" ht="16.5" customHeight="1">
      <c r="A194" s="30"/>
      <c r="B194" s="140"/>
      <c r="C194" s="141" t="s">
        <v>93</v>
      </c>
      <c r="D194" s="141" t="s">
        <v>164</v>
      </c>
      <c r="E194" s="142" t="s">
        <v>474</v>
      </c>
      <c r="F194" s="143" t="s">
        <v>475</v>
      </c>
      <c r="G194" s="144" t="s">
        <v>245</v>
      </c>
      <c r="H194" s="145">
        <v>2.9000000000000001E-2</v>
      </c>
      <c r="I194" s="146"/>
      <c r="J194" s="147">
        <f>ROUND(I194*H194,2)</f>
        <v>0</v>
      </c>
      <c r="K194" s="143" t="s">
        <v>227</v>
      </c>
      <c r="L194" s="31"/>
      <c r="M194" s="148" t="s">
        <v>1</v>
      </c>
      <c r="N194" s="149" t="s">
        <v>41</v>
      </c>
      <c r="O194" s="56"/>
      <c r="P194" s="150">
        <f>O194*H194</f>
        <v>0</v>
      </c>
      <c r="Q194" s="150">
        <v>1.06277</v>
      </c>
      <c r="R194" s="150">
        <f>Q194*H194</f>
        <v>3.082033E-2</v>
      </c>
      <c r="S194" s="150">
        <v>0</v>
      </c>
      <c r="T194" s="151">
        <f>S194*H194</f>
        <v>0</v>
      </c>
      <c r="U194" s="30"/>
      <c r="V194" s="30"/>
      <c r="W194" s="30"/>
      <c r="X194" s="30"/>
      <c r="Y194" s="30"/>
      <c r="Z194" s="30"/>
      <c r="AA194" s="30"/>
      <c r="AB194" s="30"/>
      <c r="AC194" s="30"/>
      <c r="AD194" s="30"/>
      <c r="AE194" s="30"/>
      <c r="AR194" s="152" t="s">
        <v>162</v>
      </c>
      <c r="AT194" s="152" t="s">
        <v>164</v>
      </c>
      <c r="AU194" s="152" t="s">
        <v>86</v>
      </c>
      <c r="AY194" s="15" t="s">
        <v>163</v>
      </c>
      <c r="BE194" s="153">
        <f>IF(N194="základní",J194,0)</f>
        <v>0</v>
      </c>
      <c r="BF194" s="153">
        <f>IF(N194="snížená",J194,0)</f>
        <v>0</v>
      </c>
      <c r="BG194" s="153">
        <f>IF(N194="zákl. přenesená",J194,0)</f>
        <v>0</v>
      </c>
      <c r="BH194" s="153">
        <f>IF(N194="sníž. přenesená",J194,0)</f>
        <v>0</v>
      </c>
      <c r="BI194" s="153">
        <f>IF(N194="nulová",J194,0)</f>
        <v>0</v>
      </c>
      <c r="BJ194" s="15" t="s">
        <v>84</v>
      </c>
      <c r="BK194" s="153">
        <f>ROUND(I194*H194,2)</f>
        <v>0</v>
      </c>
      <c r="BL194" s="15" t="s">
        <v>162</v>
      </c>
      <c r="BM194" s="152" t="s">
        <v>476</v>
      </c>
    </row>
    <row r="195" spans="1:65" s="13" customFormat="1" ht="11.25">
      <c r="B195" s="165"/>
      <c r="D195" s="166" t="s">
        <v>229</v>
      </c>
      <c r="E195" s="167" t="s">
        <v>1</v>
      </c>
      <c r="F195" s="168" t="s">
        <v>1165</v>
      </c>
      <c r="H195" s="169">
        <v>2.9000000000000001E-2</v>
      </c>
      <c r="I195" s="170"/>
      <c r="L195" s="165"/>
      <c r="M195" s="171"/>
      <c r="N195" s="172"/>
      <c r="O195" s="172"/>
      <c r="P195" s="172"/>
      <c r="Q195" s="172"/>
      <c r="R195" s="172"/>
      <c r="S195" s="172"/>
      <c r="T195" s="173"/>
      <c r="AT195" s="167" t="s">
        <v>229</v>
      </c>
      <c r="AU195" s="167" t="s">
        <v>86</v>
      </c>
      <c r="AV195" s="13" t="s">
        <v>86</v>
      </c>
      <c r="AW195" s="13" t="s">
        <v>32</v>
      </c>
      <c r="AX195" s="13" t="s">
        <v>76</v>
      </c>
      <c r="AY195" s="167" t="s">
        <v>163</v>
      </c>
    </row>
    <row r="196" spans="1:65" s="2" customFormat="1" ht="16.5" customHeight="1">
      <c r="A196" s="30"/>
      <c r="B196" s="140"/>
      <c r="C196" s="141" t="s">
        <v>7</v>
      </c>
      <c r="D196" s="141" t="s">
        <v>164</v>
      </c>
      <c r="E196" s="142" t="s">
        <v>1166</v>
      </c>
      <c r="F196" s="143" t="s">
        <v>1167</v>
      </c>
      <c r="G196" s="144" t="s">
        <v>226</v>
      </c>
      <c r="H196" s="145">
        <v>19.824000000000002</v>
      </c>
      <c r="I196" s="146"/>
      <c r="J196" s="147">
        <f>ROUND(I196*H196,2)</f>
        <v>0</v>
      </c>
      <c r="K196" s="143" t="s">
        <v>227</v>
      </c>
      <c r="L196" s="31"/>
      <c r="M196" s="148" t="s">
        <v>1</v>
      </c>
      <c r="N196" s="149" t="s">
        <v>41</v>
      </c>
      <c r="O196" s="56"/>
      <c r="P196" s="150">
        <f>O196*H196</f>
        <v>0</v>
      </c>
      <c r="Q196" s="150">
        <v>0.42</v>
      </c>
      <c r="R196" s="150">
        <f>Q196*H196</f>
        <v>8.326080000000001</v>
      </c>
      <c r="S196" s="150">
        <v>0</v>
      </c>
      <c r="T196" s="151">
        <f>S196*H196</f>
        <v>0</v>
      </c>
      <c r="U196" s="30"/>
      <c r="V196" s="30"/>
      <c r="W196" s="30"/>
      <c r="X196" s="30"/>
      <c r="Y196" s="30"/>
      <c r="Z196" s="30"/>
      <c r="AA196" s="30"/>
      <c r="AB196" s="30"/>
      <c r="AC196" s="30"/>
      <c r="AD196" s="30"/>
      <c r="AE196" s="30"/>
      <c r="AR196" s="152" t="s">
        <v>162</v>
      </c>
      <c r="AT196" s="152" t="s">
        <v>164</v>
      </c>
      <c r="AU196" s="152" t="s">
        <v>86</v>
      </c>
      <c r="AY196" s="15" t="s">
        <v>163</v>
      </c>
      <c r="BE196" s="153">
        <f>IF(N196="základní",J196,0)</f>
        <v>0</v>
      </c>
      <c r="BF196" s="153">
        <f>IF(N196="snížená",J196,0)</f>
        <v>0</v>
      </c>
      <c r="BG196" s="153">
        <f>IF(N196="zákl. přenesená",J196,0)</f>
        <v>0</v>
      </c>
      <c r="BH196" s="153">
        <f>IF(N196="sníž. přenesená",J196,0)</f>
        <v>0</v>
      </c>
      <c r="BI196" s="153">
        <f>IF(N196="nulová",J196,0)</f>
        <v>0</v>
      </c>
      <c r="BJ196" s="15" t="s">
        <v>84</v>
      </c>
      <c r="BK196" s="153">
        <f>ROUND(I196*H196,2)</f>
        <v>0</v>
      </c>
      <c r="BL196" s="15" t="s">
        <v>162</v>
      </c>
      <c r="BM196" s="152" t="s">
        <v>1168</v>
      </c>
    </row>
    <row r="197" spans="1:65" s="13" customFormat="1" ht="11.25">
      <c r="B197" s="165"/>
      <c r="D197" s="166" t="s">
        <v>229</v>
      </c>
      <c r="E197" s="167" t="s">
        <v>1</v>
      </c>
      <c r="F197" s="168" t="s">
        <v>1169</v>
      </c>
      <c r="H197" s="169">
        <v>4.8920000000000003</v>
      </c>
      <c r="I197" s="170"/>
      <c r="L197" s="165"/>
      <c r="M197" s="171"/>
      <c r="N197" s="172"/>
      <c r="O197" s="172"/>
      <c r="P197" s="172"/>
      <c r="Q197" s="172"/>
      <c r="R197" s="172"/>
      <c r="S197" s="172"/>
      <c r="T197" s="173"/>
      <c r="AT197" s="167" t="s">
        <v>229</v>
      </c>
      <c r="AU197" s="167" t="s">
        <v>86</v>
      </c>
      <c r="AV197" s="13" t="s">
        <v>86</v>
      </c>
      <c r="AW197" s="13" t="s">
        <v>32</v>
      </c>
      <c r="AX197" s="13" t="s">
        <v>76</v>
      </c>
      <c r="AY197" s="167" t="s">
        <v>163</v>
      </c>
    </row>
    <row r="198" spans="1:65" s="13" customFormat="1" ht="11.25">
      <c r="B198" s="165"/>
      <c r="D198" s="166" t="s">
        <v>229</v>
      </c>
      <c r="E198" s="167" t="s">
        <v>1</v>
      </c>
      <c r="F198" s="168" t="s">
        <v>1170</v>
      </c>
      <c r="H198" s="169">
        <v>2.383</v>
      </c>
      <c r="I198" s="170"/>
      <c r="L198" s="165"/>
      <c r="M198" s="171"/>
      <c r="N198" s="172"/>
      <c r="O198" s="172"/>
      <c r="P198" s="172"/>
      <c r="Q198" s="172"/>
      <c r="R198" s="172"/>
      <c r="S198" s="172"/>
      <c r="T198" s="173"/>
      <c r="AT198" s="167" t="s">
        <v>229</v>
      </c>
      <c r="AU198" s="167" t="s">
        <v>86</v>
      </c>
      <c r="AV198" s="13" t="s">
        <v>86</v>
      </c>
      <c r="AW198" s="13" t="s">
        <v>32</v>
      </c>
      <c r="AX198" s="13" t="s">
        <v>76</v>
      </c>
      <c r="AY198" s="167" t="s">
        <v>163</v>
      </c>
    </row>
    <row r="199" spans="1:65" s="13" customFormat="1" ht="11.25">
      <c r="B199" s="165"/>
      <c r="D199" s="166" t="s">
        <v>229</v>
      </c>
      <c r="E199" s="167" t="s">
        <v>1</v>
      </c>
      <c r="F199" s="168" t="s">
        <v>1171</v>
      </c>
      <c r="H199" s="169">
        <v>2.3759999999999999</v>
      </c>
      <c r="I199" s="170"/>
      <c r="L199" s="165"/>
      <c r="M199" s="171"/>
      <c r="N199" s="172"/>
      <c r="O199" s="172"/>
      <c r="P199" s="172"/>
      <c r="Q199" s="172"/>
      <c r="R199" s="172"/>
      <c r="S199" s="172"/>
      <c r="T199" s="173"/>
      <c r="AT199" s="167" t="s">
        <v>229</v>
      </c>
      <c r="AU199" s="167" t="s">
        <v>86</v>
      </c>
      <c r="AV199" s="13" t="s">
        <v>86</v>
      </c>
      <c r="AW199" s="13" t="s">
        <v>32</v>
      </c>
      <c r="AX199" s="13" t="s">
        <v>76</v>
      </c>
      <c r="AY199" s="167" t="s">
        <v>163</v>
      </c>
    </row>
    <row r="200" spans="1:65" s="13" customFormat="1" ht="11.25">
      <c r="B200" s="165"/>
      <c r="D200" s="166" t="s">
        <v>229</v>
      </c>
      <c r="E200" s="167" t="s">
        <v>1</v>
      </c>
      <c r="F200" s="168" t="s">
        <v>1172</v>
      </c>
      <c r="H200" s="169">
        <v>2.25</v>
      </c>
      <c r="I200" s="170"/>
      <c r="L200" s="165"/>
      <c r="M200" s="171"/>
      <c r="N200" s="172"/>
      <c r="O200" s="172"/>
      <c r="P200" s="172"/>
      <c r="Q200" s="172"/>
      <c r="R200" s="172"/>
      <c r="S200" s="172"/>
      <c r="T200" s="173"/>
      <c r="AT200" s="167" t="s">
        <v>229</v>
      </c>
      <c r="AU200" s="167" t="s">
        <v>86</v>
      </c>
      <c r="AV200" s="13" t="s">
        <v>86</v>
      </c>
      <c r="AW200" s="13" t="s">
        <v>32</v>
      </c>
      <c r="AX200" s="13" t="s">
        <v>76</v>
      </c>
      <c r="AY200" s="167" t="s">
        <v>163</v>
      </c>
    </row>
    <row r="201" spans="1:65" s="13" customFormat="1" ht="11.25">
      <c r="B201" s="165"/>
      <c r="D201" s="166" t="s">
        <v>229</v>
      </c>
      <c r="E201" s="167" t="s">
        <v>1</v>
      </c>
      <c r="F201" s="168" t="s">
        <v>1173</v>
      </c>
      <c r="H201" s="169">
        <v>7.923</v>
      </c>
      <c r="I201" s="170"/>
      <c r="L201" s="165"/>
      <c r="M201" s="171"/>
      <c r="N201" s="172"/>
      <c r="O201" s="172"/>
      <c r="P201" s="172"/>
      <c r="Q201" s="172"/>
      <c r="R201" s="172"/>
      <c r="S201" s="172"/>
      <c r="T201" s="173"/>
      <c r="AT201" s="167" t="s">
        <v>229</v>
      </c>
      <c r="AU201" s="167" t="s">
        <v>86</v>
      </c>
      <c r="AV201" s="13" t="s">
        <v>86</v>
      </c>
      <c r="AW201" s="13" t="s">
        <v>32</v>
      </c>
      <c r="AX201" s="13" t="s">
        <v>76</v>
      </c>
      <c r="AY201" s="167" t="s">
        <v>163</v>
      </c>
    </row>
    <row r="202" spans="1:65" s="11" customFormat="1" ht="22.9" customHeight="1">
      <c r="B202" s="129"/>
      <c r="D202" s="130" t="s">
        <v>75</v>
      </c>
      <c r="E202" s="163" t="s">
        <v>257</v>
      </c>
      <c r="F202" s="163" t="s">
        <v>490</v>
      </c>
      <c r="I202" s="132"/>
      <c r="J202" s="164">
        <f>BK202</f>
        <v>0</v>
      </c>
      <c r="L202" s="129"/>
      <c r="M202" s="134"/>
      <c r="N202" s="135"/>
      <c r="O202" s="135"/>
      <c r="P202" s="136">
        <f>SUM(P203:P257)</f>
        <v>0</v>
      </c>
      <c r="Q202" s="135"/>
      <c r="R202" s="136">
        <f>SUM(R203:R257)</f>
        <v>7.508400000000001E-3</v>
      </c>
      <c r="S202" s="135"/>
      <c r="T202" s="137">
        <f>SUM(T203:T257)</f>
        <v>145.49632000000003</v>
      </c>
      <c r="AR202" s="130" t="s">
        <v>84</v>
      </c>
      <c r="AT202" s="138" t="s">
        <v>75</v>
      </c>
      <c r="AU202" s="138" t="s">
        <v>84</v>
      </c>
      <c r="AY202" s="130" t="s">
        <v>163</v>
      </c>
      <c r="BK202" s="139">
        <f>SUM(BK203:BK257)</f>
        <v>0</v>
      </c>
    </row>
    <row r="203" spans="1:65" s="2" customFormat="1" ht="33" customHeight="1">
      <c r="A203" s="30"/>
      <c r="B203" s="140"/>
      <c r="C203" s="141" t="s">
        <v>130</v>
      </c>
      <c r="D203" s="141" t="s">
        <v>164</v>
      </c>
      <c r="E203" s="142" t="s">
        <v>492</v>
      </c>
      <c r="F203" s="143" t="s">
        <v>493</v>
      </c>
      <c r="G203" s="144" t="s">
        <v>253</v>
      </c>
      <c r="H203" s="145">
        <v>187.71</v>
      </c>
      <c r="I203" s="146"/>
      <c r="J203" s="147">
        <f>ROUND(I203*H203,2)</f>
        <v>0</v>
      </c>
      <c r="K203" s="143" t="s">
        <v>227</v>
      </c>
      <c r="L203" s="31"/>
      <c r="M203" s="148" t="s">
        <v>1</v>
      </c>
      <c r="N203" s="149" t="s">
        <v>41</v>
      </c>
      <c r="O203" s="56"/>
      <c r="P203" s="150">
        <f>O203*H203</f>
        <v>0</v>
      </c>
      <c r="Q203" s="150">
        <v>0</v>
      </c>
      <c r="R203" s="150">
        <f>Q203*H203</f>
        <v>0</v>
      </c>
      <c r="S203" s="150">
        <v>0</v>
      </c>
      <c r="T203" s="151">
        <f>S203*H203</f>
        <v>0</v>
      </c>
      <c r="U203" s="30"/>
      <c r="V203" s="30"/>
      <c r="W203" s="30"/>
      <c r="X203" s="30"/>
      <c r="Y203" s="30"/>
      <c r="Z203" s="30"/>
      <c r="AA203" s="30"/>
      <c r="AB203" s="30"/>
      <c r="AC203" s="30"/>
      <c r="AD203" s="30"/>
      <c r="AE203" s="30"/>
      <c r="AR203" s="152" t="s">
        <v>162</v>
      </c>
      <c r="AT203" s="152" t="s">
        <v>164</v>
      </c>
      <c r="AU203" s="152" t="s">
        <v>86</v>
      </c>
      <c r="AY203" s="15" t="s">
        <v>163</v>
      </c>
      <c r="BE203" s="153">
        <f>IF(N203="základní",J203,0)</f>
        <v>0</v>
      </c>
      <c r="BF203" s="153">
        <f>IF(N203="snížená",J203,0)</f>
        <v>0</v>
      </c>
      <c r="BG203" s="153">
        <f>IF(N203="zákl. přenesená",J203,0)</f>
        <v>0</v>
      </c>
      <c r="BH203" s="153">
        <f>IF(N203="sníž. přenesená",J203,0)</f>
        <v>0</v>
      </c>
      <c r="BI203" s="153">
        <f>IF(N203="nulová",J203,0)</f>
        <v>0</v>
      </c>
      <c r="BJ203" s="15" t="s">
        <v>84</v>
      </c>
      <c r="BK203" s="153">
        <f>ROUND(I203*H203,2)</f>
        <v>0</v>
      </c>
      <c r="BL203" s="15" t="s">
        <v>162</v>
      </c>
      <c r="BM203" s="152" t="s">
        <v>1174</v>
      </c>
    </row>
    <row r="204" spans="1:65" s="13" customFormat="1" ht="11.25">
      <c r="B204" s="165"/>
      <c r="D204" s="166" t="s">
        <v>229</v>
      </c>
      <c r="E204" s="167" t="s">
        <v>1</v>
      </c>
      <c r="F204" s="168" t="s">
        <v>1145</v>
      </c>
      <c r="H204" s="169">
        <v>17.47</v>
      </c>
      <c r="I204" s="170"/>
      <c r="L204" s="165"/>
      <c r="M204" s="171"/>
      <c r="N204" s="172"/>
      <c r="O204" s="172"/>
      <c r="P204" s="172"/>
      <c r="Q204" s="172"/>
      <c r="R204" s="172"/>
      <c r="S204" s="172"/>
      <c r="T204" s="173"/>
      <c r="AT204" s="167" t="s">
        <v>229</v>
      </c>
      <c r="AU204" s="167" t="s">
        <v>86</v>
      </c>
      <c r="AV204" s="13" t="s">
        <v>86</v>
      </c>
      <c r="AW204" s="13" t="s">
        <v>32</v>
      </c>
      <c r="AX204" s="13" t="s">
        <v>76</v>
      </c>
      <c r="AY204" s="167" t="s">
        <v>163</v>
      </c>
    </row>
    <row r="205" spans="1:65" s="13" customFormat="1" ht="11.25">
      <c r="B205" s="165"/>
      <c r="D205" s="166" t="s">
        <v>229</v>
      </c>
      <c r="E205" s="167" t="s">
        <v>1</v>
      </c>
      <c r="F205" s="168" t="s">
        <v>1146</v>
      </c>
      <c r="H205" s="169">
        <v>20.54</v>
      </c>
      <c r="I205" s="170"/>
      <c r="L205" s="165"/>
      <c r="M205" s="171"/>
      <c r="N205" s="172"/>
      <c r="O205" s="172"/>
      <c r="P205" s="172"/>
      <c r="Q205" s="172"/>
      <c r="R205" s="172"/>
      <c r="S205" s="172"/>
      <c r="T205" s="173"/>
      <c r="AT205" s="167" t="s">
        <v>229</v>
      </c>
      <c r="AU205" s="167" t="s">
        <v>86</v>
      </c>
      <c r="AV205" s="13" t="s">
        <v>86</v>
      </c>
      <c r="AW205" s="13" t="s">
        <v>32</v>
      </c>
      <c r="AX205" s="13" t="s">
        <v>76</v>
      </c>
      <c r="AY205" s="167" t="s">
        <v>163</v>
      </c>
    </row>
    <row r="206" spans="1:65" s="13" customFormat="1" ht="11.25">
      <c r="B206" s="165"/>
      <c r="D206" s="166" t="s">
        <v>229</v>
      </c>
      <c r="E206" s="167" t="s">
        <v>1</v>
      </c>
      <c r="F206" s="168" t="s">
        <v>1147</v>
      </c>
      <c r="H206" s="169">
        <v>20.48</v>
      </c>
      <c r="I206" s="170"/>
      <c r="L206" s="165"/>
      <c r="M206" s="171"/>
      <c r="N206" s="172"/>
      <c r="O206" s="172"/>
      <c r="P206" s="172"/>
      <c r="Q206" s="172"/>
      <c r="R206" s="172"/>
      <c r="S206" s="172"/>
      <c r="T206" s="173"/>
      <c r="AT206" s="167" t="s">
        <v>229</v>
      </c>
      <c r="AU206" s="167" t="s">
        <v>86</v>
      </c>
      <c r="AV206" s="13" t="s">
        <v>86</v>
      </c>
      <c r="AW206" s="13" t="s">
        <v>32</v>
      </c>
      <c r="AX206" s="13" t="s">
        <v>76</v>
      </c>
      <c r="AY206" s="167" t="s">
        <v>163</v>
      </c>
    </row>
    <row r="207" spans="1:65" s="13" customFormat="1" ht="11.25">
      <c r="B207" s="165"/>
      <c r="D207" s="166" t="s">
        <v>229</v>
      </c>
      <c r="E207" s="167" t="s">
        <v>1</v>
      </c>
      <c r="F207" s="168" t="s">
        <v>1148</v>
      </c>
      <c r="H207" s="169">
        <v>19.399999999999999</v>
      </c>
      <c r="I207" s="170"/>
      <c r="L207" s="165"/>
      <c r="M207" s="171"/>
      <c r="N207" s="172"/>
      <c r="O207" s="172"/>
      <c r="P207" s="172"/>
      <c r="Q207" s="172"/>
      <c r="R207" s="172"/>
      <c r="S207" s="172"/>
      <c r="T207" s="173"/>
      <c r="AT207" s="167" t="s">
        <v>229</v>
      </c>
      <c r="AU207" s="167" t="s">
        <v>86</v>
      </c>
      <c r="AV207" s="13" t="s">
        <v>86</v>
      </c>
      <c r="AW207" s="13" t="s">
        <v>32</v>
      </c>
      <c r="AX207" s="13" t="s">
        <v>76</v>
      </c>
      <c r="AY207" s="167" t="s">
        <v>163</v>
      </c>
    </row>
    <row r="208" spans="1:65" s="13" customFormat="1" ht="11.25">
      <c r="B208" s="165"/>
      <c r="D208" s="166" t="s">
        <v>229</v>
      </c>
      <c r="E208" s="167" t="s">
        <v>1</v>
      </c>
      <c r="F208" s="168" t="s">
        <v>1149</v>
      </c>
      <c r="H208" s="169">
        <v>68.3</v>
      </c>
      <c r="I208" s="170"/>
      <c r="L208" s="165"/>
      <c r="M208" s="171"/>
      <c r="N208" s="172"/>
      <c r="O208" s="172"/>
      <c r="P208" s="172"/>
      <c r="Q208" s="172"/>
      <c r="R208" s="172"/>
      <c r="S208" s="172"/>
      <c r="T208" s="173"/>
      <c r="AT208" s="167" t="s">
        <v>229</v>
      </c>
      <c r="AU208" s="167" t="s">
        <v>86</v>
      </c>
      <c r="AV208" s="13" t="s">
        <v>86</v>
      </c>
      <c r="AW208" s="13" t="s">
        <v>32</v>
      </c>
      <c r="AX208" s="13" t="s">
        <v>76</v>
      </c>
      <c r="AY208" s="167" t="s">
        <v>163</v>
      </c>
    </row>
    <row r="209" spans="1:65" s="13" customFormat="1" ht="11.25">
      <c r="B209" s="165"/>
      <c r="D209" s="166" t="s">
        <v>229</v>
      </c>
      <c r="E209" s="167" t="s">
        <v>1</v>
      </c>
      <c r="F209" s="168" t="s">
        <v>1150</v>
      </c>
      <c r="H209" s="169">
        <v>35.82</v>
      </c>
      <c r="I209" s="170"/>
      <c r="L209" s="165"/>
      <c r="M209" s="171"/>
      <c r="N209" s="172"/>
      <c r="O209" s="172"/>
      <c r="P209" s="172"/>
      <c r="Q209" s="172"/>
      <c r="R209" s="172"/>
      <c r="S209" s="172"/>
      <c r="T209" s="173"/>
      <c r="AT209" s="167" t="s">
        <v>229</v>
      </c>
      <c r="AU209" s="167" t="s">
        <v>86</v>
      </c>
      <c r="AV209" s="13" t="s">
        <v>86</v>
      </c>
      <c r="AW209" s="13" t="s">
        <v>32</v>
      </c>
      <c r="AX209" s="13" t="s">
        <v>76</v>
      </c>
      <c r="AY209" s="167" t="s">
        <v>163</v>
      </c>
    </row>
    <row r="210" spans="1:65" s="13" customFormat="1" ht="11.25">
      <c r="B210" s="165"/>
      <c r="D210" s="166" t="s">
        <v>229</v>
      </c>
      <c r="E210" s="167" t="s">
        <v>1</v>
      </c>
      <c r="F210" s="168" t="s">
        <v>1151</v>
      </c>
      <c r="H210" s="169">
        <v>5.7</v>
      </c>
      <c r="I210" s="170"/>
      <c r="L210" s="165"/>
      <c r="M210" s="171"/>
      <c r="N210" s="172"/>
      <c r="O210" s="172"/>
      <c r="P210" s="172"/>
      <c r="Q210" s="172"/>
      <c r="R210" s="172"/>
      <c r="S210" s="172"/>
      <c r="T210" s="173"/>
      <c r="AT210" s="167" t="s">
        <v>229</v>
      </c>
      <c r="AU210" s="167" t="s">
        <v>86</v>
      </c>
      <c r="AV210" s="13" t="s">
        <v>86</v>
      </c>
      <c r="AW210" s="13" t="s">
        <v>32</v>
      </c>
      <c r="AX210" s="13" t="s">
        <v>76</v>
      </c>
      <c r="AY210" s="167" t="s">
        <v>163</v>
      </c>
    </row>
    <row r="211" spans="1:65" s="2" customFormat="1" ht="24.2" customHeight="1">
      <c r="A211" s="30"/>
      <c r="B211" s="140"/>
      <c r="C211" s="141" t="s">
        <v>133</v>
      </c>
      <c r="D211" s="141" t="s">
        <v>164</v>
      </c>
      <c r="E211" s="142" t="s">
        <v>496</v>
      </c>
      <c r="F211" s="143" t="s">
        <v>497</v>
      </c>
      <c r="G211" s="144" t="s">
        <v>253</v>
      </c>
      <c r="H211" s="145">
        <v>187.71</v>
      </c>
      <c r="I211" s="146"/>
      <c r="J211" s="147">
        <f>ROUND(I211*H211,2)</f>
        <v>0</v>
      </c>
      <c r="K211" s="143" t="s">
        <v>227</v>
      </c>
      <c r="L211" s="31"/>
      <c r="M211" s="148" t="s">
        <v>1</v>
      </c>
      <c r="N211" s="149" t="s">
        <v>41</v>
      </c>
      <c r="O211" s="56"/>
      <c r="P211" s="150">
        <f>O211*H211</f>
        <v>0</v>
      </c>
      <c r="Q211" s="150">
        <v>4.0000000000000003E-5</v>
      </c>
      <c r="R211" s="150">
        <f>Q211*H211</f>
        <v>7.508400000000001E-3</v>
      </c>
      <c r="S211" s="150">
        <v>0</v>
      </c>
      <c r="T211" s="151">
        <f>S211*H211</f>
        <v>0</v>
      </c>
      <c r="U211" s="30"/>
      <c r="V211" s="30"/>
      <c r="W211" s="30"/>
      <c r="X211" s="30"/>
      <c r="Y211" s="30"/>
      <c r="Z211" s="30"/>
      <c r="AA211" s="30"/>
      <c r="AB211" s="30"/>
      <c r="AC211" s="30"/>
      <c r="AD211" s="30"/>
      <c r="AE211" s="30"/>
      <c r="AR211" s="152" t="s">
        <v>162</v>
      </c>
      <c r="AT211" s="152" t="s">
        <v>164</v>
      </c>
      <c r="AU211" s="152" t="s">
        <v>86</v>
      </c>
      <c r="AY211" s="15" t="s">
        <v>163</v>
      </c>
      <c r="BE211" s="153">
        <f>IF(N211="základní",J211,0)</f>
        <v>0</v>
      </c>
      <c r="BF211" s="153">
        <f>IF(N211="snížená",J211,0)</f>
        <v>0</v>
      </c>
      <c r="BG211" s="153">
        <f>IF(N211="zákl. přenesená",J211,0)</f>
        <v>0</v>
      </c>
      <c r="BH211" s="153">
        <f>IF(N211="sníž. přenesená",J211,0)</f>
        <v>0</v>
      </c>
      <c r="BI211" s="153">
        <f>IF(N211="nulová",J211,0)</f>
        <v>0</v>
      </c>
      <c r="BJ211" s="15" t="s">
        <v>84</v>
      </c>
      <c r="BK211" s="153">
        <f>ROUND(I211*H211,2)</f>
        <v>0</v>
      </c>
      <c r="BL211" s="15" t="s">
        <v>162</v>
      </c>
      <c r="BM211" s="152" t="s">
        <v>1175</v>
      </c>
    </row>
    <row r="212" spans="1:65" s="2" customFormat="1" ht="24.2" customHeight="1">
      <c r="A212" s="30"/>
      <c r="B212" s="140"/>
      <c r="C212" s="141" t="s">
        <v>317</v>
      </c>
      <c r="D212" s="141" t="s">
        <v>164</v>
      </c>
      <c r="E212" s="142" t="s">
        <v>1176</v>
      </c>
      <c r="F212" s="143" t="s">
        <v>1177</v>
      </c>
      <c r="G212" s="144" t="s">
        <v>253</v>
      </c>
      <c r="H212" s="145">
        <v>73.635999999999996</v>
      </c>
      <c r="I212" s="146"/>
      <c r="J212" s="147">
        <f>ROUND(I212*H212,2)</f>
        <v>0</v>
      </c>
      <c r="K212" s="143" t="s">
        <v>227</v>
      </c>
      <c r="L212" s="31"/>
      <c r="M212" s="148" t="s">
        <v>1</v>
      </c>
      <c r="N212" s="149" t="s">
        <v>41</v>
      </c>
      <c r="O212" s="56"/>
      <c r="P212" s="150">
        <f>O212*H212</f>
        <v>0</v>
      </c>
      <c r="Q212" s="150">
        <v>0</v>
      </c>
      <c r="R212" s="150">
        <f>Q212*H212</f>
        <v>0</v>
      </c>
      <c r="S212" s="150">
        <v>0.308</v>
      </c>
      <c r="T212" s="151">
        <f>S212*H212</f>
        <v>22.679887999999998</v>
      </c>
      <c r="U212" s="30"/>
      <c r="V212" s="30"/>
      <c r="W212" s="30"/>
      <c r="X212" s="30"/>
      <c r="Y212" s="30"/>
      <c r="Z212" s="30"/>
      <c r="AA212" s="30"/>
      <c r="AB212" s="30"/>
      <c r="AC212" s="30"/>
      <c r="AD212" s="30"/>
      <c r="AE212" s="30"/>
      <c r="AR212" s="152" t="s">
        <v>162</v>
      </c>
      <c r="AT212" s="152" t="s">
        <v>164</v>
      </c>
      <c r="AU212" s="152" t="s">
        <v>86</v>
      </c>
      <c r="AY212" s="15" t="s">
        <v>163</v>
      </c>
      <c r="BE212" s="153">
        <f>IF(N212="základní",J212,0)</f>
        <v>0</v>
      </c>
      <c r="BF212" s="153">
        <f>IF(N212="snížená",J212,0)</f>
        <v>0</v>
      </c>
      <c r="BG212" s="153">
        <f>IF(N212="zákl. přenesená",J212,0)</f>
        <v>0</v>
      </c>
      <c r="BH212" s="153">
        <f>IF(N212="sníž. přenesená",J212,0)</f>
        <v>0</v>
      </c>
      <c r="BI212" s="153">
        <f>IF(N212="nulová",J212,0)</f>
        <v>0</v>
      </c>
      <c r="BJ212" s="15" t="s">
        <v>84</v>
      </c>
      <c r="BK212" s="153">
        <f>ROUND(I212*H212,2)</f>
        <v>0</v>
      </c>
      <c r="BL212" s="15" t="s">
        <v>162</v>
      </c>
      <c r="BM212" s="152" t="s">
        <v>1178</v>
      </c>
    </row>
    <row r="213" spans="1:65" s="13" customFormat="1" ht="11.25">
      <c r="B213" s="165"/>
      <c r="D213" s="166" t="s">
        <v>229</v>
      </c>
      <c r="E213" s="167" t="s">
        <v>1</v>
      </c>
      <c r="F213" s="168" t="s">
        <v>1179</v>
      </c>
      <c r="H213" s="169">
        <v>73.635999999999996</v>
      </c>
      <c r="I213" s="170"/>
      <c r="L213" s="165"/>
      <c r="M213" s="171"/>
      <c r="N213" s="172"/>
      <c r="O213" s="172"/>
      <c r="P213" s="172"/>
      <c r="Q213" s="172"/>
      <c r="R213" s="172"/>
      <c r="S213" s="172"/>
      <c r="T213" s="173"/>
      <c r="AT213" s="167" t="s">
        <v>229</v>
      </c>
      <c r="AU213" s="167" t="s">
        <v>86</v>
      </c>
      <c r="AV213" s="13" t="s">
        <v>86</v>
      </c>
      <c r="AW213" s="13" t="s">
        <v>32</v>
      </c>
      <c r="AX213" s="13" t="s">
        <v>84</v>
      </c>
      <c r="AY213" s="167" t="s">
        <v>163</v>
      </c>
    </row>
    <row r="214" spans="1:65" s="2" customFormat="1" ht="24.2" customHeight="1">
      <c r="A214" s="30"/>
      <c r="B214" s="140"/>
      <c r="C214" s="141" t="s">
        <v>326</v>
      </c>
      <c r="D214" s="141" t="s">
        <v>164</v>
      </c>
      <c r="E214" s="142" t="s">
        <v>506</v>
      </c>
      <c r="F214" s="143" t="s">
        <v>507</v>
      </c>
      <c r="G214" s="144" t="s">
        <v>193</v>
      </c>
      <c r="H214" s="145">
        <v>80</v>
      </c>
      <c r="I214" s="146"/>
      <c r="J214" s="147">
        <f>ROUND(I214*H214,2)</f>
        <v>0</v>
      </c>
      <c r="K214" s="143" t="s">
        <v>227</v>
      </c>
      <c r="L214" s="31"/>
      <c r="M214" s="148" t="s">
        <v>1</v>
      </c>
      <c r="N214" s="149" t="s">
        <v>41</v>
      </c>
      <c r="O214" s="56"/>
      <c r="P214" s="150">
        <f>O214*H214</f>
        <v>0</v>
      </c>
      <c r="Q214" s="150">
        <v>0</v>
      </c>
      <c r="R214" s="150">
        <f>Q214*H214</f>
        <v>0</v>
      </c>
      <c r="S214" s="150">
        <v>4.8000000000000001E-2</v>
      </c>
      <c r="T214" s="151">
        <f>S214*H214</f>
        <v>3.84</v>
      </c>
      <c r="U214" s="30"/>
      <c r="V214" s="30"/>
      <c r="W214" s="30"/>
      <c r="X214" s="30"/>
      <c r="Y214" s="30"/>
      <c r="Z214" s="30"/>
      <c r="AA214" s="30"/>
      <c r="AB214" s="30"/>
      <c r="AC214" s="30"/>
      <c r="AD214" s="30"/>
      <c r="AE214" s="30"/>
      <c r="AR214" s="152" t="s">
        <v>162</v>
      </c>
      <c r="AT214" s="152" t="s">
        <v>164</v>
      </c>
      <c r="AU214" s="152" t="s">
        <v>86</v>
      </c>
      <c r="AY214" s="15" t="s">
        <v>163</v>
      </c>
      <c r="BE214" s="153">
        <f>IF(N214="základní",J214,0)</f>
        <v>0</v>
      </c>
      <c r="BF214" s="153">
        <f>IF(N214="snížená",J214,0)</f>
        <v>0</v>
      </c>
      <c r="BG214" s="153">
        <f>IF(N214="zákl. přenesená",J214,0)</f>
        <v>0</v>
      </c>
      <c r="BH214" s="153">
        <f>IF(N214="sníž. přenesená",J214,0)</f>
        <v>0</v>
      </c>
      <c r="BI214" s="153">
        <f>IF(N214="nulová",J214,0)</f>
        <v>0</v>
      </c>
      <c r="BJ214" s="15" t="s">
        <v>84</v>
      </c>
      <c r="BK214" s="153">
        <f>ROUND(I214*H214,2)</f>
        <v>0</v>
      </c>
      <c r="BL214" s="15" t="s">
        <v>162</v>
      </c>
      <c r="BM214" s="152" t="s">
        <v>1180</v>
      </c>
    </row>
    <row r="215" spans="1:65" s="2" customFormat="1" ht="37.9" customHeight="1">
      <c r="A215" s="30"/>
      <c r="B215" s="140"/>
      <c r="C215" s="141" t="s">
        <v>333</v>
      </c>
      <c r="D215" s="141" t="s">
        <v>164</v>
      </c>
      <c r="E215" s="142" t="s">
        <v>1181</v>
      </c>
      <c r="F215" s="143" t="s">
        <v>1182</v>
      </c>
      <c r="G215" s="144" t="s">
        <v>226</v>
      </c>
      <c r="H215" s="145">
        <v>1.2230000000000001</v>
      </c>
      <c r="I215" s="146"/>
      <c r="J215" s="147">
        <f>ROUND(I215*H215,2)</f>
        <v>0</v>
      </c>
      <c r="K215" s="143" t="s">
        <v>227</v>
      </c>
      <c r="L215" s="31"/>
      <c r="M215" s="148" t="s">
        <v>1</v>
      </c>
      <c r="N215" s="149" t="s">
        <v>41</v>
      </c>
      <c r="O215" s="56"/>
      <c r="P215" s="150">
        <f>O215*H215</f>
        <v>0</v>
      </c>
      <c r="Q215" s="150">
        <v>0</v>
      </c>
      <c r="R215" s="150">
        <f>Q215*H215</f>
        <v>0</v>
      </c>
      <c r="S215" s="150">
        <v>2.2000000000000002</v>
      </c>
      <c r="T215" s="151">
        <f>S215*H215</f>
        <v>2.6906000000000003</v>
      </c>
      <c r="U215" s="30"/>
      <c r="V215" s="30"/>
      <c r="W215" s="30"/>
      <c r="X215" s="30"/>
      <c r="Y215" s="30"/>
      <c r="Z215" s="30"/>
      <c r="AA215" s="30"/>
      <c r="AB215" s="30"/>
      <c r="AC215" s="30"/>
      <c r="AD215" s="30"/>
      <c r="AE215" s="30"/>
      <c r="AR215" s="152" t="s">
        <v>162</v>
      </c>
      <c r="AT215" s="152" t="s">
        <v>164</v>
      </c>
      <c r="AU215" s="152" t="s">
        <v>86</v>
      </c>
      <c r="AY215" s="15" t="s">
        <v>163</v>
      </c>
      <c r="BE215" s="153">
        <f>IF(N215="základní",J215,0)</f>
        <v>0</v>
      </c>
      <c r="BF215" s="153">
        <f>IF(N215="snížená",J215,0)</f>
        <v>0</v>
      </c>
      <c r="BG215" s="153">
        <f>IF(N215="zákl. přenesená",J215,0)</f>
        <v>0</v>
      </c>
      <c r="BH215" s="153">
        <f>IF(N215="sníž. přenesená",J215,0)</f>
        <v>0</v>
      </c>
      <c r="BI215" s="153">
        <f>IF(N215="nulová",J215,0)</f>
        <v>0</v>
      </c>
      <c r="BJ215" s="15" t="s">
        <v>84</v>
      </c>
      <c r="BK215" s="153">
        <f>ROUND(I215*H215,2)</f>
        <v>0</v>
      </c>
      <c r="BL215" s="15" t="s">
        <v>162</v>
      </c>
      <c r="BM215" s="152" t="s">
        <v>1183</v>
      </c>
    </row>
    <row r="216" spans="1:65" s="13" customFormat="1" ht="11.25">
      <c r="B216" s="165"/>
      <c r="D216" s="166" t="s">
        <v>229</v>
      </c>
      <c r="E216" s="167" t="s">
        <v>1</v>
      </c>
      <c r="F216" s="168" t="s">
        <v>1184</v>
      </c>
      <c r="H216" s="169">
        <v>1.2230000000000001</v>
      </c>
      <c r="I216" s="170"/>
      <c r="L216" s="165"/>
      <c r="M216" s="171"/>
      <c r="N216" s="172"/>
      <c r="O216" s="172"/>
      <c r="P216" s="172"/>
      <c r="Q216" s="172"/>
      <c r="R216" s="172"/>
      <c r="S216" s="172"/>
      <c r="T216" s="173"/>
      <c r="AT216" s="167" t="s">
        <v>229</v>
      </c>
      <c r="AU216" s="167" t="s">
        <v>86</v>
      </c>
      <c r="AV216" s="13" t="s">
        <v>86</v>
      </c>
      <c r="AW216" s="13" t="s">
        <v>32</v>
      </c>
      <c r="AX216" s="13" t="s">
        <v>84</v>
      </c>
      <c r="AY216" s="167" t="s">
        <v>163</v>
      </c>
    </row>
    <row r="217" spans="1:65" s="2" customFormat="1" ht="33" customHeight="1">
      <c r="A217" s="30"/>
      <c r="B217" s="140"/>
      <c r="C217" s="141" t="s">
        <v>338</v>
      </c>
      <c r="D217" s="141" t="s">
        <v>164</v>
      </c>
      <c r="E217" s="142" t="s">
        <v>1185</v>
      </c>
      <c r="F217" s="143" t="s">
        <v>1186</v>
      </c>
      <c r="G217" s="144" t="s">
        <v>253</v>
      </c>
      <c r="H217" s="145">
        <v>17.47</v>
      </c>
      <c r="I217" s="146"/>
      <c r="J217" s="147">
        <f>ROUND(I217*H217,2)</f>
        <v>0</v>
      </c>
      <c r="K217" s="143" t="s">
        <v>227</v>
      </c>
      <c r="L217" s="31"/>
      <c r="M217" s="148" t="s">
        <v>1</v>
      </c>
      <c r="N217" s="149" t="s">
        <v>41</v>
      </c>
      <c r="O217" s="56"/>
      <c r="P217" s="150">
        <f>O217*H217</f>
        <v>0</v>
      </c>
      <c r="Q217" s="150">
        <v>0</v>
      </c>
      <c r="R217" s="150">
        <f>Q217*H217</f>
        <v>0</v>
      </c>
      <c r="S217" s="150">
        <v>0.19</v>
      </c>
      <c r="T217" s="151">
        <f>S217*H217</f>
        <v>3.3192999999999997</v>
      </c>
      <c r="U217" s="30"/>
      <c r="V217" s="30"/>
      <c r="W217" s="30"/>
      <c r="X217" s="30"/>
      <c r="Y217" s="30"/>
      <c r="Z217" s="30"/>
      <c r="AA217" s="30"/>
      <c r="AB217" s="30"/>
      <c r="AC217" s="30"/>
      <c r="AD217" s="30"/>
      <c r="AE217" s="30"/>
      <c r="AR217" s="152" t="s">
        <v>162</v>
      </c>
      <c r="AT217" s="152" t="s">
        <v>164</v>
      </c>
      <c r="AU217" s="152" t="s">
        <v>86</v>
      </c>
      <c r="AY217" s="15" t="s">
        <v>163</v>
      </c>
      <c r="BE217" s="153">
        <f>IF(N217="základní",J217,0)</f>
        <v>0</v>
      </c>
      <c r="BF217" s="153">
        <f>IF(N217="snížená",J217,0)</f>
        <v>0</v>
      </c>
      <c r="BG217" s="153">
        <f>IF(N217="zákl. přenesená",J217,0)</f>
        <v>0</v>
      </c>
      <c r="BH217" s="153">
        <f>IF(N217="sníž. přenesená",J217,0)</f>
        <v>0</v>
      </c>
      <c r="BI217" s="153">
        <f>IF(N217="nulová",J217,0)</f>
        <v>0</v>
      </c>
      <c r="BJ217" s="15" t="s">
        <v>84</v>
      </c>
      <c r="BK217" s="153">
        <f>ROUND(I217*H217,2)</f>
        <v>0</v>
      </c>
      <c r="BL217" s="15" t="s">
        <v>162</v>
      </c>
      <c r="BM217" s="152" t="s">
        <v>1187</v>
      </c>
    </row>
    <row r="218" spans="1:65" s="13" customFormat="1" ht="11.25">
      <c r="B218" s="165"/>
      <c r="D218" s="166" t="s">
        <v>229</v>
      </c>
      <c r="E218" s="167" t="s">
        <v>1</v>
      </c>
      <c r="F218" s="168" t="s">
        <v>1188</v>
      </c>
      <c r="H218" s="169">
        <v>17.47</v>
      </c>
      <c r="I218" s="170"/>
      <c r="L218" s="165"/>
      <c r="M218" s="171"/>
      <c r="N218" s="172"/>
      <c r="O218" s="172"/>
      <c r="P218" s="172"/>
      <c r="Q218" s="172"/>
      <c r="R218" s="172"/>
      <c r="S218" s="172"/>
      <c r="T218" s="173"/>
      <c r="AT218" s="167" t="s">
        <v>229</v>
      </c>
      <c r="AU218" s="167" t="s">
        <v>86</v>
      </c>
      <c r="AV218" s="13" t="s">
        <v>86</v>
      </c>
      <c r="AW218" s="13" t="s">
        <v>32</v>
      </c>
      <c r="AX218" s="13" t="s">
        <v>76</v>
      </c>
      <c r="AY218" s="167" t="s">
        <v>163</v>
      </c>
    </row>
    <row r="219" spans="1:65" s="2" customFormat="1" ht="24.2" customHeight="1">
      <c r="A219" s="30"/>
      <c r="B219" s="140"/>
      <c r="C219" s="141" t="s">
        <v>344</v>
      </c>
      <c r="D219" s="141" t="s">
        <v>164</v>
      </c>
      <c r="E219" s="142" t="s">
        <v>510</v>
      </c>
      <c r="F219" s="143" t="s">
        <v>511</v>
      </c>
      <c r="G219" s="144" t="s">
        <v>226</v>
      </c>
      <c r="H219" s="145">
        <v>24.568999999999999</v>
      </c>
      <c r="I219" s="146"/>
      <c r="J219" s="147">
        <f>ROUND(I219*H219,2)</f>
        <v>0</v>
      </c>
      <c r="K219" s="143" t="s">
        <v>227</v>
      </c>
      <c r="L219" s="31"/>
      <c r="M219" s="148" t="s">
        <v>1</v>
      </c>
      <c r="N219" s="149" t="s">
        <v>41</v>
      </c>
      <c r="O219" s="56"/>
      <c r="P219" s="150">
        <f>O219*H219</f>
        <v>0</v>
      </c>
      <c r="Q219" s="150">
        <v>0</v>
      </c>
      <c r="R219" s="150">
        <f>Q219*H219</f>
        <v>0</v>
      </c>
      <c r="S219" s="150">
        <v>1.4</v>
      </c>
      <c r="T219" s="151">
        <f>S219*H219</f>
        <v>34.396599999999999</v>
      </c>
      <c r="U219" s="30"/>
      <c r="V219" s="30"/>
      <c r="W219" s="30"/>
      <c r="X219" s="30"/>
      <c r="Y219" s="30"/>
      <c r="Z219" s="30"/>
      <c r="AA219" s="30"/>
      <c r="AB219" s="30"/>
      <c r="AC219" s="30"/>
      <c r="AD219" s="30"/>
      <c r="AE219" s="30"/>
      <c r="AR219" s="152" t="s">
        <v>162</v>
      </c>
      <c r="AT219" s="152" t="s">
        <v>164</v>
      </c>
      <c r="AU219" s="152" t="s">
        <v>86</v>
      </c>
      <c r="AY219" s="15" t="s">
        <v>163</v>
      </c>
      <c r="BE219" s="153">
        <f>IF(N219="základní",J219,0)</f>
        <v>0</v>
      </c>
      <c r="BF219" s="153">
        <f>IF(N219="snížená",J219,0)</f>
        <v>0</v>
      </c>
      <c r="BG219" s="153">
        <f>IF(N219="zákl. přenesená",J219,0)</f>
        <v>0</v>
      </c>
      <c r="BH219" s="153">
        <f>IF(N219="sníž. přenesená",J219,0)</f>
        <v>0</v>
      </c>
      <c r="BI219" s="153">
        <f>IF(N219="nulová",J219,0)</f>
        <v>0</v>
      </c>
      <c r="BJ219" s="15" t="s">
        <v>84</v>
      </c>
      <c r="BK219" s="153">
        <f>ROUND(I219*H219,2)</f>
        <v>0</v>
      </c>
      <c r="BL219" s="15" t="s">
        <v>162</v>
      </c>
      <c r="BM219" s="152" t="s">
        <v>1189</v>
      </c>
    </row>
    <row r="220" spans="1:65" s="13" customFormat="1" ht="11.25">
      <c r="B220" s="165"/>
      <c r="D220" s="166" t="s">
        <v>229</v>
      </c>
      <c r="E220" s="167" t="s">
        <v>1</v>
      </c>
      <c r="F220" s="168" t="s">
        <v>1190</v>
      </c>
      <c r="H220" s="169">
        <v>3.4940000000000002</v>
      </c>
      <c r="I220" s="170"/>
      <c r="L220" s="165"/>
      <c r="M220" s="171"/>
      <c r="N220" s="172"/>
      <c r="O220" s="172"/>
      <c r="P220" s="172"/>
      <c r="Q220" s="172"/>
      <c r="R220" s="172"/>
      <c r="S220" s="172"/>
      <c r="T220" s="173"/>
      <c r="AT220" s="167" t="s">
        <v>229</v>
      </c>
      <c r="AU220" s="167" t="s">
        <v>86</v>
      </c>
      <c r="AV220" s="13" t="s">
        <v>86</v>
      </c>
      <c r="AW220" s="13" t="s">
        <v>32</v>
      </c>
      <c r="AX220" s="13" t="s">
        <v>76</v>
      </c>
      <c r="AY220" s="167" t="s">
        <v>163</v>
      </c>
    </row>
    <row r="221" spans="1:65" s="13" customFormat="1" ht="11.25">
      <c r="B221" s="165"/>
      <c r="D221" s="166" t="s">
        <v>229</v>
      </c>
      <c r="E221" s="167" t="s">
        <v>1</v>
      </c>
      <c r="F221" s="168" t="s">
        <v>1191</v>
      </c>
      <c r="H221" s="169">
        <v>3.286</v>
      </c>
      <c r="I221" s="170"/>
      <c r="L221" s="165"/>
      <c r="M221" s="171"/>
      <c r="N221" s="172"/>
      <c r="O221" s="172"/>
      <c r="P221" s="172"/>
      <c r="Q221" s="172"/>
      <c r="R221" s="172"/>
      <c r="S221" s="172"/>
      <c r="T221" s="173"/>
      <c r="AT221" s="167" t="s">
        <v>229</v>
      </c>
      <c r="AU221" s="167" t="s">
        <v>86</v>
      </c>
      <c r="AV221" s="13" t="s">
        <v>86</v>
      </c>
      <c r="AW221" s="13" t="s">
        <v>32</v>
      </c>
      <c r="AX221" s="13" t="s">
        <v>76</v>
      </c>
      <c r="AY221" s="167" t="s">
        <v>163</v>
      </c>
    </row>
    <row r="222" spans="1:65" s="13" customFormat="1" ht="11.25">
      <c r="B222" s="165"/>
      <c r="D222" s="166" t="s">
        <v>229</v>
      </c>
      <c r="E222" s="167" t="s">
        <v>1</v>
      </c>
      <c r="F222" s="168" t="s">
        <v>1192</v>
      </c>
      <c r="H222" s="169">
        <v>3.2770000000000001</v>
      </c>
      <c r="I222" s="170"/>
      <c r="L222" s="165"/>
      <c r="M222" s="171"/>
      <c r="N222" s="172"/>
      <c r="O222" s="172"/>
      <c r="P222" s="172"/>
      <c r="Q222" s="172"/>
      <c r="R222" s="172"/>
      <c r="S222" s="172"/>
      <c r="T222" s="173"/>
      <c r="AT222" s="167" t="s">
        <v>229</v>
      </c>
      <c r="AU222" s="167" t="s">
        <v>86</v>
      </c>
      <c r="AV222" s="13" t="s">
        <v>86</v>
      </c>
      <c r="AW222" s="13" t="s">
        <v>32</v>
      </c>
      <c r="AX222" s="13" t="s">
        <v>76</v>
      </c>
      <c r="AY222" s="167" t="s">
        <v>163</v>
      </c>
    </row>
    <row r="223" spans="1:65" s="13" customFormat="1" ht="11.25">
      <c r="B223" s="165"/>
      <c r="D223" s="166" t="s">
        <v>229</v>
      </c>
      <c r="E223" s="167" t="s">
        <v>1</v>
      </c>
      <c r="F223" s="168" t="s">
        <v>1193</v>
      </c>
      <c r="H223" s="169">
        <v>3.1040000000000001</v>
      </c>
      <c r="I223" s="170"/>
      <c r="L223" s="165"/>
      <c r="M223" s="171"/>
      <c r="N223" s="172"/>
      <c r="O223" s="172"/>
      <c r="P223" s="172"/>
      <c r="Q223" s="172"/>
      <c r="R223" s="172"/>
      <c r="S223" s="172"/>
      <c r="T223" s="173"/>
      <c r="AT223" s="167" t="s">
        <v>229</v>
      </c>
      <c r="AU223" s="167" t="s">
        <v>86</v>
      </c>
      <c r="AV223" s="13" t="s">
        <v>86</v>
      </c>
      <c r="AW223" s="13" t="s">
        <v>32</v>
      </c>
      <c r="AX223" s="13" t="s">
        <v>76</v>
      </c>
      <c r="AY223" s="167" t="s">
        <v>163</v>
      </c>
    </row>
    <row r="224" spans="1:65" s="13" customFormat="1" ht="11.25">
      <c r="B224" s="165"/>
      <c r="D224" s="166" t="s">
        <v>229</v>
      </c>
      <c r="E224" s="167" t="s">
        <v>1</v>
      </c>
      <c r="F224" s="168" t="s">
        <v>1194</v>
      </c>
      <c r="H224" s="169">
        <v>10.928000000000001</v>
      </c>
      <c r="I224" s="170"/>
      <c r="L224" s="165"/>
      <c r="M224" s="171"/>
      <c r="N224" s="172"/>
      <c r="O224" s="172"/>
      <c r="P224" s="172"/>
      <c r="Q224" s="172"/>
      <c r="R224" s="172"/>
      <c r="S224" s="172"/>
      <c r="T224" s="173"/>
      <c r="AT224" s="167" t="s">
        <v>229</v>
      </c>
      <c r="AU224" s="167" t="s">
        <v>86</v>
      </c>
      <c r="AV224" s="13" t="s">
        <v>86</v>
      </c>
      <c r="AW224" s="13" t="s">
        <v>32</v>
      </c>
      <c r="AX224" s="13" t="s">
        <v>76</v>
      </c>
      <c r="AY224" s="167" t="s">
        <v>163</v>
      </c>
    </row>
    <row r="225" spans="1:65" s="13" customFormat="1" ht="11.25">
      <c r="B225" s="165"/>
      <c r="D225" s="166" t="s">
        <v>229</v>
      </c>
      <c r="E225" s="167" t="s">
        <v>1</v>
      </c>
      <c r="F225" s="168" t="s">
        <v>1195</v>
      </c>
      <c r="H225" s="169">
        <v>0.48</v>
      </c>
      <c r="I225" s="170"/>
      <c r="L225" s="165"/>
      <c r="M225" s="171"/>
      <c r="N225" s="172"/>
      <c r="O225" s="172"/>
      <c r="P225" s="172"/>
      <c r="Q225" s="172"/>
      <c r="R225" s="172"/>
      <c r="S225" s="172"/>
      <c r="T225" s="173"/>
      <c r="AT225" s="167" t="s">
        <v>229</v>
      </c>
      <c r="AU225" s="167" t="s">
        <v>86</v>
      </c>
      <c r="AV225" s="13" t="s">
        <v>86</v>
      </c>
      <c r="AW225" s="13" t="s">
        <v>32</v>
      </c>
      <c r="AX225" s="13" t="s">
        <v>76</v>
      </c>
      <c r="AY225" s="167" t="s">
        <v>163</v>
      </c>
    </row>
    <row r="226" spans="1:65" s="2" customFormat="1" ht="24.2" customHeight="1">
      <c r="A226" s="30"/>
      <c r="B226" s="140"/>
      <c r="C226" s="141" t="s">
        <v>349</v>
      </c>
      <c r="D226" s="141" t="s">
        <v>164</v>
      </c>
      <c r="E226" s="142" t="s">
        <v>510</v>
      </c>
      <c r="F226" s="143" t="s">
        <v>511</v>
      </c>
      <c r="G226" s="144" t="s">
        <v>226</v>
      </c>
      <c r="H226" s="145">
        <v>42.582999999999998</v>
      </c>
      <c r="I226" s="146"/>
      <c r="J226" s="147">
        <f>ROUND(I226*H226,2)</f>
        <v>0</v>
      </c>
      <c r="K226" s="143" t="s">
        <v>227</v>
      </c>
      <c r="L226" s="31"/>
      <c r="M226" s="148" t="s">
        <v>1</v>
      </c>
      <c r="N226" s="149" t="s">
        <v>41</v>
      </c>
      <c r="O226" s="56"/>
      <c r="P226" s="150">
        <f>O226*H226</f>
        <v>0</v>
      </c>
      <c r="Q226" s="150">
        <v>0</v>
      </c>
      <c r="R226" s="150">
        <f>Q226*H226</f>
        <v>0</v>
      </c>
      <c r="S226" s="150">
        <v>1.4</v>
      </c>
      <c r="T226" s="151">
        <f>S226*H226</f>
        <v>59.616199999999992</v>
      </c>
      <c r="U226" s="30"/>
      <c r="V226" s="30"/>
      <c r="W226" s="30"/>
      <c r="X226" s="30"/>
      <c r="Y226" s="30"/>
      <c r="Z226" s="30"/>
      <c r="AA226" s="30"/>
      <c r="AB226" s="30"/>
      <c r="AC226" s="30"/>
      <c r="AD226" s="30"/>
      <c r="AE226" s="30"/>
      <c r="AR226" s="152" t="s">
        <v>162</v>
      </c>
      <c r="AT226" s="152" t="s">
        <v>164</v>
      </c>
      <c r="AU226" s="152" t="s">
        <v>86</v>
      </c>
      <c r="AY226" s="15" t="s">
        <v>163</v>
      </c>
      <c r="BE226" s="153">
        <f>IF(N226="základní",J226,0)</f>
        <v>0</v>
      </c>
      <c r="BF226" s="153">
        <f>IF(N226="snížená",J226,0)</f>
        <v>0</v>
      </c>
      <c r="BG226" s="153">
        <f>IF(N226="zákl. přenesená",J226,0)</f>
        <v>0</v>
      </c>
      <c r="BH226" s="153">
        <f>IF(N226="sníž. přenesená",J226,0)</f>
        <v>0</v>
      </c>
      <c r="BI226" s="153">
        <f>IF(N226="nulová",J226,0)</f>
        <v>0</v>
      </c>
      <c r="BJ226" s="15" t="s">
        <v>84</v>
      </c>
      <c r="BK226" s="153">
        <f>ROUND(I226*H226,2)</f>
        <v>0</v>
      </c>
      <c r="BL226" s="15" t="s">
        <v>162</v>
      </c>
      <c r="BM226" s="152" t="s">
        <v>1196</v>
      </c>
    </row>
    <row r="227" spans="1:65" s="13" customFormat="1" ht="11.25">
      <c r="B227" s="165"/>
      <c r="D227" s="166" t="s">
        <v>229</v>
      </c>
      <c r="E227" s="167" t="s">
        <v>1</v>
      </c>
      <c r="F227" s="168" t="s">
        <v>1197</v>
      </c>
      <c r="H227" s="169">
        <v>42.582999999999998</v>
      </c>
      <c r="I227" s="170"/>
      <c r="L227" s="165"/>
      <c r="M227" s="171"/>
      <c r="N227" s="172"/>
      <c r="O227" s="172"/>
      <c r="P227" s="172"/>
      <c r="Q227" s="172"/>
      <c r="R227" s="172"/>
      <c r="S227" s="172"/>
      <c r="T227" s="173"/>
      <c r="AT227" s="167" t="s">
        <v>229</v>
      </c>
      <c r="AU227" s="167" t="s">
        <v>86</v>
      </c>
      <c r="AV227" s="13" t="s">
        <v>86</v>
      </c>
      <c r="AW227" s="13" t="s">
        <v>32</v>
      </c>
      <c r="AX227" s="13" t="s">
        <v>84</v>
      </c>
      <c r="AY227" s="167" t="s">
        <v>163</v>
      </c>
    </row>
    <row r="228" spans="1:65" s="2" customFormat="1" ht="24.2" customHeight="1">
      <c r="A228" s="30"/>
      <c r="B228" s="140"/>
      <c r="C228" s="141" t="s">
        <v>96</v>
      </c>
      <c r="D228" s="141" t="s">
        <v>164</v>
      </c>
      <c r="E228" s="142" t="s">
        <v>514</v>
      </c>
      <c r="F228" s="143" t="s">
        <v>515</v>
      </c>
      <c r="G228" s="144" t="s">
        <v>253</v>
      </c>
      <c r="H228" s="145">
        <v>20.178000000000001</v>
      </c>
      <c r="I228" s="146"/>
      <c r="J228" s="147">
        <f>ROUND(I228*H228,2)</f>
        <v>0</v>
      </c>
      <c r="K228" s="143" t="s">
        <v>227</v>
      </c>
      <c r="L228" s="31"/>
      <c r="M228" s="148" t="s">
        <v>1</v>
      </c>
      <c r="N228" s="149" t="s">
        <v>41</v>
      </c>
      <c r="O228" s="56"/>
      <c r="P228" s="150">
        <f>O228*H228</f>
        <v>0</v>
      </c>
      <c r="Q228" s="150">
        <v>0</v>
      </c>
      <c r="R228" s="150">
        <f>Q228*H228</f>
        <v>0</v>
      </c>
      <c r="S228" s="150">
        <v>6.2E-2</v>
      </c>
      <c r="T228" s="151">
        <f>S228*H228</f>
        <v>1.251036</v>
      </c>
      <c r="U228" s="30"/>
      <c r="V228" s="30"/>
      <c r="W228" s="30"/>
      <c r="X228" s="30"/>
      <c r="Y228" s="30"/>
      <c r="Z228" s="30"/>
      <c r="AA228" s="30"/>
      <c r="AB228" s="30"/>
      <c r="AC228" s="30"/>
      <c r="AD228" s="30"/>
      <c r="AE228" s="30"/>
      <c r="AR228" s="152" t="s">
        <v>162</v>
      </c>
      <c r="AT228" s="152" t="s">
        <v>164</v>
      </c>
      <c r="AU228" s="152" t="s">
        <v>86</v>
      </c>
      <c r="AY228" s="15" t="s">
        <v>163</v>
      </c>
      <c r="BE228" s="153">
        <f>IF(N228="základní",J228,0)</f>
        <v>0</v>
      </c>
      <c r="BF228" s="153">
        <f>IF(N228="snížená",J228,0)</f>
        <v>0</v>
      </c>
      <c r="BG228" s="153">
        <f>IF(N228="zákl. přenesená",J228,0)</f>
        <v>0</v>
      </c>
      <c r="BH228" s="153">
        <f>IF(N228="sníž. přenesená",J228,0)</f>
        <v>0</v>
      </c>
      <c r="BI228" s="153">
        <f>IF(N228="nulová",J228,0)</f>
        <v>0</v>
      </c>
      <c r="BJ228" s="15" t="s">
        <v>84</v>
      </c>
      <c r="BK228" s="153">
        <f>ROUND(I228*H228,2)</f>
        <v>0</v>
      </c>
      <c r="BL228" s="15" t="s">
        <v>162</v>
      </c>
      <c r="BM228" s="152" t="s">
        <v>516</v>
      </c>
    </row>
    <row r="229" spans="1:65" s="13" customFormat="1" ht="11.25">
      <c r="B229" s="165"/>
      <c r="D229" s="166" t="s">
        <v>229</v>
      </c>
      <c r="E229" s="167" t="s">
        <v>1</v>
      </c>
      <c r="F229" s="168" t="s">
        <v>1159</v>
      </c>
      <c r="H229" s="169">
        <v>8.7360000000000007</v>
      </c>
      <c r="I229" s="170"/>
      <c r="L229" s="165"/>
      <c r="M229" s="171"/>
      <c r="N229" s="172"/>
      <c r="O229" s="172"/>
      <c r="P229" s="172"/>
      <c r="Q229" s="172"/>
      <c r="R229" s="172"/>
      <c r="S229" s="172"/>
      <c r="T229" s="173"/>
      <c r="AT229" s="167" t="s">
        <v>229</v>
      </c>
      <c r="AU229" s="167" t="s">
        <v>86</v>
      </c>
      <c r="AV229" s="13" t="s">
        <v>86</v>
      </c>
      <c r="AW229" s="13" t="s">
        <v>32</v>
      </c>
      <c r="AX229" s="13" t="s">
        <v>76</v>
      </c>
      <c r="AY229" s="167" t="s">
        <v>163</v>
      </c>
    </row>
    <row r="230" spans="1:65" s="13" customFormat="1" ht="11.25">
      <c r="B230" s="165"/>
      <c r="D230" s="166" t="s">
        <v>229</v>
      </c>
      <c r="E230" s="167" t="s">
        <v>1</v>
      </c>
      <c r="F230" s="168" t="s">
        <v>1160</v>
      </c>
      <c r="H230" s="169">
        <v>2.218</v>
      </c>
      <c r="I230" s="170"/>
      <c r="L230" s="165"/>
      <c r="M230" s="171"/>
      <c r="N230" s="172"/>
      <c r="O230" s="172"/>
      <c r="P230" s="172"/>
      <c r="Q230" s="172"/>
      <c r="R230" s="172"/>
      <c r="S230" s="172"/>
      <c r="T230" s="173"/>
      <c r="AT230" s="167" t="s">
        <v>229</v>
      </c>
      <c r="AU230" s="167" t="s">
        <v>86</v>
      </c>
      <c r="AV230" s="13" t="s">
        <v>86</v>
      </c>
      <c r="AW230" s="13" t="s">
        <v>32</v>
      </c>
      <c r="AX230" s="13" t="s">
        <v>76</v>
      </c>
      <c r="AY230" s="167" t="s">
        <v>163</v>
      </c>
    </row>
    <row r="231" spans="1:65" s="13" customFormat="1" ht="11.25">
      <c r="B231" s="165"/>
      <c r="D231" s="166" t="s">
        <v>229</v>
      </c>
      <c r="E231" s="167" t="s">
        <v>1</v>
      </c>
      <c r="F231" s="168" t="s">
        <v>1161</v>
      </c>
      <c r="H231" s="169">
        <v>1.6759999999999999</v>
      </c>
      <c r="I231" s="170"/>
      <c r="L231" s="165"/>
      <c r="M231" s="171"/>
      <c r="N231" s="172"/>
      <c r="O231" s="172"/>
      <c r="P231" s="172"/>
      <c r="Q231" s="172"/>
      <c r="R231" s="172"/>
      <c r="S231" s="172"/>
      <c r="T231" s="173"/>
      <c r="AT231" s="167" t="s">
        <v>229</v>
      </c>
      <c r="AU231" s="167" t="s">
        <v>86</v>
      </c>
      <c r="AV231" s="13" t="s">
        <v>86</v>
      </c>
      <c r="AW231" s="13" t="s">
        <v>32</v>
      </c>
      <c r="AX231" s="13" t="s">
        <v>76</v>
      </c>
      <c r="AY231" s="167" t="s">
        <v>163</v>
      </c>
    </row>
    <row r="232" spans="1:65" s="13" customFormat="1" ht="11.25">
      <c r="B232" s="165"/>
      <c r="D232" s="166" t="s">
        <v>229</v>
      </c>
      <c r="E232" s="167" t="s">
        <v>1</v>
      </c>
      <c r="F232" s="168" t="s">
        <v>1162</v>
      </c>
      <c r="H232" s="169">
        <v>7.548</v>
      </c>
      <c r="I232" s="170"/>
      <c r="L232" s="165"/>
      <c r="M232" s="171"/>
      <c r="N232" s="172"/>
      <c r="O232" s="172"/>
      <c r="P232" s="172"/>
      <c r="Q232" s="172"/>
      <c r="R232" s="172"/>
      <c r="S232" s="172"/>
      <c r="T232" s="173"/>
      <c r="AT232" s="167" t="s">
        <v>229</v>
      </c>
      <c r="AU232" s="167" t="s">
        <v>86</v>
      </c>
      <c r="AV232" s="13" t="s">
        <v>86</v>
      </c>
      <c r="AW232" s="13" t="s">
        <v>32</v>
      </c>
      <c r="AX232" s="13" t="s">
        <v>76</v>
      </c>
      <c r="AY232" s="167" t="s">
        <v>163</v>
      </c>
    </row>
    <row r="233" spans="1:65" s="2" customFormat="1" ht="21.75" customHeight="1">
      <c r="A233" s="30"/>
      <c r="B233" s="140"/>
      <c r="C233" s="141" t="s">
        <v>358</v>
      </c>
      <c r="D233" s="141" t="s">
        <v>164</v>
      </c>
      <c r="E233" s="142" t="s">
        <v>524</v>
      </c>
      <c r="F233" s="143" t="s">
        <v>525</v>
      </c>
      <c r="G233" s="144" t="s">
        <v>253</v>
      </c>
      <c r="H233" s="145">
        <v>7.2</v>
      </c>
      <c r="I233" s="146"/>
      <c r="J233" s="147">
        <f>ROUND(I233*H233,2)</f>
        <v>0</v>
      </c>
      <c r="K233" s="143" t="s">
        <v>227</v>
      </c>
      <c r="L233" s="31"/>
      <c r="M233" s="148" t="s">
        <v>1</v>
      </c>
      <c r="N233" s="149" t="s">
        <v>41</v>
      </c>
      <c r="O233" s="56"/>
      <c r="P233" s="150">
        <f>O233*H233</f>
        <v>0</v>
      </c>
      <c r="Q233" s="150">
        <v>0</v>
      </c>
      <c r="R233" s="150">
        <f>Q233*H233</f>
        <v>0</v>
      </c>
      <c r="S233" s="150">
        <v>8.7999999999999995E-2</v>
      </c>
      <c r="T233" s="151">
        <f>S233*H233</f>
        <v>0.63359999999999994</v>
      </c>
      <c r="U233" s="30"/>
      <c r="V233" s="30"/>
      <c r="W233" s="30"/>
      <c r="X233" s="30"/>
      <c r="Y233" s="30"/>
      <c r="Z233" s="30"/>
      <c r="AA233" s="30"/>
      <c r="AB233" s="30"/>
      <c r="AC233" s="30"/>
      <c r="AD233" s="30"/>
      <c r="AE233" s="30"/>
      <c r="AR233" s="152" t="s">
        <v>162</v>
      </c>
      <c r="AT233" s="152" t="s">
        <v>164</v>
      </c>
      <c r="AU233" s="152" t="s">
        <v>86</v>
      </c>
      <c r="AY233" s="15" t="s">
        <v>163</v>
      </c>
      <c r="BE233" s="153">
        <f>IF(N233="základní",J233,0)</f>
        <v>0</v>
      </c>
      <c r="BF233" s="153">
        <f>IF(N233="snížená",J233,0)</f>
        <v>0</v>
      </c>
      <c r="BG233" s="153">
        <f>IF(N233="zákl. přenesená",J233,0)</f>
        <v>0</v>
      </c>
      <c r="BH233" s="153">
        <f>IF(N233="sníž. přenesená",J233,0)</f>
        <v>0</v>
      </c>
      <c r="BI233" s="153">
        <f>IF(N233="nulová",J233,0)</f>
        <v>0</v>
      </c>
      <c r="BJ233" s="15" t="s">
        <v>84</v>
      </c>
      <c r="BK233" s="153">
        <f>ROUND(I233*H233,2)</f>
        <v>0</v>
      </c>
      <c r="BL233" s="15" t="s">
        <v>162</v>
      </c>
      <c r="BM233" s="152" t="s">
        <v>526</v>
      </c>
    </row>
    <row r="234" spans="1:65" s="13" customFormat="1" ht="11.25">
      <c r="B234" s="165"/>
      <c r="D234" s="166" t="s">
        <v>229</v>
      </c>
      <c r="E234" s="167" t="s">
        <v>1</v>
      </c>
      <c r="F234" s="168" t="s">
        <v>1198</v>
      </c>
      <c r="H234" s="169">
        <v>7.2</v>
      </c>
      <c r="I234" s="170"/>
      <c r="L234" s="165"/>
      <c r="M234" s="171"/>
      <c r="N234" s="172"/>
      <c r="O234" s="172"/>
      <c r="P234" s="172"/>
      <c r="Q234" s="172"/>
      <c r="R234" s="172"/>
      <c r="S234" s="172"/>
      <c r="T234" s="173"/>
      <c r="AT234" s="167" t="s">
        <v>229</v>
      </c>
      <c r="AU234" s="167" t="s">
        <v>86</v>
      </c>
      <c r="AV234" s="13" t="s">
        <v>86</v>
      </c>
      <c r="AW234" s="13" t="s">
        <v>32</v>
      </c>
      <c r="AX234" s="13" t="s">
        <v>76</v>
      </c>
      <c r="AY234" s="167" t="s">
        <v>163</v>
      </c>
    </row>
    <row r="235" spans="1:65" s="2" customFormat="1" ht="24.2" customHeight="1">
      <c r="A235" s="30"/>
      <c r="B235" s="140"/>
      <c r="C235" s="141" t="s">
        <v>362</v>
      </c>
      <c r="D235" s="141" t="s">
        <v>164</v>
      </c>
      <c r="E235" s="142" t="s">
        <v>542</v>
      </c>
      <c r="F235" s="143" t="s">
        <v>543</v>
      </c>
      <c r="G235" s="144" t="s">
        <v>253</v>
      </c>
      <c r="H235" s="145">
        <v>1.5840000000000001</v>
      </c>
      <c r="I235" s="146"/>
      <c r="J235" s="147">
        <f>ROUND(I235*H235,2)</f>
        <v>0</v>
      </c>
      <c r="K235" s="143" t="s">
        <v>227</v>
      </c>
      <c r="L235" s="31"/>
      <c r="M235" s="148" t="s">
        <v>1</v>
      </c>
      <c r="N235" s="149" t="s">
        <v>41</v>
      </c>
      <c r="O235" s="56"/>
      <c r="P235" s="150">
        <f>O235*H235</f>
        <v>0</v>
      </c>
      <c r="Q235" s="150">
        <v>0</v>
      </c>
      <c r="R235" s="150">
        <f>Q235*H235</f>
        <v>0</v>
      </c>
      <c r="S235" s="150">
        <v>0.27</v>
      </c>
      <c r="T235" s="151">
        <f>S235*H235</f>
        <v>0.42768000000000006</v>
      </c>
      <c r="U235" s="30"/>
      <c r="V235" s="30"/>
      <c r="W235" s="30"/>
      <c r="X235" s="30"/>
      <c r="Y235" s="30"/>
      <c r="Z235" s="30"/>
      <c r="AA235" s="30"/>
      <c r="AB235" s="30"/>
      <c r="AC235" s="30"/>
      <c r="AD235" s="30"/>
      <c r="AE235" s="30"/>
      <c r="AR235" s="152" t="s">
        <v>162</v>
      </c>
      <c r="AT235" s="152" t="s">
        <v>164</v>
      </c>
      <c r="AU235" s="152" t="s">
        <v>86</v>
      </c>
      <c r="AY235" s="15" t="s">
        <v>163</v>
      </c>
      <c r="BE235" s="153">
        <f>IF(N235="základní",J235,0)</f>
        <v>0</v>
      </c>
      <c r="BF235" s="153">
        <f>IF(N235="snížená",J235,0)</f>
        <v>0</v>
      </c>
      <c r="BG235" s="153">
        <f>IF(N235="zákl. přenesená",J235,0)</f>
        <v>0</v>
      </c>
      <c r="BH235" s="153">
        <f>IF(N235="sníž. přenesená",J235,0)</f>
        <v>0</v>
      </c>
      <c r="BI235" s="153">
        <f>IF(N235="nulová",J235,0)</f>
        <v>0</v>
      </c>
      <c r="BJ235" s="15" t="s">
        <v>84</v>
      </c>
      <c r="BK235" s="153">
        <f>ROUND(I235*H235,2)</f>
        <v>0</v>
      </c>
      <c r="BL235" s="15" t="s">
        <v>162</v>
      </c>
      <c r="BM235" s="152" t="s">
        <v>544</v>
      </c>
    </row>
    <row r="236" spans="1:65" s="13" customFormat="1" ht="11.25">
      <c r="B236" s="165"/>
      <c r="D236" s="166" t="s">
        <v>229</v>
      </c>
      <c r="E236" s="167" t="s">
        <v>1</v>
      </c>
      <c r="F236" s="168" t="s">
        <v>1199</v>
      </c>
      <c r="H236" s="169">
        <v>1.5840000000000001</v>
      </c>
      <c r="I236" s="170"/>
      <c r="L236" s="165"/>
      <c r="M236" s="171"/>
      <c r="N236" s="172"/>
      <c r="O236" s="172"/>
      <c r="P236" s="172"/>
      <c r="Q236" s="172"/>
      <c r="R236" s="172"/>
      <c r="S236" s="172"/>
      <c r="T236" s="173"/>
      <c r="AT236" s="167" t="s">
        <v>229</v>
      </c>
      <c r="AU236" s="167" t="s">
        <v>86</v>
      </c>
      <c r="AV236" s="13" t="s">
        <v>86</v>
      </c>
      <c r="AW236" s="13" t="s">
        <v>32</v>
      </c>
      <c r="AX236" s="13" t="s">
        <v>76</v>
      </c>
      <c r="AY236" s="167" t="s">
        <v>163</v>
      </c>
    </row>
    <row r="237" spans="1:65" s="2" customFormat="1" ht="24.2" customHeight="1">
      <c r="A237" s="30"/>
      <c r="B237" s="140"/>
      <c r="C237" s="141" t="s">
        <v>367</v>
      </c>
      <c r="D237" s="141" t="s">
        <v>164</v>
      </c>
      <c r="E237" s="142" t="s">
        <v>1200</v>
      </c>
      <c r="F237" s="143" t="s">
        <v>1201</v>
      </c>
      <c r="G237" s="144" t="s">
        <v>226</v>
      </c>
      <c r="H237" s="145">
        <v>0.81</v>
      </c>
      <c r="I237" s="146"/>
      <c r="J237" s="147">
        <f>ROUND(I237*H237,2)</f>
        <v>0</v>
      </c>
      <c r="K237" s="143" t="s">
        <v>227</v>
      </c>
      <c r="L237" s="31"/>
      <c r="M237" s="148" t="s">
        <v>1</v>
      </c>
      <c r="N237" s="149" t="s">
        <v>41</v>
      </c>
      <c r="O237" s="56"/>
      <c r="P237" s="150">
        <f>O237*H237</f>
        <v>0</v>
      </c>
      <c r="Q237" s="150">
        <v>0</v>
      </c>
      <c r="R237" s="150">
        <f>Q237*H237</f>
        <v>0</v>
      </c>
      <c r="S237" s="150">
        <v>1.8</v>
      </c>
      <c r="T237" s="151">
        <f>S237*H237</f>
        <v>1.4580000000000002</v>
      </c>
      <c r="U237" s="30"/>
      <c r="V237" s="30"/>
      <c r="W237" s="30"/>
      <c r="X237" s="30"/>
      <c r="Y237" s="30"/>
      <c r="Z237" s="30"/>
      <c r="AA237" s="30"/>
      <c r="AB237" s="30"/>
      <c r="AC237" s="30"/>
      <c r="AD237" s="30"/>
      <c r="AE237" s="30"/>
      <c r="AR237" s="152" t="s">
        <v>162</v>
      </c>
      <c r="AT237" s="152" t="s">
        <v>164</v>
      </c>
      <c r="AU237" s="152" t="s">
        <v>86</v>
      </c>
      <c r="AY237" s="15" t="s">
        <v>163</v>
      </c>
      <c r="BE237" s="153">
        <f>IF(N237="základní",J237,0)</f>
        <v>0</v>
      </c>
      <c r="BF237" s="153">
        <f>IF(N237="snížená",J237,0)</f>
        <v>0</v>
      </c>
      <c r="BG237" s="153">
        <f>IF(N237="zákl. přenesená",J237,0)</f>
        <v>0</v>
      </c>
      <c r="BH237" s="153">
        <f>IF(N237="sníž. přenesená",J237,0)</f>
        <v>0</v>
      </c>
      <c r="BI237" s="153">
        <f>IF(N237="nulová",J237,0)</f>
        <v>0</v>
      </c>
      <c r="BJ237" s="15" t="s">
        <v>84</v>
      </c>
      <c r="BK237" s="153">
        <f>ROUND(I237*H237,2)</f>
        <v>0</v>
      </c>
      <c r="BL237" s="15" t="s">
        <v>162</v>
      </c>
      <c r="BM237" s="152" t="s">
        <v>1202</v>
      </c>
    </row>
    <row r="238" spans="1:65" s="13" customFormat="1" ht="11.25">
      <c r="B238" s="165"/>
      <c r="D238" s="166" t="s">
        <v>229</v>
      </c>
      <c r="E238" s="167" t="s">
        <v>1</v>
      </c>
      <c r="F238" s="168" t="s">
        <v>1203</v>
      </c>
      <c r="H238" s="169">
        <v>0.81</v>
      </c>
      <c r="I238" s="170"/>
      <c r="L238" s="165"/>
      <c r="M238" s="171"/>
      <c r="N238" s="172"/>
      <c r="O238" s="172"/>
      <c r="P238" s="172"/>
      <c r="Q238" s="172"/>
      <c r="R238" s="172"/>
      <c r="S238" s="172"/>
      <c r="T238" s="173"/>
      <c r="AT238" s="167" t="s">
        <v>229</v>
      </c>
      <c r="AU238" s="167" t="s">
        <v>86</v>
      </c>
      <c r="AV238" s="13" t="s">
        <v>86</v>
      </c>
      <c r="AW238" s="13" t="s">
        <v>32</v>
      </c>
      <c r="AX238" s="13" t="s">
        <v>84</v>
      </c>
      <c r="AY238" s="167" t="s">
        <v>163</v>
      </c>
    </row>
    <row r="239" spans="1:65" s="2" customFormat="1" ht="24.2" customHeight="1">
      <c r="A239" s="30"/>
      <c r="B239" s="140"/>
      <c r="C239" s="141" t="s">
        <v>384</v>
      </c>
      <c r="D239" s="141" t="s">
        <v>164</v>
      </c>
      <c r="E239" s="142" t="s">
        <v>1204</v>
      </c>
      <c r="F239" s="143" t="s">
        <v>1205</v>
      </c>
      <c r="G239" s="144" t="s">
        <v>193</v>
      </c>
      <c r="H239" s="145">
        <v>16</v>
      </c>
      <c r="I239" s="146"/>
      <c r="J239" s="147">
        <f>ROUND(I239*H239,2)</f>
        <v>0</v>
      </c>
      <c r="K239" s="143" t="s">
        <v>227</v>
      </c>
      <c r="L239" s="31"/>
      <c r="M239" s="148" t="s">
        <v>1</v>
      </c>
      <c r="N239" s="149" t="s">
        <v>41</v>
      </c>
      <c r="O239" s="56"/>
      <c r="P239" s="150">
        <f>O239*H239</f>
        <v>0</v>
      </c>
      <c r="Q239" s="150">
        <v>0</v>
      </c>
      <c r="R239" s="150">
        <f>Q239*H239</f>
        <v>0</v>
      </c>
      <c r="S239" s="150">
        <v>3.1E-2</v>
      </c>
      <c r="T239" s="151">
        <f>S239*H239</f>
        <v>0.496</v>
      </c>
      <c r="U239" s="30"/>
      <c r="V239" s="30"/>
      <c r="W239" s="30"/>
      <c r="X239" s="30"/>
      <c r="Y239" s="30"/>
      <c r="Z239" s="30"/>
      <c r="AA239" s="30"/>
      <c r="AB239" s="30"/>
      <c r="AC239" s="30"/>
      <c r="AD239" s="30"/>
      <c r="AE239" s="30"/>
      <c r="AR239" s="152" t="s">
        <v>162</v>
      </c>
      <c r="AT239" s="152" t="s">
        <v>164</v>
      </c>
      <c r="AU239" s="152" t="s">
        <v>86</v>
      </c>
      <c r="AY239" s="15" t="s">
        <v>163</v>
      </c>
      <c r="BE239" s="153">
        <f>IF(N239="základní",J239,0)</f>
        <v>0</v>
      </c>
      <c r="BF239" s="153">
        <f>IF(N239="snížená",J239,0)</f>
        <v>0</v>
      </c>
      <c r="BG239" s="153">
        <f>IF(N239="zákl. přenesená",J239,0)</f>
        <v>0</v>
      </c>
      <c r="BH239" s="153">
        <f>IF(N239="sníž. přenesená",J239,0)</f>
        <v>0</v>
      </c>
      <c r="BI239" s="153">
        <f>IF(N239="nulová",J239,0)</f>
        <v>0</v>
      </c>
      <c r="BJ239" s="15" t="s">
        <v>84</v>
      </c>
      <c r="BK239" s="153">
        <f>ROUND(I239*H239,2)</f>
        <v>0</v>
      </c>
      <c r="BL239" s="15" t="s">
        <v>162</v>
      </c>
      <c r="BM239" s="152" t="s">
        <v>1206</v>
      </c>
    </row>
    <row r="240" spans="1:65" s="2" customFormat="1" ht="37.9" customHeight="1">
      <c r="A240" s="30"/>
      <c r="B240" s="140"/>
      <c r="C240" s="141" t="s">
        <v>390</v>
      </c>
      <c r="D240" s="141" t="s">
        <v>164</v>
      </c>
      <c r="E240" s="142" t="s">
        <v>552</v>
      </c>
      <c r="F240" s="143" t="s">
        <v>553</v>
      </c>
      <c r="G240" s="144" t="s">
        <v>253</v>
      </c>
      <c r="H240" s="145">
        <v>187.71</v>
      </c>
      <c r="I240" s="146"/>
      <c r="J240" s="147">
        <f>ROUND(I240*H240,2)</f>
        <v>0</v>
      </c>
      <c r="K240" s="143" t="s">
        <v>227</v>
      </c>
      <c r="L240" s="31"/>
      <c r="M240" s="148" t="s">
        <v>1</v>
      </c>
      <c r="N240" s="149" t="s">
        <v>41</v>
      </c>
      <c r="O240" s="56"/>
      <c r="P240" s="150">
        <f>O240*H240</f>
        <v>0</v>
      </c>
      <c r="Q240" s="150">
        <v>0</v>
      </c>
      <c r="R240" s="150">
        <f>Q240*H240</f>
        <v>0</v>
      </c>
      <c r="S240" s="150">
        <v>0.01</v>
      </c>
      <c r="T240" s="151">
        <f>S240*H240</f>
        <v>1.8771000000000002</v>
      </c>
      <c r="U240" s="30"/>
      <c r="V240" s="30"/>
      <c r="W240" s="30"/>
      <c r="X240" s="30"/>
      <c r="Y240" s="30"/>
      <c r="Z240" s="30"/>
      <c r="AA240" s="30"/>
      <c r="AB240" s="30"/>
      <c r="AC240" s="30"/>
      <c r="AD240" s="30"/>
      <c r="AE240" s="30"/>
      <c r="AR240" s="152" t="s">
        <v>162</v>
      </c>
      <c r="AT240" s="152" t="s">
        <v>164</v>
      </c>
      <c r="AU240" s="152" t="s">
        <v>86</v>
      </c>
      <c r="AY240" s="15" t="s">
        <v>163</v>
      </c>
      <c r="BE240" s="153">
        <f>IF(N240="základní",J240,0)</f>
        <v>0</v>
      </c>
      <c r="BF240" s="153">
        <f>IF(N240="snížená",J240,0)</f>
        <v>0</v>
      </c>
      <c r="BG240" s="153">
        <f>IF(N240="zákl. přenesená",J240,0)</f>
        <v>0</v>
      </c>
      <c r="BH240" s="153">
        <f>IF(N240="sníž. přenesená",J240,0)</f>
        <v>0</v>
      </c>
      <c r="BI240" s="153">
        <f>IF(N240="nulová",J240,0)</f>
        <v>0</v>
      </c>
      <c r="BJ240" s="15" t="s">
        <v>84</v>
      </c>
      <c r="BK240" s="153">
        <f>ROUND(I240*H240,2)</f>
        <v>0</v>
      </c>
      <c r="BL240" s="15" t="s">
        <v>162</v>
      </c>
      <c r="BM240" s="152" t="s">
        <v>554</v>
      </c>
    </row>
    <row r="241" spans="1:65" s="13" customFormat="1" ht="11.25">
      <c r="B241" s="165"/>
      <c r="D241" s="166" t="s">
        <v>229</v>
      </c>
      <c r="E241" s="167" t="s">
        <v>1</v>
      </c>
      <c r="F241" s="168" t="s">
        <v>1145</v>
      </c>
      <c r="H241" s="169">
        <v>17.47</v>
      </c>
      <c r="I241" s="170"/>
      <c r="L241" s="165"/>
      <c r="M241" s="171"/>
      <c r="N241" s="172"/>
      <c r="O241" s="172"/>
      <c r="P241" s="172"/>
      <c r="Q241" s="172"/>
      <c r="R241" s="172"/>
      <c r="S241" s="172"/>
      <c r="T241" s="173"/>
      <c r="AT241" s="167" t="s">
        <v>229</v>
      </c>
      <c r="AU241" s="167" t="s">
        <v>86</v>
      </c>
      <c r="AV241" s="13" t="s">
        <v>86</v>
      </c>
      <c r="AW241" s="13" t="s">
        <v>32</v>
      </c>
      <c r="AX241" s="13" t="s">
        <v>76</v>
      </c>
      <c r="AY241" s="167" t="s">
        <v>163</v>
      </c>
    </row>
    <row r="242" spans="1:65" s="13" customFormat="1" ht="11.25">
      <c r="B242" s="165"/>
      <c r="D242" s="166" t="s">
        <v>229</v>
      </c>
      <c r="E242" s="167" t="s">
        <v>1</v>
      </c>
      <c r="F242" s="168" t="s">
        <v>1146</v>
      </c>
      <c r="H242" s="169">
        <v>20.54</v>
      </c>
      <c r="I242" s="170"/>
      <c r="L242" s="165"/>
      <c r="M242" s="171"/>
      <c r="N242" s="172"/>
      <c r="O242" s="172"/>
      <c r="P242" s="172"/>
      <c r="Q242" s="172"/>
      <c r="R242" s="172"/>
      <c r="S242" s="172"/>
      <c r="T242" s="173"/>
      <c r="AT242" s="167" t="s">
        <v>229</v>
      </c>
      <c r="AU242" s="167" t="s">
        <v>86</v>
      </c>
      <c r="AV242" s="13" t="s">
        <v>86</v>
      </c>
      <c r="AW242" s="13" t="s">
        <v>32</v>
      </c>
      <c r="AX242" s="13" t="s">
        <v>76</v>
      </c>
      <c r="AY242" s="167" t="s">
        <v>163</v>
      </c>
    </row>
    <row r="243" spans="1:65" s="13" customFormat="1" ht="11.25">
      <c r="B243" s="165"/>
      <c r="D243" s="166" t="s">
        <v>229</v>
      </c>
      <c r="E243" s="167" t="s">
        <v>1</v>
      </c>
      <c r="F243" s="168" t="s">
        <v>1147</v>
      </c>
      <c r="H243" s="169">
        <v>20.48</v>
      </c>
      <c r="I243" s="170"/>
      <c r="L243" s="165"/>
      <c r="M243" s="171"/>
      <c r="N243" s="172"/>
      <c r="O243" s="172"/>
      <c r="P243" s="172"/>
      <c r="Q243" s="172"/>
      <c r="R243" s="172"/>
      <c r="S243" s="172"/>
      <c r="T243" s="173"/>
      <c r="AT243" s="167" t="s">
        <v>229</v>
      </c>
      <c r="AU243" s="167" t="s">
        <v>86</v>
      </c>
      <c r="AV243" s="13" t="s">
        <v>86</v>
      </c>
      <c r="AW243" s="13" t="s">
        <v>32</v>
      </c>
      <c r="AX243" s="13" t="s">
        <v>76</v>
      </c>
      <c r="AY243" s="167" t="s">
        <v>163</v>
      </c>
    </row>
    <row r="244" spans="1:65" s="13" customFormat="1" ht="11.25">
      <c r="B244" s="165"/>
      <c r="D244" s="166" t="s">
        <v>229</v>
      </c>
      <c r="E244" s="167" t="s">
        <v>1</v>
      </c>
      <c r="F244" s="168" t="s">
        <v>1148</v>
      </c>
      <c r="H244" s="169">
        <v>19.399999999999999</v>
      </c>
      <c r="I244" s="170"/>
      <c r="L244" s="165"/>
      <c r="M244" s="171"/>
      <c r="N244" s="172"/>
      <c r="O244" s="172"/>
      <c r="P244" s="172"/>
      <c r="Q244" s="172"/>
      <c r="R244" s="172"/>
      <c r="S244" s="172"/>
      <c r="T244" s="173"/>
      <c r="AT244" s="167" t="s">
        <v>229</v>
      </c>
      <c r="AU244" s="167" t="s">
        <v>86</v>
      </c>
      <c r="AV244" s="13" t="s">
        <v>86</v>
      </c>
      <c r="AW244" s="13" t="s">
        <v>32</v>
      </c>
      <c r="AX244" s="13" t="s">
        <v>76</v>
      </c>
      <c r="AY244" s="167" t="s">
        <v>163</v>
      </c>
    </row>
    <row r="245" spans="1:65" s="13" customFormat="1" ht="11.25">
      <c r="B245" s="165"/>
      <c r="D245" s="166" t="s">
        <v>229</v>
      </c>
      <c r="E245" s="167" t="s">
        <v>1</v>
      </c>
      <c r="F245" s="168" t="s">
        <v>1149</v>
      </c>
      <c r="H245" s="169">
        <v>68.3</v>
      </c>
      <c r="I245" s="170"/>
      <c r="L245" s="165"/>
      <c r="M245" s="171"/>
      <c r="N245" s="172"/>
      <c r="O245" s="172"/>
      <c r="P245" s="172"/>
      <c r="Q245" s="172"/>
      <c r="R245" s="172"/>
      <c r="S245" s="172"/>
      <c r="T245" s="173"/>
      <c r="AT245" s="167" t="s">
        <v>229</v>
      </c>
      <c r="AU245" s="167" t="s">
        <v>86</v>
      </c>
      <c r="AV245" s="13" t="s">
        <v>86</v>
      </c>
      <c r="AW245" s="13" t="s">
        <v>32</v>
      </c>
      <c r="AX245" s="13" t="s">
        <v>76</v>
      </c>
      <c r="AY245" s="167" t="s">
        <v>163</v>
      </c>
    </row>
    <row r="246" spans="1:65" s="13" customFormat="1" ht="11.25">
      <c r="B246" s="165"/>
      <c r="D246" s="166" t="s">
        <v>229</v>
      </c>
      <c r="E246" s="167" t="s">
        <v>1</v>
      </c>
      <c r="F246" s="168" t="s">
        <v>1150</v>
      </c>
      <c r="H246" s="169">
        <v>35.82</v>
      </c>
      <c r="I246" s="170"/>
      <c r="L246" s="165"/>
      <c r="M246" s="171"/>
      <c r="N246" s="172"/>
      <c r="O246" s="172"/>
      <c r="P246" s="172"/>
      <c r="Q246" s="172"/>
      <c r="R246" s="172"/>
      <c r="S246" s="172"/>
      <c r="T246" s="173"/>
      <c r="AT246" s="167" t="s">
        <v>229</v>
      </c>
      <c r="AU246" s="167" t="s">
        <v>86</v>
      </c>
      <c r="AV246" s="13" t="s">
        <v>86</v>
      </c>
      <c r="AW246" s="13" t="s">
        <v>32</v>
      </c>
      <c r="AX246" s="13" t="s">
        <v>76</v>
      </c>
      <c r="AY246" s="167" t="s">
        <v>163</v>
      </c>
    </row>
    <row r="247" spans="1:65" s="13" customFormat="1" ht="11.25">
      <c r="B247" s="165"/>
      <c r="D247" s="166" t="s">
        <v>229</v>
      </c>
      <c r="E247" s="167" t="s">
        <v>1</v>
      </c>
      <c r="F247" s="168" t="s">
        <v>1151</v>
      </c>
      <c r="H247" s="169">
        <v>5.7</v>
      </c>
      <c r="I247" s="170"/>
      <c r="L247" s="165"/>
      <c r="M247" s="171"/>
      <c r="N247" s="172"/>
      <c r="O247" s="172"/>
      <c r="P247" s="172"/>
      <c r="Q247" s="172"/>
      <c r="R247" s="172"/>
      <c r="S247" s="172"/>
      <c r="T247" s="173"/>
      <c r="AT247" s="167" t="s">
        <v>229</v>
      </c>
      <c r="AU247" s="167" t="s">
        <v>86</v>
      </c>
      <c r="AV247" s="13" t="s">
        <v>86</v>
      </c>
      <c r="AW247" s="13" t="s">
        <v>32</v>
      </c>
      <c r="AX247" s="13" t="s">
        <v>76</v>
      </c>
      <c r="AY247" s="167" t="s">
        <v>163</v>
      </c>
    </row>
    <row r="248" spans="1:65" s="2" customFormat="1" ht="37.9" customHeight="1">
      <c r="A248" s="30"/>
      <c r="B248" s="140"/>
      <c r="C248" s="141" t="s">
        <v>395</v>
      </c>
      <c r="D248" s="141" t="s">
        <v>164</v>
      </c>
      <c r="E248" s="142" t="s">
        <v>556</v>
      </c>
      <c r="F248" s="143" t="s">
        <v>557</v>
      </c>
      <c r="G248" s="144" t="s">
        <v>253</v>
      </c>
      <c r="H248" s="145">
        <v>494.10500000000002</v>
      </c>
      <c r="I248" s="146"/>
      <c r="J248" s="147">
        <f>ROUND(I248*H248,2)</f>
        <v>0</v>
      </c>
      <c r="K248" s="143" t="s">
        <v>227</v>
      </c>
      <c r="L248" s="31"/>
      <c r="M248" s="148" t="s">
        <v>1</v>
      </c>
      <c r="N248" s="149" t="s">
        <v>41</v>
      </c>
      <c r="O248" s="56"/>
      <c r="P248" s="150">
        <f>O248*H248</f>
        <v>0</v>
      </c>
      <c r="Q248" s="150">
        <v>0</v>
      </c>
      <c r="R248" s="150">
        <f>Q248*H248</f>
        <v>0</v>
      </c>
      <c r="S248" s="150">
        <v>0.02</v>
      </c>
      <c r="T248" s="151">
        <f>S248*H248</f>
        <v>9.8821000000000012</v>
      </c>
      <c r="U248" s="30"/>
      <c r="V248" s="30"/>
      <c r="W248" s="30"/>
      <c r="X248" s="30"/>
      <c r="Y248" s="30"/>
      <c r="Z248" s="30"/>
      <c r="AA248" s="30"/>
      <c r="AB248" s="30"/>
      <c r="AC248" s="30"/>
      <c r="AD248" s="30"/>
      <c r="AE248" s="30"/>
      <c r="AR248" s="152" t="s">
        <v>162</v>
      </c>
      <c r="AT248" s="152" t="s">
        <v>164</v>
      </c>
      <c r="AU248" s="152" t="s">
        <v>86</v>
      </c>
      <c r="AY248" s="15" t="s">
        <v>163</v>
      </c>
      <c r="BE248" s="153">
        <f>IF(N248="základní",J248,0)</f>
        <v>0</v>
      </c>
      <c r="BF248" s="153">
        <f>IF(N248="snížená",J248,0)</f>
        <v>0</v>
      </c>
      <c r="BG248" s="153">
        <f>IF(N248="zákl. přenesená",J248,0)</f>
        <v>0</v>
      </c>
      <c r="BH248" s="153">
        <f>IF(N248="sníž. přenesená",J248,0)</f>
        <v>0</v>
      </c>
      <c r="BI248" s="153">
        <f>IF(N248="nulová",J248,0)</f>
        <v>0</v>
      </c>
      <c r="BJ248" s="15" t="s">
        <v>84</v>
      </c>
      <c r="BK248" s="153">
        <f>ROUND(I248*H248,2)</f>
        <v>0</v>
      </c>
      <c r="BL248" s="15" t="s">
        <v>162</v>
      </c>
      <c r="BM248" s="152" t="s">
        <v>558</v>
      </c>
    </row>
    <row r="249" spans="1:65" s="13" customFormat="1" ht="11.25">
      <c r="B249" s="165"/>
      <c r="D249" s="166" t="s">
        <v>229</v>
      </c>
      <c r="E249" s="167" t="s">
        <v>1</v>
      </c>
      <c r="F249" s="168" t="s">
        <v>1153</v>
      </c>
      <c r="H249" s="169">
        <v>63.009</v>
      </c>
      <c r="I249" s="170"/>
      <c r="L249" s="165"/>
      <c r="M249" s="171"/>
      <c r="N249" s="172"/>
      <c r="O249" s="172"/>
      <c r="P249" s="172"/>
      <c r="Q249" s="172"/>
      <c r="R249" s="172"/>
      <c r="S249" s="172"/>
      <c r="T249" s="173"/>
      <c r="AT249" s="167" t="s">
        <v>229</v>
      </c>
      <c r="AU249" s="167" t="s">
        <v>86</v>
      </c>
      <c r="AV249" s="13" t="s">
        <v>86</v>
      </c>
      <c r="AW249" s="13" t="s">
        <v>32</v>
      </c>
      <c r="AX249" s="13" t="s">
        <v>76</v>
      </c>
      <c r="AY249" s="167" t="s">
        <v>163</v>
      </c>
    </row>
    <row r="250" spans="1:65" s="13" customFormat="1" ht="11.25">
      <c r="B250" s="165"/>
      <c r="D250" s="166" t="s">
        <v>229</v>
      </c>
      <c r="E250" s="167" t="s">
        <v>1</v>
      </c>
      <c r="F250" s="168" t="s">
        <v>1154</v>
      </c>
      <c r="H250" s="169">
        <v>61.335999999999999</v>
      </c>
      <c r="I250" s="170"/>
      <c r="L250" s="165"/>
      <c r="M250" s="171"/>
      <c r="N250" s="172"/>
      <c r="O250" s="172"/>
      <c r="P250" s="172"/>
      <c r="Q250" s="172"/>
      <c r="R250" s="172"/>
      <c r="S250" s="172"/>
      <c r="T250" s="173"/>
      <c r="AT250" s="167" t="s">
        <v>229</v>
      </c>
      <c r="AU250" s="167" t="s">
        <v>86</v>
      </c>
      <c r="AV250" s="13" t="s">
        <v>86</v>
      </c>
      <c r="AW250" s="13" t="s">
        <v>32</v>
      </c>
      <c r="AX250" s="13" t="s">
        <v>76</v>
      </c>
      <c r="AY250" s="167" t="s">
        <v>163</v>
      </c>
    </row>
    <row r="251" spans="1:65" s="13" customFormat="1" ht="22.5">
      <c r="B251" s="165"/>
      <c r="D251" s="166" t="s">
        <v>229</v>
      </c>
      <c r="E251" s="167" t="s">
        <v>1</v>
      </c>
      <c r="F251" s="168" t="s">
        <v>1155</v>
      </c>
      <c r="H251" s="169">
        <v>61.302999999999997</v>
      </c>
      <c r="I251" s="170"/>
      <c r="L251" s="165"/>
      <c r="M251" s="171"/>
      <c r="N251" s="172"/>
      <c r="O251" s="172"/>
      <c r="P251" s="172"/>
      <c r="Q251" s="172"/>
      <c r="R251" s="172"/>
      <c r="S251" s="172"/>
      <c r="T251" s="173"/>
      <c r="AT251" s="167" t="s">
        <v>229</v>
      </c>
      <c r="AU251" s="167" t="s">
        <v>86</v>
      </c>
      <c r="AV251" s="13" t="s">
        <v>86</v>
      </c>
      <c r="AW251" s="13" t="s">
        <v>32</v>
      </c>
      <c r="AX251" s="13" t="s">
        <v>76</v>
      </c>
      <c r="AY251" s="167" t="s">
        <v>163</v>
      </c>
    </row>
    <row r="252" spans="1:65" s="13" customFormat="1" ht="22.5">
      <c r="B252" s="165"/>
      <c r="D252" s="166" t="s">
        <v>229</v>
      </c>
      <c r="E252" s="167" t="s">
        <v>1</v>
      </c>
      <c r="F252" s="168" t="s">
        <v>1156</v>
      </c>
      <c r="H252" s="169">
        <v>79.906000000000006</v>
      </c>
      <c r="I252" s="170"/>
      <c r="L252" s="165"/>
      <c r="M252" s="171"/>
      <c r="N252" s="172"/>
      <c r="O252" s="172"/>
      <c r="P252" s="172"/>
      <c r="Q252" s="172"/>
      <c r="R252" s="172"/>
      <c r="S252" s="172"/>
      <c r="T252" s="173"/>
      <c r="AT252" s="167" t="s">
        <v>229</v>
      </c>
      <c r="AU252" s="167" t="s">
        <v>86</v>
      </c>
      <c r="AV252" s="13" t="s">
        <v>86</v>
      </c>
      <c r="AW252" s="13" t="s">
        <v>32</v>
      </c>
      <c r="AX252" s="13" t="s">
        <v>76</v>
      </c>
      <c r="AY252" s="167" t="s">
        <v>163</v>
      </c>
    </row>
    <row r="253" spans="1:65" s="13" customFormat="1" ht="22.5">
      <c r="B253" s="165"/>
      <c r="D253" s="166" t="s">
        <v>229</v>
      </c>
      <c r="E253" s="167" t="s">
        <v>1</v>
      </c>
      <c r="F253" s="168" t="s">
        <v>1157</v>
      </c>
      <c r="H253" s="169">
        <v>126.64100000000001</v>
      </c>
      <c r="I253" s="170"/>
      <c r="L253" s="165"/>
      <c r="M253" s="171"/>
      <c r="N253" s="172"/>
      <c r="O253" s="172"/>
      <c r="P253" s="172"/>
      <c r="Q253" s="172"/>
      <c r="R253" s="172"/>
      <c r="S253" s="172"/>
      <c r="T253" s="173"/>
      <c r="AT253" s="167" t="s">
        <v>229</v>
      </c>
      <c r="AU253" s="167" t="s">
        <v>86</v>
      </c>
      <c r="AV253" s="13" t="s">
        <v>86</v>
      </c>
      <c r="AW253" s="13" t="s">
        <v>32</v>
      </c>
      <c r="AX253" s="13" t="s">
        <v>76</v>
      </c>
      <c r="AY253" s="167" t="s">
        <v>163</v>
      </c>
    </row>
    <row r="254" spans="1:65" s="13" customFormat="1" ht="22.5">
      <c r="B254" s="165"/>
      <c r="D254" s="166" t="s">
        <v>229</v>
      </c>
      <c r="E254" s="167" t="s">
        <v>1</v>
      </c>
      <c r="F254" s="168" t="s">
        <v>1158</v>
      </c>
      <c r="H254" s="169">
        <v>101.91</v>
      </c>
      <c r="I254" s="170"/>
      <c r="L254" s="165"/>
      <c r="M254" s="171"/>
      <c r="N254" s="172"/>
      <c r="O254" s="172"/>
      <c r="P254" s="172"/>
      <c r="Q254" s="172"/>
      <c r="R254" s="172"/>
      <c r="S254" s="172"/>
      <c r="T254" s="173"/>
      <c r="AT254" s="167" t="s">
        <v>229</v>
      </c>
      <c r="AU254" s="167" t="s">
        <v>86</v>
      </c>
      <c r="AV254" s="13" t="s">
        <v>86</v>
      </c>
      <c r="AW254" s="13" t="s">
        <v>32</v>
      </c>
      <c r="AX254" s="13" t="s">
        <v>76</v>
      </c>
      <c r="AY254" s="167" t="s">
        <v>163</v>
      </c>
    </row>
    <row r="255" spans="1:65" s="2" customFormat="1" ht="24.2" customHeight="1">
      <c r="A255" s="30"/>
      <c r="B255" s="140"/>
      <c r="C255" s="141" t="s">
        <v>399</v>
      </c>
      <c r="D255" s="141" t="s">
        <v>164</v>
      </c>
      <c r="E255" s="142" t="s">
        <v>560</v>
      </c>
      <c r="F255" s="143" t="s">
        <v>561</v>
      </c>
      <c r="G255" s="144" t="s">
        <v>253</v>
      </c>
      <c r="H255" s="145">
        <v>43.061999999999998</v>
      </c>
      <c r="I255" s="146"/>
      <c r="J255" s="147">
        <f>ROUND(I255*H255,2)</f>
        <v>0</v>
      </c>
      <c r="K255" s="143" t="s">
        <v>227</v>
      </c>
      <c r="L255" s="31"/>
      <c r="M255" s="148" t="s">
        <v>1</v>
      </c>
      <c r="N255" s="149" t="s">
        <v>41</v>
      </c>
      <c r="O255" s="56"/>
      <c r="P255" s="150">
        <f>O255*H255</f>
        <v>0</v>
      </c>
      <c r="Q255" s="150">
        <v>0</v>
      </c>
      <c r="R255" s="150">
        <f>Q255*H255</f>
        <v>0</v>
      </c>
      <c r="S255" s="150">
        <v>6.8000000000000005E-2</v>
      </c>
      <c r="T255" s="151">
        <f>S255*H255</f>
        <v>2.9282159999999999</v>
      </c>
      <c r="U255" s="30"/>
      <c r="V255" s="30"/>
      <c r="W255" s="30"/>
      <c r="X255" s="30"/>
      <c r="Y255" s="30"/>
      <c r="Z255" s="30"/>
      <c r="AA255" s="30"/>
      <c r="AB255" s="30"/>
      <c r="AC255" s="30"/>
      <c r="AD255" s="30"/>
      <c r="AE255" s="30"/>
      <c r="AR255" s="152" t="s">
        <v>162</v>
      </c>
      <c r="AT255" s="152" t="s">
        <v>164</v>
      </c>
      <c r="AU255" s="152" t="s">
        <v>86</v>
      </c>
      <c r="AY255" s="15" t="s">
        <v>163</v>
      </c>
      <c r="BE255" s="153">
        <f>IF(N255="základní",J255,0)</f>
        <v>0</v>
      </c>
      <c r="BF255" s="153">
        <f>IF(N255="snížená",J255,0)</f>
        <v>0</v>
      </c>
      <c r="BG255" s="153">
        <f>IF(N255="zákl. přenesená",J255,0)</f>
        <v>0</v>
      </c>
      <c r="BH255" s="153">
        <f>IF(N255="sníž. přenesená",J255,0)</f>
        <v>0</v>
      </c>
      <c r="BI255" s="153">
        <f>IF(N255="nulová",J255,0)</f>
        <v>0</v>
      </c>
      <c r="BJ255" s="15" t="s">
        <v>84</v>
      </c>
      <c r="BK255" s="153">
        <f>ROUND(I255*H255,2)</f>
        <v>0</v>
      </c>
      <c r="BL255" s="15" t="s">
        <v>162</v>
      </c>
      <c r="BM255" s="152" t="s">
        <v>562</v>
      </c>
    </row>
    <row r="256" spans="1:65" s="13" customFormat="1" ht="11.25">
      <c r="B256" s="165"/>
      <c r="D256" s="166" t="s">
        <v>229</v>
      </c>
      <c r="E256" s="167" t="s">
        <v>1</v>
      </c>
      <c r="F256" s="168" t="s">
        <v>1207</v>
      </c>
      <c r="H256" s="169">
        <v>18.7</v>
      </c>
      <c r="I256" s="170"/>
      <c r="L256" s="165"/>
      <c r="M256" s="171"/>
      <c r="N256" s="172"/>
      <c r="O256" s="172"/>
      <c r="P256" s="172"/>
      <c r="Q256" s="172"/>
      <c r="R256" s="172"/>
      <c r="S256" s="172"/>
      <c r="T256" s="173"/>
      <c r="AT256" s="167" t="s">
        <v>229</v>
      </c>
      <c r="AU256" s="167" t="s">
        <v>86</v>
      </c>
      <c r="AV256" s="13" t="s">
        <v>86</v>
      </c>
      <c r="AW256" s="13" t="s">
        <v>32</v>
      </c>
      <c r="AX256" s="13" t="s">
        <v>76</v>
      </c>
      <c r="AY256" s="167" t="s">
        <v>163</v>
      </c>
    </row>
    <row r="257" spans="1:65" s="13" customFormat="1" ht="22.5">
      <c r="B257" s="165"/>
      <c r="D257" s="166" t="s">
        <v>229</v>
      </c>
      <c r="E257" s="167" t="s">
        <v>1</v>
      </c>
      <c r="F257" s="168" t="s">
        <v>1208</v>
      </c>
      <c r="H257" s="169">
        <v>24.361999999999998</v>
      </c>
      <c r="I257" s="170"/>
      <c r="L257" s="165"/>
      <c r="M257" s="171"/>
      <c r="N257" s="172"/>
      <c r="O257" s="172"/>
      <c r="P257" s="172"/>
      <c r="Q257" s="172"/>
      <c r="R257" s="172"/>
      <c r="S257" s="172"/>
      <c r="T257" s="173"/>
      <c r="AT257" s="167" t="s">
        <v>229</v>
      </c>
      <c r="AU257" s="167" t="s">
        <v>86</v>
      </c>
      <c r="AV257" s="13" t="s">
        <v>86</v>
      </c>
      <c r="AW257" s="13" t="s">
        <v>32</v>
      </c>
      <c r="AX257" s="13" t="s">
        <v>76</v>
      </c>
      <c r="AY257" s="167" t="s">
        <v>163</v>
      </c>
    </row>
    <row r="258" spans="1:65" s="11" customFormat="1" ht="22.9" customHeight="1">
      <c r="B258" s="129"/>
      <c r="D258" s="130" t="s">
        <v>75</v>
      </c>
      <c r="E258" s="163" t="s">
        <v>568</v>
      </c>
      <c r="F258" s="163" t="s">
        <v>569</v>
      </c>
      <c r="I258" s="132"/>
      <c r="J258" s="164">
        <f>BK258</f>
        <v>0</v>
      </c>
      <c r="L258" s="129"/>
      <c r="M258" s="134"/>
      <c r="N258" s="135"/>
      <c r="O258" s="135"/>
      <c r="P258" s="136">
        <f>SUM(P259:P266)</f>
        <v>0</v>
      </c>
      <c r="Q258" s="135"/>
      <c r="R258" s="136">
        <f>SUM(R259:R266)</f>
        <v>0</v>
      </c>
      <c r="S258" s="135"/>
      <c r="T258" s="137">
        <f>SUM(T259:T266)</f>
        <v>0</v>
      </c>
      <c r="AR258" s="130" t="s">
        <v>84</v>
      </c>
      <c r="AT258" s="138" t="s">
        <v>75</v>
      </c>
      <c r="AU258" s="138" t="s">
        <v>84</v>
      </c>
      <c r="AY258" s="130" t="s">
        <v>163</v>
      </c>
      <c r="BK258" s="139">
        <f>SUM(BK259:BK266)</f>
        <v>0</v>
      </c>
    </row>
    <row r="259" spans="1:65" s="2" customFormat="1" ht="24.2" customHeight="1">
      <c r="A259" s="30"/>
      <c r="B259" s="140"/>
      <c r="C259" s="141" t="s">
        <v>405</v>
      </c>
      <c r="D259" s="141" t="s">
        <v>164</v>
      </c>
      <c r="E259" s="142" t="s">
        <v>579</v>
      </c>
      <c r="F259" s="143" t="s">
        <v>580</v>
      </c>
      <c r="G259" s="144" t="s">
        <v>245</v>
      </c>
      <c r="H259" s="145">
        <v>166.251</v>
      </c>
      <c r="I259" s="146"/>
      <c r="J259" s="147">
        <f>ROUND(I259*H259,2)</f>
        <v>0</v>
      </c>
      <c r="K259" s="143" t="s">
        <v>227</v>
      </c>
      <c r="L259" s="31"/>
      <c r="M259" s="148" t="s">
        <v>1</v>
      </c>
      <c r="N259" s="149" t="s">
        <v>41</v>
      </c>
      <c r="O259" s="56"/>
      <c r="P259" s="150">
        <f>O259*H259</f>
        <v>0</v>
      </c>
      <c r="Q259" s="150">
        <v>0</v>
      </c>
      <c r="R259" s="150">
        <f>Q259*H259</f>
        <v>0</v>
      </c>
      <c r="S259" s="150">
        <v>0</v>
      </c>
      <c r="T259" s="151">
        <f>S259*H259</f>
        <v>0</v>
      </c>
      <c r="U259" s="30"/>
      <c r="V259" s="30"/>
      <c r="W259" s="30"/>
      <c r="X259" s="30"/>
      <c r="Y259" s="30"/>
      <c r="Z259" s="30"/>
      <c r="AA259" s="30"/>
      <c r="AB259" s="30"/>
      <c r="AC259" s="30"/>
      <c r="AD259" s="30"/>
      <c r="AE259" s="30"/>
      <c r="AR259" s="152" t="s">
        <v>162</v>
      </c>
      <c r="AT259" s="152" t="s">
        <v>164</v>
      </c>
      <c r="AU259" s="152" t="s">
        <v>86</v>
      </c>
      <c r="AY259" s="15" t="s">
        <v>163</v>
      </c>
      <c r="BE259" s="153">
        <f>IF(N259="základní",J259,0)</f>
        <v>0</v>
      </c>
      <c r="BF259" s="153">
        <f>IF(N259="snížená",J259,0)</f>
        <v>0</v>
      </c>
      <c r="BG259" s="153">
        <f>IF(N259="zákl. přenesená",J259,0)</f>
        <v>0</v>
      </c>
      <c r="BH259" s="153">
        <f>IF(N259="sníž. přenesená",J259,0)</f>
        <v>0</v>
      </c>
      <c r="BI259" s="153">
        <f>IF(N259="nulová",J259,0)</f>
        <v>0</v>
      </c>
      <c r="BJ259" s="15" t="s">
        <v>84</v>
      </c>
      <c r="BK259" s="153">
        <f>ROUND(I259*H259,2)</f>
        <v>0</v>
      </c>
      <c r="BL259" s="15" t="s">
        <v>162</v>
      </c>
      <c r="BM259" s="152" t="s">
        <v>581</v>
      </c>
    </row>
    <row r="260" spans="1:65" s="2" customFormat="1" ht="24.2" customHeight="1">
      <c r="A260" s="30"/>
      <c r="B260" s="140"/>
      <c r="C260" s="141" t="s">
        <v>410</v>
      </c>
      <c r="D260" s="141" t="s">
        <v>164</v>
      </c>
      <c r="E260" s="142" t="s">
        <v>583</v>
      </c>
      <c r="F260" s="143" t="s">
        <v>584</v>
      </c>
      <c r="G260" s="144" t="s">
        <v>245</v>
      </c>
      <c r="H260" s="145">
        <v>166.251</v>
      </c>
      <c r="I260" s="146"/>
      <c r="J260" s="147">
        <f>ROUND(I260*H260,2)</f>
        <v>0</v>
      </c>
      <c r="K260" s="143" t="s">
        <v>227</v>
      </c>
      <c r="L260" s="31"/>
      <c r="M260" s="148" t="s">
        <v>1</v>
      </c>
      <c r="N260" s="149" t="s">
        <v>41</v>
      </c>
      <c r="O260" s="56"/>
      <c r="P260" s="150">
        <f>O260*H260</f>
        <v>0</v>
      </c>
      <c r="Q260" s="150">
        <v>0</v>
      </c>
      <c r="R260" s="150">
        <f>Q260*H260</f>
        <v>0</v>
      </c>
      <c r="S260" s="150">
        <v>0</v>
      </c>
      <c r="T260" s="151">
        <f>S260*H260</f>
        <v>0</v>
      </c>
      <c r="U260" s="30"/>
      <c r="V260" s="30"/>
      <c r="W260" s="30"/>
      <c r="X260" s="30"/>
      <c r="Y260" s="30"/>
      <c r="Z260" s="30"/>
      <c r="AA260" s="30"/>
      <c r="AB260" s="30"/>
      <c r="AC260" s="30"/>
      <c r="AD260" s="30"/>
      <c r="AE260" s="30"/>
      <c r="AR260" s="152" t="s">
        <v>162</v>
      </c>
      <c r="AT260" s="152" t="s">
        <v>164</v>
      </c>
      <c r="AU260" s="152" t="s">
        <v>86</v>
      </c>
      <c r="AY260" s="15" t="s">
        <v>163</v>
      </c>
      <c r="BE260" s="153">
        <f>IF(N260="základní",J260,0)</f>
        <v>0</v>
      </c>
      <c r="BF260" s="153">
        <f>IF(N260="snížená",J260,0)</f>
        <v>0</v>
      </c>
      <c r="BG260" s="153">
        <f>IF(N260="zákl. přenesená",J260,0)</f>
        <v>0</v>
      </c>
      <c r="BH260" s="153">
        <f>IF(N260="sníž. přenesená",J260,0)</f>
        <v>0</v>
      </c>
      <c r="BI260" s="153">
        <f>IF(N260="nulová",J260,0)</f>
        <v>0</v>
      </c>
      <c r="BJ260" s="15" t="s">
        <v>84</v>
      </c>
      <c r="BK260" s="153">
        <f>ROUND(I260*H260,2)</f>
        <v>0</v>
      </c>
      <c r="BL260" s="15" t="s">
        <v>162</v>
      </c>
      <c r="BM260" s="152" t="s">
        <v>585</v>
      </c>
    </row>
    <row r="261" spans="1:65" s="2" customFormat="1" ht="24.2" customHeight="1">
      <c r="A261" s="30"/>
      <c r="B261" s="140"/>
      <c r="C261" s="141" t="s">
        <v>99</v>
      </c>
      <c r="D261" s="141" t="s">
        <v>164</v>
      </c>
      <c r="E261" s="142" t="s">
        <v>587</v>
      </c>
      <c r="F261" s="143" t="s">
        <v>588</v>
      </c>
      <c r="G261" s="144" t="s">
        <v>245</v>
      </c>
      <c r="H261" s="145">
        <v>1496.259</v>
      </c>
      <c r="I261" s="146"/>
      <c r="J261" s="147">
        <f>ROUND(I261*H261,2)</f>
        <v>0</v>
      </c>
      <c r="K261" s="143" t="s">
        <v>227</v>
      </c>
      <c r="L261" s="31"/>
      <c r="M261" s="148" t="s">
        <v>1</v>
      </c>
      <c r="N261" s="149" t="s">
        <v>41</v>
      </c>
      <c r="O261" s="56"/>
      <c r="P261" s="150">
        <f>O261*H261</f>
        <v>0</v>
      </c>
      <c r="Q261" s="150">
        <v>0</v>
      </c>
      <c r="R261" s="150">
        <f>Q261*H261</f>
        <v>0</v>
      </c>
      <c r="S261" s="150">
        <v>0</v>
      </c>
      <c r="T261" s="151">
        <f>S261*H261</f>
        <v>0</v>
      </c>
      <c r="U261" s="30"/>
      <c r="V261" s="30"/>
      <c r="W261" s="30"/>
      <c r="X261" s="30"/>
      <c r="Y261" s="30"/>
      <c r="Z261" s="30"/>
      <c r="AA261" s="30"/>
      <c r="AB261" s="30"/>
      <c r="AC261" s="30"/>
      <c r="AD261" s="30"/>
      <c r="AE261" s="30"/>
      <c r="AR261" s="152" t="s">
        <v>162</v>
      </c>
      <c r="AT261" s="152" t="s">
        <v>164</v>
      </c>
      <c r="AU261" s="152" t="s">
        <v>86</v>
      </c>
      <c r="AY261" s="15" t="s">
        <v>163</v>
      </c>
      <c r="BE261" s="153">
        <f>IF(N261="základní",J261,0)</f>
        <v>0</v>
      </c>
      <c r="BF261" s="153">
        <f>IF(N261="snížená",J261,0)</f>
        <v>0</v>
      </c>
      <c r="BG261" s="153">
        <f>IF(N261="zákl. přenesená",J261,0)</f>
        <v>0</v>
      </c>
      <c r="BH261" s="153">
        <f>IF(N261="sníž. přenesená",J261,0)</f>
        <v>0</v>
      </c>
      <c r="BI261" s="153">
        <f>IF(N261="nulová",J261,0)</f>
        <v>0</v>
      </c>
      <c r="BJ261" s="15" t="s">
        <v>84</v>
      </c>
      <c r="BK261" s="153">
        <f>ROUND(I261*H261,2)</f>
        <v>0</v>
      </c>
      <c r="BL261" s="15" t="s">
        <v>162</v>
      </c>
      <c r="BM261" s="152" t="s">
        <v>589</v>
      </c>
    </row>
    <row r="262" spans="1:65" s="13" customFormat="1" ht="11.25">
      <c r="B262" s="165"/>
      <c r="D262" s="166" t="s">
        <v>229</v>
      </c>
      <c r="F262" s="168" t="s">
        <v>1209</v>
      </c>
      <c r="H262" s="169">
        <v>1496.259</v>
      </c>
      <c r="I262" s="170"/>
      <c r="L262" s="165"/>
      <c r="M262" s="171"/>
      <c r="N262" s="172"/>
      <c r="O262" s="172"/>
      <c r="P262" s="172"/>
      <c r="Q262" s="172"/>
      <c r="R262" s="172"/>
      <c r="S262" s="172"/>
      <c r="T262" s="173"/>
      <c r="AT262" s="167" t="s">
        <v>229</v>
      </c>
      <c r="AU262" s="167" t="s">
        <v>86</v>
      </c>
      <c r="AV262" s="13" t="s">
        <v>86</v>
      </c>
      <c r="AW262" s="13" t="s">
        <v>3</v>
      </c>
      <c r="AX262" s="13" t="s">
        <v>84</v>
      </c>
      <c r="AY262" s="167" t="s">
        <v>163</v>
      </c>
    </row>
    <row r="263" spans="1:65" s="2" customFormat="1" ht="33" customHeight="1">
      <c r="A263" s="30"/>
      <c r="B263" s="140"/>
      <c r="C263" s="141" t="s">
        <v>428</v>
      </c>
      <c r="D263" s="141" t="s">
        <v>164</v>
      </c>
      <c r="E263" s="142" t="s">
        <v>1210</v>
      </c>
      <c r="F263" s="143" t="s">
        <v>1211</v>
      </c>
      <c r="G263" s="144" t="s">
        <v>245</v>
      </c>
      <c r="H263" s="145">
        <v>6.01</v>
      </c>
      <c r="I263" s="146"/>
      <c r="J263" s="147">
        <f>ROUND(I263*H263,2)</f>
        <v>0</v>
      </c>
      <c r="K263" s="143" t="s">
        <v>227</v>
      </c>
      <c r="L263" s="31"/>
      <c r="M263" s="148" t="s">
        <v>1</v>
      </c>
      <c r="N263" s="149" t="s">
        <v>41</v>
      </c>
      <c r="O263" s="56"/>
      <c r="P263" s="150">
        <f>O263*H263</f>
        <v>0</v>
      </c>
      <c r="Q263" s="150">
        <v>0</v>
      </c>
      <c r="R263" s="150">
        <f>Q263*H263</f>
        <v>0</v>
      </c>
      <c r="S263" s="150">
        <v>0</v>
      </c>
      <c r="T263" s="151">
        <f>S263*H263</f>
        <v>0</v>
      </c>
      <c r="U263" s="30"/>
      <c r="V263" s="30"/>
      <c r="W263" s="30"/>
      <c r="X263" s="30"/>
      <c r="Y263" s="30"/>
      <c r="Z263" s="30"/>
      <c r="AA263" s="30"/>
      <c r="AB263" s="30"/>
      <c r="AC263" s="30"/>
      <c r="AD263" s="30"/>
      <c r="AE263" s="30"/>
      <c r="AR263" s="152" t="s">
        <v>162</v>
      </c>
      <c r="AT263" s="152" t="s">
        <v>164</v>
      </c>
      <c r="AU263" s="152" t="s">
        <v>86</v>
      </c>
      <c r="AY263" s="15" t="s">
        <v>163</v>
      </c>
      <c r="BE263" s="153">
        <f>IF(N263="základní",J263,0)</f>
        <v>0</v>
      </c>
      <c r="BF263" s="153">
        <f>IF(N263="snížená",J263,0)</f>
        <v>0</v>
      </c>
      <c r="BG263" s="153">
        <f>IF(N263="zákl. přenesená",J263,0)</f>
        <v>0</v>
      </c>
      <c r="BH263" s="153">
        <f>IF(N263="sníž. přenesená",J263,0)</f>
        <v>0</v>
      </c>
      <c r="BI263" s="153">
        <f>IF(N263="nulová",J263,0)</f>
        <v>0</v>
      </c>
      <c r="BJ263" s="15" t="s">
        <v>84</v>
      </c>
      <c r="BK263" s="153">
        <f>ROUND(I263*H263,2)</f>
        <v>0</v>
      </c>
      <c r="BL263" s="15" t="s">
        <v>162</v>
      </c>
      <c r="BM263" s="152" t="s">
        <v>1212</v>
      </c>
    </row>
    <row r="264" spans="1:65" s="2" customFormat="1" ht="33" customHeight="1">
      <c r="A264" s="30"/>
      <c r="B264" s="140"/>
      <c r="C264" s="141" t="s">
        <v>438</v>
      </c>
      <c r="D264" s="141" t="s">
        <v>164</v>
      </c>
      <c r="E264" s="142" t="s">
        <v>592</v>
      </c>
      <c r="F264" s="143" t="s">
        <v>593</v>
      </c>
      <c r="G264" s="144" t="s">
        <v>245</v>
      </c>
      <c r="H264" s="145">
        <v>79.869</v>
      </c>
      <c r="I264" s="146"/>
      <c r="J264" s="147">
        <f>ROUND(I264*H264,2)</f>
        <v>0</v>
      </c>
      <c r="K264" s="143" t="s">
        <v>227</v>
      </c>
      <c r="L264" s="31"/>
      <c r="M264" s="148" t="s">
        <v>1</v>
      </c>
      <c r="N264" s="149" t="s">
        <v>41</v>
      </c>
      <c r="O264" s="56"/>
      <c r="P264" s="150">
        <f>O264*H264</f>
        <v>0</v>
      </c>
      <c r="Q264" s="150">
        <v>0</v>
      </c>
      <c r="R264" s="150">
        <f>Q264*H264</f>
        <v>0</v>
      </c>
      <c r="S264" s="150">
        <v>0</v>
      </c>
      <c r="T264" s="151">
        <f>S264*H264</f>
        <v>0</v>
      </c>
      <c r="U264" s="30"/>
      <c r="V264" s="30"/>
      <c r="W264" s="30"/>
      <c r="X264" s="30"/>
      <c r="Y264" s="30"/>
      <c r="Z264" s="30"/>
      <c r="AA264" s="30"/>
      <c r="AB264" s="30"/>
      <c r="AC264" s="30"/>
      <c r="AD264" s="30"/>
      <c r="AE264" s="30"/>
      <c r="AR264" s="152" t="s">
        <v>162</v>
      </c>
      <c r="AT264" s="152" t="s">
        <v>164</v>
      </c>
      <c r="AU264" s="152" t="s">
        <v>86</v>
      </c>
      <c r="AY264" s="15" t="s">
        <v>163</v>
      </c>
      <c r="BE264" s="153">
        <f>IF(N264="základní",J264,0)</f>
        <v>0</v>
      </c>
      <c r="BF264" s="153">
        <f>IF(N264="snížená",J264,0)</f>
        <v>0</v>
      </c>
      <c r="BG264" s="153">
        <f>IF(N264="zákl. přenesená",J264,0)</f>
        <v>0</v>
      </c>
      <c r="BH264" s="153">
        <f>IF(N264="sníž. přenesená",J264,0)</f>
        <v>0</v>
      </c>
      <c r="BI264" s="153">
        <f>IF(N264="nulová",J264,0)</f>
        <v>0</v>
      </c>
      <c r="BJ264" s="15" t="s">
        <v>84</v>
      </c>
      <c r="BK264" s="153">
        <f>ROUND(I264*H264,2)</f>
        <v>0</v>
      </c>
      <c r="BL264" s="15" t="s">
        <v>162</v>
      </c>
      <c r="BM264" s="152" t="s">
        <v>1213</v>
      </c>
    </row>
    <row r="265" spans="1:65" s="2" customFormat="1" ht="33" customHeight="1">
      <c r="A265" s="30"/>
      <c r="B265" s="140"/>
      <c r="C265" s="141" t="s">
        <v>468</v>
      </c>
      <c r="D265" s="141" t="s">
        <v>164</v>
      </c>
      <c r="E265" s="142" t="s">
        <v>597</v>
      </c>
      <c r="F265" s="143" t="s">
        <v>598</v>
      </c>
      <c r="G265" s="144" t="s">
        <v>245</v>
      </c>
      <c r="H265" s="145">
        <v>59.616999999999997</v>
      </c>
      <c r="I265" s="146"/>
      <c r="J265" s="147">
        <f>ROUND(I265*H265,2)</f>
        <v>0</v>
      </c>
      <c r="K265" s="143" t="s">
        <v>227</v>
      </c>
      <c r="L265" s="31"/>
      <c r="M265" s="148" t="s">
        <v>1</v>
      </c>
      <c r="N265" s="149" t="s">
        <v>41</v>
      </c>
      <c r="O265" s="56"/>
      <c r="P265" s="150">
        <f>O265*H265</f>
        <v>0</v>
      </c>
      <c r="Q265" s="150">
        <v>0</v>
      </c>
      <c r="R265" s="150">
        <f>Q265*H265</f>
        <v>0</v>
      </c>
      <c r="S265" s="150">
        <v>0</v>
      </c>
      <c r="T265" s="151">
        <f>S265*H265</f>
        <v>0</v>
      </c>
      <c r="U265" s="30"/>
      <c r="V265" s="30"/>
      <c r="W265" s="30"/>
      <c r="X265" s="30"/>
      <c r="Y265" s="30"/>
      <c r="Z265" s="30"/>
      <c r="AA265" s="30"/>
      <c r="AB265" s="30"/>
      <c r="AC265" s="30"/>
      <c r="AD265" s="30"/>
      <c r="AE265" s="30"/>
      <c r="AR265" s="152" t="s">
        <v>162</v>
      </c>
      <c r="AT265" s="152" t="s">
        <v>164</v>
      </c>
      <c r="AU265" s="152" t="s">
        <v>86</v>
      </c>
      <c r="AY265" s="15" t="s">
        <v>163</v>
      </c>
      <c r="BE265" s="153">
        <f>IF(N265="základní",J265,0)</f>
        <v>0</v>
      </c>
      <c r="BF265" s="153">
        <f>IF(N265="snížená",J265,0)</f>
        <v>0</v>
      </c>
      <c r="BG265" s="153">
        <f>IF(N265="zákl. přenesená",J265,0)</f>
        <v>0</v>
      </c>
      <c r="BH265" s="153">
        <f>IF(N265="sníž. přenesená",J265,0)</f>
        <v>0</v>
      </c>
      <c r="BI265" s="153">
        <f>IF(N265="nulová",J265,0)</f>
        <v>0</v>
      </c>
      <c r="BJ265" s="15" t="s">
        <v>84</v>
      </c>
      <c r="BK265" s="153">
        <f>ROUND(I265*H265,2)</f>
        <v>0</v>
      </c>
      <c r="BL265" s="15" t="s">
        <v>162</v>
      </c>
      <c r="BM265" s="152" t="s">
        <v>1214</v>
      </c>
    </row>
    <row r="266" spans="1:65" s="2" customFormat="1" ht="33" customHeight="1">
      <c r="A266" s="30"/>
      <c r="B266" s="140"/>
      <c r="C266" s="141" t="s">
        <v>473</v>
      </c>
      <c r="D266" s="141" t="s">
        <v>164</v>
      </c>
      <c r="E266" s="142" t="s">
        <v>601</v>
      </c>
      <c r="F266" s="143" t="s">
        <v>602</v>
      </c>
      <c r="G266" s="144" t="s">
        <v>245</v>
      </c>
      <c r="H266" s="145">
        <v>20.754999999999999</v>
      </c>
      <c r="I266" s="146"/>
      <c r="J266" s="147">
        <f>ROUND(I266*H266,2)</f>
        <v>0</v>
      </c>
      <c r="K266" s="143" t="s">
        <v>227</v>
      </c>
      <c r="L266" s="31"/>
      <c r="M266" s="148" t="s">
        <v>1</v>
      </c>
      <c r="N266" s="149" t="s">
        <v>41</v>
      </c>
      <c r="O266" s="56"/>
      <c r="P266" s="150">
        <f>O266*H266</f>
        <v>0</v>
      </c>
      <c r="Q266" s="150">
        <v>0</v>
      </c>
      <c r="R266" s="150">
        <f>Q266*H266</f>
        <v>0</v>
      </c>
      <c r="S266" s="150">
        <v>0</v>
      </c>
      <c r="T266" s="151">
        <f>S266*H266</f>
        <v>0</v>
      </c>
      <c r="U266" s="30"/>
      <c r="V266" s="30"/>
      <c r="W266" s="30"/>
      <c r="X266" s="30"/>
      <c r="Y266" s="30"/>
      <c r="Z266" s="30"/>
      <c r="AA266" s="30"/>
      <c r="AB266" s="30"/>
      <c r="AC266" s="30"/>
      <c r="AD266" s="30"/>
      <c r="AE266" s="30"/>
      <c r="AR266" s="152" t="s">
        <v>162</v>
      </c>
      <c r="AT266" s="152" t="s">
        <v>164</v>
      </c>
      <c r="AU266" s="152" t="s">
        <v>86</v>
      </c>
      <c r="AY266" s="15" t="s">
        <v>163</v>
      </c>
      <c r="BE266" s="153">
        <f>IF(N266="základní",J266,0)</f>
        <v>0</v>
      </c>
      <c r="BF266" s="153">
        <f>IF(N266="snížená",J266,0)</f>
        <v>0</v>
      </c>
      <c r="BG266" s="153">
        <f>IF(N266="zákl. přenesená",J266,0)</f>
        <v>0</v>
      </c>
      <c r="BH266" s="153">
        <f>IF(N266="sníž. přenesená",J266,0)</f>
        <v>0</v>
      </c>
      <c r="BI266" s="153">
        <f>IF(N266="nulová",J266,0)</f>
        <v>0</v>
      </c>
      <c r="BJ266" s="15" t="s">
        <v>84</v>
      </c>
      <c r="BK266" s="153">
        <f>ROUND(I266*H266,2)</f>
        <v>0</v>
      </c>
      <c r="BL266" s="15" t="s">
        <v>162</v>
      </c>
      <c r="BM266" s="152" t="s">
        <v>1215</v>
      </c>
    </row>
    <row r="267" spans="1:65" s="11" customFormat="1" ht="22.9" customHeight="1">
      <c r="B267" s="129"/>
      <c r="D267" s="130" t="s">
        <v>75</v>
      </c>
      <c r="E267" s="163" t="s">
        <v>604</v>
      </c>
      <c r="F267" s="163" t="s">
        <v>605</v>
      </c>
      <c r="I267" s="132"/>
      <c r="J267" s="164">
        <f>BK267</f>
        <v>0</v>
      </c>
      <c r="L267" s="129"/>
      <c r="M267" s="134"/>
      <c r="N267" s="135"/>
      <c r="O267" s="135"/>
      <c r="P267" s="136">
        <f>P268</f>
        <v>0</v>
      </c>
      <c r="Q267" s="135"/>
      <c r="R267" s="136">
        <f>R268</f>
        <v>0</v>
      </c>
      <c r="S267" s="135"/>
      <c r="T267" s="137">
        <f>T268</f>
        <v>0</v>
      </c>
      <c r="AR267" s="130" t="s">
        <v>84</v>
      </c>
      <c r="AT267" s="138" t="s">
        <v>75</v>
      </c>
      <c r="AU267" s="138" t="s">
        <v>84</v>
      </c>
      <c r="AY267" s="130" t="s">
        <v>163</v>
      </c>
      <c r="BK267" s="139">
        <f>BK268</f>
        <v>0</v>
      </c>
    </row>
    <row r="268" spans="1:65" s="2" customFormat="1" ht="21.75" customHeight="1">
      <c r="A268" s="30"/>
      <c r="B268" s="140"/>
      <c r="C268" s="141" t="s">
        <v>491</v>
      </c>
      <c r="D268" s="141" t="s">
        <v>164</v>
      </c>
      <c r="E268" s="142" t="s">
        <v>607</v>
      </c>
      <c r="F268" s="143" t="s">
        <v>608</v>
      </c>
      <c r="G268" s="144" t="s">
        <v>245</v>
      </c>
      <c r="H268" s="145">
        <v>49.529000000000003</v>
      </c>
      <c r="I268" s="146"/>
      <c r="J268" s="147">
        <f>ROUND(I268*H268,2)</f>
        <v>0</v>
      </c>
      <c r="K268" s="143" t="s">
        <v>227</v>
      </c>
      <c r="L268" s="31"/>
      <c r="M268" s="148" t="s">
        <v>1</v>
      </c>
      <c r="N268" s="149" t="s">
        <v>41</v>
      </c>
      <c r="O268" s="56"/>
      <c r="P268" s="150">
        <f>O268*H268</f>
        <v>0</v>
      </c>
      <c r="Q268" s="150">
        <v>0</v>
      </c>
      <c r="R268" s="150">
        <f>Q268*H268</f>
        <v>0</v>
      </c>
      <c r="S268" s="150">
        <v>0</v>
      </c>
      <c r="T268" s="151">
        <f>S268*H268</f>
        <v>0</v>
      </c>
      <c r="U268" s="30"/>
      <c r="V268" s="30"/>
      <c r="W268" s="30"/>
      <c r="X268" s="30"/>
      <c r="Y268" s="30"/>
      <c r="Z268" s="30"/>
      <c r="AA268" s="30"/>
      <c r="AB268" s="30"/>
      <c r="AC268" s="30"/>
      <c r="AD268" s="30"/>
      <c r="AE268" s="30"/>
      <c r="AR268" s="152" t="s">
        <v>162</v>
      </c>
      <c r="AT268" s="152" t="s">
        <v>164</v>
      </c>
      <c r="AU268" s="152" t="s">
        <v>86</v>
      </c>
      <c r="AY268" s="15" t="s">
        <v>163</v>
      </c>
      <c r="BE268" s="153">
        <f>IF(N268="základní",J268,0)</f>
        <v>0</v>
      </c>
      <c r="BF268" s="153">
        <f>IF(N268="snížená",J268,0)</f>
        <v>0</v>
      </c>
      <c r="BG268" s="153">
        <f>IF(N268="zákl. přenesená",J268,0)</f>
        <v>0</v>
      </c>
      <c r="BH268" s="153">
        <f>IF(N268="sníž. přenesená",J268,0)</f>
        <v>0</v>
      </c>
      <c r="BI268" s="153">
        <f>IF(N268="nulová",J268,0)</f>
        <v>0</v>
      </c>
      <c r="BJ268" s="15" t="s">
        <v>84</v>
      </c>
      <c r="BK268" s="153">
        <f>ROUND(I268*H268,2)</f>
        <v>0</v>
      </c>
      <c r="BL268" s="15" t="s">
        <v>162</v>
      </c>
      <c r="BM268" s="152" t="s">
        <v>609</v>
      </c>
    </row>
    <row r="269" spans="1:65" s="11" customFormat="1" ht="25.9" customHeight="1">
      <c r="B269" s="129"/>
      <c r="D269" s="130" t="s">
        <v>75</v>
      </c>
      <c r="E269" s="131" t="s">
        <v>610</v>
      </c>
      <c r="F269" s="131" t="s">
        <v>611</v>
      </c>
      <c r="I269" s="132"/>
      <c r="J269" s="133">
        <f>BK269</f>
        <v>0</v>
      </c>
      <c r="L269" s="129"/>
      <c r="M269" s="134"/>
      <c r="N269" s="135"/>
      <c r="O269" s="135"/>
      <c r="P269" s="136">
        <f>P270+P303+P381+P392+P404+P409+P417+P427+P445</f>
        <v>0</v>
      </c>
      <c r="Q269" s="135"/>
      <c r="R269" s="136">
        <f>R270+R303+R381+R392+R404+R409+R417+R427+R445</f>
        <v>26.039895160000004</v>
      </c>
      <c r="S269" s="135"/>
      <c r="T269" s="137">
        <f>T270+T303+T381+T392+T404+T409+T417+T427+T445</f>
        <v>20.754519999999999</v>
      </c>
      <c r="AR269" s="130" t="s">
        <v>86</v>
      </c>
      <c r="AT269" s="138" t="s">
        <v>75</v>
      </c>
      <c r="AU269" s="138" t="s">
        <v>76</v>
      </c>
      <c r="AY269" s="130" t="s">
        <v>163</v>
      </c>
      <c r="BK269" s="139">
        <f>BK270+BK303+BK381+BK392+BK404+BK409+BK417+BK427+BK445</f>
        <v>0</v>
      </c>
    </row>
    <row r="270" spans="1:65" s="11" customFormat="1" ht="22.9" customHeight="1">
      <c r="B270" s="129"/>
      <c r="D270" s="130" t="s">
        <v>75</v>
      </c>
      <c r="E270" s="163" t="s">
        <v>651</v>
      </c>
      <c r="F270" s="163" t="s">
        <v>652</v>
      </c>
      <c r="I270" s="132"/>
      <c r="J270" s="164">
        <f>BK270</f>
        <v>0</v>
      </c>
      <c r="L270" s="129"/>
      <c r="M270" s="134"/>
      <c r="N270" s="135"/>
      <c r="O270" s="135"/>
      <c r="P270" s="136">
        <f>SUM(P271:P302)</f>
        <v>0</v>
      </c>
      <c r="Q270" s="135"/>
      <c r="R270" s="136">
        <f>SUM(R271:R302)</f>
        <v>1.6213799099999999</v>
      </c>
      <c r="S270" s="135"/>
      <c r="T270" s="137">
        <f>SUM(T271:T302)</f>
        <v>0</v>
      </c>
      <c r="AR270" s="130" t="s">
        <v>86</v>
      </c>
      <c r="AT270" s="138" t="s">
        <v>75</v>
      </c>
      <c r="AU270" s="138" t="s">
        <v>84</v>
      </c>
      <c r="AY270" s="130" t="s">
        <v>163</v>
      </c>
      <c r="BK270" s="139">
        <f>SUM(BK271:BK302)</f>
        <v>0</v>
      </c>
    </row>
    <row r="271" spans="1:65" s="2" customFormat="1" ht="24.2" customHeight="1">
      <c r="A271" s="30"/>
      <c r="B271" s="140"/>
      <c r="C271" s="141" t="s">
        <v>495</v>
      </c>
      <c r="D271" s="141" t="s">
        <v>164</v>
      </c>
      <c r="E271" s="142" t="s">
        <v>654</v>
      </c>
      <c r="F271" s="143" t="s">
        <v>655</v>
      </c>
      <c r="G271" s="144" t="s">
        <v>253</v>
      </c>
      <c r="H271" s="145">
        <v>354.86</v>
      </c>
      <c r="I271" s="146"/>
      <c r="J271" s="147">
        <f>ROUND(I271*H271,2)</f>
        <v>0</v>
      </c>
      <c r="K271" s="143" t="s">
        <v>227</v>
      </c>
      <c r="L271" s="31"/>
      <c r="M271" s="148" t="s">
        <v>1</v>
      </c>
      <c r="N271" s="149" t="s">
        <v>41</v>
      </c>
      <c r="O271" s="56"/>
      <c r="P271" s="150">
        <f>O271*H271</f>
        <v>0</v>
      </c>
      <c r="Q271" s="150">
        <v>0</v>
      </c>
      <c r="R271" s="150">
        <f>Q271*H271</f>
        <v>0</v>
      </c>
      <c r="S271" s="150">
        <v>0</v>
      </c>
      <c r="T271" s="151">
        <f>S271*H271</f>
        <v>0</v>
      </c>
      <c r="U271" s="30"/>
      <c r="V271" s="30"/>
      <c r="W271" s="30"/>
      <c r="X271" s="30"/>
      <c r="Y271" s="30"/>
      <c r="Z271" s="30"/>
      <c r="AA271" s="30"/>
      <c r="AB271" s="30"/>
      <c r="AC271" s="30"/>
      <c r="AD271" s="30"/>
      <c r="AE271" s="30"/>
      <c r="AR271" s="152" t="s">
        <v>289</v>
      </c>
      <c r="AT271" s="152" t="s">
        <v>164</v>
      </c>
      <c r="AU271" s="152" t="s">
        <v>86</v>
      </c>
      <c r="AY271" s="15" t="s">
        <v>163</v>
      </c>
      <c r="BE271" s="153">
        <f>IF(N271="základní",J271,0)</f>
        <v>0</v>
      </c>
      <c r="BF271" s="153">
        <f>IF(N271="snížená",J271,0)</f>
        <v>0</v>
      </c>
      <c r="BG271" s="153">
        <f>IF(N271="zákl. přenesená",J271,0)</f>
        <v>0</v>
      </c>
      <c r="BH271" s="153">
        <f>IF(N271="sníž. přenesená",J271,0)</f>
        <v>0</v>
      </c>
      <c r="BI271" s="153">
        <f>IF(N271="nulová",J271,0)</f>
        <v>0</v>
      </c>
      <c r="BJ271" s="15" t="s">
        <v>84</v>
      </c>
      <c r="BK271" s="153">
        <f>ROUND(I271*H271,2)</f>
        <v>0</v>
      </c>
      <c r="BL271" s="15" t="s">
        <v>289</v>
      </c>
      <c r="BM271" s="152" t="s">
        <v>1216</v>
      </c>
    </row>
    <row r="272" spans="1:65" s="13" customFormat="1" ht="11.25">
      <c r="B272" s="165"/>
      <c r="D272" s="166" t="s">
        <v>229</v>
      </c>
      <c r="E272" s="167" t="s">
        <v>1</v>
      </c>
      <c r="F272" s="168" t="s">
        <v>1217</v>
      </c>
      <c r="H272" s="169">
        <v>354.86</v>
      </c>
      <c r="I272" s="170"/>
      <c r="L272" s="165"/>
      <c r="M272" s="171"/>
      <c r="N272" s="172"/>
      <c r="O272" s="172"/>
      <c r="P272" s="172"/>
      <c r="Q272" s="172"/>
      <c r="R272" s="172"/>
      <c r="S272" s="172"/>
      <c r="T272" s="173"/>
      <c r="AT272" s="167" t="s">
        <v>229</v>
      </c>
      <c r="AU272" s="167" t="s">
        <v>86</v>
      </c>
      <c r="AV272" s="13" t="s">
        <v>86</v>
      </c>
      <c r="AW272" s="13" t="s">
        <v>32</v>
      </c>
      <c r="AX272" s="13" t="s">
        <v>84</v>
      </c>
      <c r="AY272" s="167" t="s">
        <v>163</v>
      </c>
    </row>
    <row r="273" spans="1:65" s="2" customFormat="1" ht="24.2" customHeight="1">
      <c r="A273" s="30"/>
      <c r="B273" s="140"/>
      <c r="C273" s="174" t="s">
        <v>499</v>
      </c>
      <c r="D273" s="174" t="s">
        <v>618</v>
      </c>
      <c r="E273" s="175" t="s">
        <v>659</v>
      </c>
      <c r="F273" s="176" t="s">
        <v>660</v>
      </c>
      <c r="G273" s="177" t="s">
        <v>253</v>
      </c>
      <c r="H273" s="178">
        <v>186.30199999999999</v>
      </c>
      <c r="I273" s="179"/>
      <c r="J273" s="180">
        <f>ROUND(I273*H273,2)</f>
        <v>0</v>
      </c>
      <c r="K273" s="176" t="s">
        <v>227</v>
      </c>
      <c r="L273" s="181"/>
      <c r="M273" s="182" t="s">
        <v>1</v>
      </c>
      <c r="N273" s="183" t="s">
        <v>41</v>
      </c>
      <c r="O273" s="56"/>
      <c r="P273" s="150">
        <f>O273*H273</f>
        <v>0</v>
      </c>
      <c r="Q273" s="150">
        <v>5.4000000000000003E-3</v>
      </c>
      <c r="R273" s="150">
        <f>Q273*H273</f>
        <v>1.0060308</v>
      </c>
      <c r="S273" s="150">
        <v>0</v>
      </c>
      <c r="T273" s="151">
        <f>S273*H273</f>
        <v>0</v>
      </c>
      <c r="U273" s="30"/>
      <c r="V273" s="30"/>
      <c r="W273" s="30"/>
      <c r="X273" s="30"/>
      <c r="Y273" s="30"/>
      <c r="Z273" s="30"/>
      <c r="AA273" s="30"/>
      <c r="AB273" s="30"/>
      <c r="AC273" s="30"/>
      <c r="AD273" s="30"/>
      <c r="AE273" s="30"/>
      <c r="AR273" s="152" t="s">
        <v>362</v>
      </c>
      <c r="AT273" s="152" t="s">
        <v>618</v>
      </c>
      <c r="AU273" s="152" t="s">
        <v>86</v>
      </c>
      <c r="AY273" s="15" t="s">
        <v>163</v>
      </c>
      <c r="BE273" s="153">
        <f>IF(N273="základní",J273,0)</f>
        <v>0</v>
      </c>
      <c r="BF273" s="153">
        <f>IF(N273="snížená",J273,0)</f>
        <v>0</v>
      </c>
      <c r="BG273" s="153">
        <f>IF(N273="zákl. přenesená",J273,0)</f>
        <v>0</v>
      </c>
      <c r="BH273" s="153">
        <f>IF(N273="sníž. přenesená",J273,0)</f>
        <v>0</v>
      </c>
      <c r="BI273" s="153">
        <f>IF(N273="nulová",J273,0)</f>
        <v>0</v>
      </c>
      <c r="BJ273" s="15" t="s">
        <v>84</v>
      </c>
      <c r="BK273" s="153">
        <f>ROUND(I273*H273,2)</f>
        <v>0</v>
      </c>
      <c r="BL273" s="15" t="s">
        <v>289</v>
      </c>
      <c r="BM273" s="152" t="s">
        <v>1218</v>
      </c>
    </row>
    <row r="274" spans="1:65" s="13" customFormat="1" ht="11.25">
      <c r="B274" s="165"/>
      <c r="D274" s="166" t="s">
        <v>229</v>
      </c>
      <c r="F274" s="168" t="s">
        <v>1219</v>
      </c>
      <c r="H274" s="169">
        <v>186.30199999999999</v>
      </c>
      <c r="I274" s="170"/>
      <c r="L274" s="165"/>
      <c r="M274" s="171"/>
      <c r="N274" s="172"/>
      <c r="O274" s="172"/>
      <c r="P274" s="172"/>
      <c r="Q274" s="172"/>
      <c r="R274" s="172"/>
      <c r="S274" s="172"/>
      <c r="T274" s="173"/>
      <c r="AT274" s="167" t="s">
        <v>229</v>
      </c>
      <c r="AU274" s="167" t="s">
        <v>86</v>
      </c>
      <c r="AV274" s="13" t="s">
        <v>86</v>
      </c>
      <c r="AW274" s="13" t="s">
        <v>3</v>
      </c>
      <c r="AX274" s="13" t="s">
        <v>84</v>
      </c>
      <c r="AY274" s="167" t="s">
        <v>163</v>
      </c>
    </row>
    <row r="275" spans="1:65" s="2" customFormat="1" ht="24.2" customHeight="1">
      <c r="A275" s="30"/>
      <c r="B275" s="140"/>
      <c r="C275" s="174" t="s">
        <v>505</v>
      </c>
      <c r="D275" s="174" t="s">
        <v>618</v>
      </c>
      <c r="E275" s="175" t="s">
        <v>664</v>
      </c>
      <c r="F275" s="176" t="s">
        <v>665</v>
      </c>
      <c r="G275" s="177" t="s">
        <v>253</v>
      </c>
      <c r="H275" s="178">
        <v>186.30199999999999</v>
      </c>
      <c r="I275" s="179"/>
      <c r="J275" s="180">
        <f>ROUND(I275*H275,2)</f>
        <v>0</v>
      </c>
      <c r="K275" s="176" t="s">
        <v>227</v>
      </c>
      <c r="L275" s="181"/>
      <c r="M275" s="182" t="s">
        <v>1</v>
      </c>
      <c r="N275" s="183" t="s">
        <v>41</v>
      </c>
      <c r="O275" s="56"/>
      <c r="P275" s="150">
        <f>O275*H275</f>
        <v>0</v>
      </c>
      <c r="Q275" s="150">
        <v>1.6800000000000001E-3</v>
      </c>
      <c r="R275" s="150">
        <f>Q275*H275</f>
        <v>0.31298735999999999</v>
      </c>
      <c r="S275" s="150">
        <v>0</v>
      </c>
      <c r="T275" s="151">
        <f>S275*H275</f>
        <v>0</v>
      </c>
      <c r="U275" s="30"/>
      <c r="V275" s="30"/>
      <c r="W275" s="30"/>
      <c r="X275" s="30"/>
      <c r="Y275" s="30"/>
      <c r="Z275" s="30"/>
      <c r="AA275" s="30"/>
      <c r="AB275" s="30"/>
      <c r="AC275" s="30"/>
      <c r="AD275" s="30"/>
      <c r="AE275" s="30"/>
      <c r="AR275" s="152" t="s">
        <v>362</v>
      </c>
      <c r="AT275" s="152" t="s">
        <v>618</v>
      </c>
      <c r="AU275" s="152" t="s">
        <v>86</v>
      </c>
      <c r="AY275" s="15" t="s">
        <v>163</v>
      </c>
      <c r="BE275" s="153">
        <f>IF(N275="základní",J275,0)</f>
        <v>0</v>
      </c>
      <c r="BF275" s="153">
        <f>IF(N275="snížená",J275,0)</f>
        <v>0</v>
      </c>
      <c r="BG275" s="153">
        <f>IF(N275="zákl. přenesená",J275,0)</f>
        <v>0</v>
      </c>
      <c r="BH275" s="153">
        <f>IF(N275="sníž. přenesená",J275,0)</f>
        <v>0</v>
      </c>
      <c r="BI275" s="153">
        <f>IF(N275="nulová",J275,0)</f>
        <v>0</v>
      </c>
      <c r="BJ275" s="15" t="s">
        <v>84</v>
      </c>
      <c r="BK275" s="153">
        <f>ROUND(I275*H275,2)</f>
        <v>0</v>
      </c>
      <c r="BL275" s="15" t="s">
        <v>289</v>
      </c>
      <c r="BM275" s="152" t="s">
        <v>1220</v>
      </c>
    </row>
    <row r="276" spans="1:65" s="13" customFormat="1" ht="11.25">
      <c r="B276" s="165"/>
      <c r="D276" s="166" t="s">
        <v>229</v>
      </c>
      <c r="F276" s="168" t="s">
        <v>1221</v>
      </c>
      <c r="H276" s="169">
        <v>186.30199999999999</v>
      </c>
      <c r="I276" s="170"/>
      <c r="L276" s="165"/>
      <c r="M276" s="171"/>
      <c r="N276" s="172"/>
      <c r="O276" s="172"/>
      <c r="P276" s="172"/>
      <c r="Q276" s="172"/>
      <c r="R276" s="172"/>
      <c r="S276" s="172"/>
      <c r="T276" s="173"/>
      <c r="AT276" s="167" t="s">
        <v>229</v>
      </c>
      <c r="AU276" s="167" t="s">
        <v>86</v>
      </c>
      <c r="AV276" s="13" t="s">
        <v>86</v>
      </c>
      <c r="AW276" s="13" t="s">
        <v>3</v>
      </c>
      <c r="AX276" s="13" t="s">
        <v>84</v>
      </c>
      <c r="AY276" s="167" t="s">
        <v>163</v>
      </c>
    </row>
    <row r="277" spans="1:65" s="2" customFormat="1" ht="33" customHeight="1">
      <c r="A277" s="30"/>
      <c r="B277" s="140"/>
      <c r="C277" s="141" t="s">
        <v>509</v>
      </c>
      <c r="D277" s="141" t="s">
        <v>164</v>
      </c>
      <c r="E277" s="142" t="s">
        <v>1222</v>
      </c>
      <c r="F277" s="143" t="s">
        <v>1223</v>
      </c>
      <c r="G277" s="144" t="s">
        <v>253</v>
      </c>
      <c r="H277" s="145">
        <v>128.72</v>
      </c>
      <c r="I277" s="146"/>
      <c r="J277" s="147">
        <f>ROUND(I277*H277,2)</f>
        <v>0</v>
      </c>
      <c r="K277" s="143" t="s">
        <v>227</v>
      </c>
      <c r="L277" s="31"/>
      <c r="M277" s="148" t="s">
        <v>1</v>
      </c>
      <c r="N277" s="149" t="s">
        <v>41</v>
      </c>
      <c r="O277" s="56"/>
      <c r="P277" s="150">
        <f>O277*H277</f>
        <v>0</v>
      </c>
      <c r="Q277" s="150">
        <v>0</v>
      </c>
      <c r="R277" s="150">
        <f>Q277*H277</f>
        <v>0</v>
      </c>
      <c r="S277" s="150">
        <v>0</v>
      </c>
      <c r="T277" s="151">
        <f>S277*H277</f>
        <v>0</v>
      </c>
      <c r="U277" s="30"/>
      <c r="V277" s="30"/>
      <c r="W277" s="30"/>
      <c r="X277" s="30"/>
      <c r="Y277" s="30"/>
      <c r="Z277" s="30"/>
      <c r="AA277" s="30"/>
      <c r="AB277" s="30"/>
      <c r="AC277" s="30"/>
      <c r="AD277" s="30"/>
      <c r="AE277" s="30"/>
      <c r="AR277" s="152" t="s">
        <v>289</v>
      </c>
      <c r="AT277" s="152" t="s">
        <v>164</v>
      </c>
      <c r="AU277" s="152" t="s">
        <v>86</v>
      </c>
      <c r="AY277" s="15" t="s">
        <v>163</v>
      </c>
      <c r="BE277" s="153">
        <f>IF(N277="základní",J277,0)</f>
        <v>0</v>
      </c>
      <c r="BF277" s="153">
        <f>IF(N277="snížená",J277,0)</f>
        <v>0</v>
      </c>
      <c r="BG277" s="153">
        <f>IF(N277="zákl. přenesená",J277,0)</f>
        <v>0</v>
      </c>
      <c r="BH277" s="153">
        <f>IF(N277="sníž. přenesená",J277,0)</f>
        <v>0</v>
      </c>
      <c r="BI277" s="153">
        <f>IF(N277="nulová",J277,0)</f>
        <v>0</v>
      </c>
      <c r="BJ277" s="15" t="s">
        <v>84</v>
      </c>
      <c r="BK277" s="153">
        <f>ROUND(I277*H277,2)</f>
        <v>0</v>
      </c>
      <c r="BL277" s="15" t="s">
        <v>289</v>
      </c>
      <c r="BM277" s="152" t="s">
        <v>1224</v>
      </c>
    </row>
    <row r="278" spans="1:65" s="13" customFormat="1" ht="11.25">
      <c r="B278" s="165"/>
      <c r="D278" s="166" t="s">
        <v>229</v>
      </c>
      <c r="E278" s="167" t="s">
        <v>1</v>
      </c>
      <c r="F278" s="168" t="s">
        <v>1225</v>
      </c>
      <c r="H278" s="169">
        <v>20.54</v>
      </c>
      <c r="I278" s="170"/>
      <c r="L278" s="165"/>
      <c r="M278" s="171"/>
      <c r="N278" s="172"/>
      <c r="O278" s="172"/>
      <c r="P278" s="172"/>
      <c r="Q278" s="172"/>
      <c r="R278" s="172"/>
      <c r="S278" s="172"/>
      <c r="T278" s="173"/>
      <c r="AT278" s="167" t="s">
        <v>229</v>
      </c>
      <c r="AU278" s="167" t="s">
        <v>86</v>
      </c>
      <c r="AV278" s="13" t="s">
        <v>86</v>
      </c>
      <c r="AW278" s="13" t="s">
        <v>32</v>
      </c>
      <c r="AX278" s="13" t="s">
        <v>76</v>
      </c>
      <c r="AY278" s="167" t="s">
        <v>163</v>
      </c>
    </row>
    <row r="279" spans="1:65" s="13" customFormat="1" ht="11.25">
      <c r="B279" s="165"/>
      <c r="D279" s="166" t="s">
        <v>229</v>
      </c>
      <c r="E279" s="167" t="s">
        <v>1</v>
      </c>
      <c r="F279" s="168" t="s">
        <v>1226</v>
      </c>
      <c r="H279" s="169">
        <v>20.48</v>
      </c>
      <c r="I279" s="170"/>
      <c r="L279" s="165"/>
      <c r="M279" s="171"/>
      <c r="N279" s="172"/>
      <c r="O279" s="172"/>
      <c r="P279" s="172"/>
      <c r="Q279" s="172"/>
      <c r="R279" s="172"/>
      <c r="S279" s="172"/>
      <c r="T279" s="173"/>
      <c r="AT279" s="167" t="s">
        <v>229</v>
      </c>
      <c r="AU279" s="167" t="s">
        <v>86</v>
      </c>
      <c r="AV279" s="13" t="s">
        <v>86</v>
      </c>
      <c r="AW279" s="13" t="s">
        <v>32</v>
      </c>
      <c r="AX279" s="13" t="s">
        <v>76</v>
      </c>
      <c r="AY279" s="167" t="s">
        <v>163</v>
      </c>
    </row>
    <row r="280" spans="1:65" s="13" customFormat="1" ht="11.25">
      <c r="B280" s="165"/>
      <c r="D280" s="166" t="s">
        <v>229</v>
      </c>
      <c r="E280" s="167" t="s">
        <v>1</v>
      </c>
      <c r="F280" s="168" t="s">
        <v>1227</v>
      </c>
      <c r="H280" s="169">
        <v>19.399999999999999</v>
      </c>
      <c r="I280" s="170"/>
      <c r="L280" s="165"/>
      <c r="M280" s="171"/>
      <c r="N280" s="172"/>
      <c r="O280" s="172"/>
      <c r="P280" s="172"/>
      <c r="Q280" s="172"/>
      <c r="R280" s="172"/>
      <c r="S280" s="172"/>
      <c r="T280" s="173"/>
      <c r="AT280" s="167" t="s">
        <v>229</v>
      </c>
      <c r="AU280" s="167" t="s">
        <v>86</v>
      </c>
      <c r="AV280" s="13" t="s">
        <v>86</v>
      </c>
      <c r="AW280" s="13" t="s">
        <v>32</v>
      </c>
      <c r="AX280" s="13" t="s">
        <v>76</v>
      </c>
      <c r="AY280" s="167" t="s">
        <v>163</v>
      </c>
    </row>
    <row r="281" spans="1:65" s="13" customFormat="1" ht="11.25">
      <c r="B281" s="165"/>
      <c r="D281" s="166" t="s">
        <v>229</v>
      </c>
      <c r="E281" s="167" t="s">
        <v>1</v>
      </c>
      <c r="F281" s="168" t="s">
        <v>1228</v>
      </c>
      <c r="H281" s="169">
        <v>68.3</v>
      </c>
      <c r="I281" s="170"/>
      <c r="L281" s="165"/>
      <c r="M281" s="171"/>
      <c r="N281" s="172"/>
      <c r="O281" s="172"/>
      <c r="P281" s="172"/>
      <c r="Q281" s="172"/>
      <c r="R281" s="172"/>
      <c r="S281" s="172"/>
      <c r="T281" s="173"/>
      <c r="AT281" s="167" t="s">
        <v>229</v>
      </c>
      <c r="AU281" s="167" t="s">
        <v>86</v>
      </c>
      <c r="AV281" s="13" t="s">
        <v>86</v>
      </c>
      <c r="AW281" s="13" t="s">
        <v>32</v>
      </c>
      <c r="AX281" s="13" t="s">
        <v>76</v>
      </c>
      <c r="AY281" s="167" t="s">
        <v>163</v>
      </c>
    </row>
    <row r="282" spans="1:65" s="2" customFormat="1" ht="24.2" customHeight="1">
      <c r="A282" s="30"/>
      <c r="B282" s="140"/>
      <c r="C282" s="174" t="s">
        <v>102</v>
      </c>
      <c r="D282" s="174" t="s">
        <v>618</v>
      </c>
      <c r="E282" s="175" t="s">
        <v>1229</v>
      </c>
      <c r="F282" s="176" t="s">
        <v>1230</v>
      </c>
      <c r="G282" s="177" t="s">
        <v>253</v>
      </c>
      <c r="H282" s="178">
        <v>131.29400000000001</v>
      </c>
      <c r="I282" s="179"/>
      <c r="J282" s="180">
        <f>ROUND(I282*H282,2)</f>
        <v>0</v>
      </c>
      <c r="K282" s="176" t="s">
        <v>227</v>
      </c>
      <c r="L282" s="181"/>
      <c r="M282" s="182" t="s">
        <v>1</v>
      </c>
      <c r="N282" s="183" t="s">
        <v>41</v>
      </c>
      <c r="O282" s="56"/>
      <c r="P282" s="150">
        <f>O282*H282</f>
        <v>0</v>
      </c>
      <c r="Q282" s="150">
        <v>1.75E-3</v>
      </c>
      <c r="R282" s="150">
        <f>Q282*H282</f>
        <v>0.22976450000000004</v>
      </c>
      <c r="S282" s="150">
        <v>0</v>
      </c>
      <c r="T282" s="151">
        <f>S282*H282</f>
        <v>0</v>
      </c>
      <c r="U282" s="30"/>
      <c r="V282" s="30"/>
      <c r="W282" s="30"/>
      <c r="X282" s="30"/>
      <c r="Y282" s="30"/>
      <c r="Z282" s="30"/>
      <c r="AA282" s="30"/>
      <c r="AB282" s="30"/>
      <c r="AC282" s="30"/>
      <c r="AD282" s="30"/>
      <c r="AE282" s="30"/>
      <c r="AR282" s="152" t="s">
        <v>362</v>
      </c>
      <c r="AT282" s="152" t="s">
        <v>618</v>
      </c>
      <c r="AU282" s="152" t="s">
        <v>86</v>
      </c>
      <c r="AY282" s="15" t="s">
        <v>163</v>
      </c>
      <c r="BE282" s="153">
        <f>IF(N282="základní",J282,0)</f>
        <v>0</v>
      </c>
      <c r="BF282" s="153">
        <f>IF(N282="snížená",J282,0)</f>
        <v>0</v>
      </c>
      <c r="BG282" s="153">
        <f>IF(N282="zákl. přenesená",J282,0)</f>
        <v>0</v>
      </c>
      <c r="BH282" s="153">
        <f>IF(N282="sníž. přenesená",J282,0)</f>
        <v>0</v>
      </c>
      <c r="BI282" s="153">
        <f>IF(N282="nulová",J282,0)</f>
        <v>0</v>
      </c>
      <c r="BJ282" s="15" t="s">
        <v>84</v>
      </c>
      <c r="BK282" s="153">
        <f>ROUND(I282*H282,2)</f>
        <v>0</v>
      </c>
      <c r="BL282" s="15" t="s">
        <v>289</v>
      </c>
      <c r="BM282" s="152" t="s">
        <v>1231</v>
      </c>
    </row>
    <row r="283" spans="1:65" s="13" customFormat="1" ht="11.25">
      <c r="B283" s="165"/>
      <c r="D283" s="166" t="s">
        <v>229</v>
      </c>
      <c r="F283" s="168" t="s">
        <v>1232</v>
      </c>
      <c r="H283" s="169">
        <v>131.29400000000001</v>
      </c>
      <c r="I283" s="170"/>
      <c r="L283" s="165"/>
      <c r="M283" s="171"/>
      <c r="N283" s="172"/>
      <c r="O283" s="172"/>
      <c r="P283" s="172"/>
      <c r="Q283" s="172"/>
      <c r="R283" s="172"/>
      <c r="S283" s="172"/>
      <c r="T283" s="173"/>
      <c r="AT283" s="167" t="s">
        <v>229</v>
      </c>
      <c r="AU283" s="167" t="s">
        <v>86</v>
      </c>
      <c r="AV283" s="13" t="s">
        <v>86</v>
      </c>
      <c r="AW283" s="13" t="s">
        <v>3</v>
      </c>
      <c r="AX283" s="13" t="s">
        <v>84</v>
      </c>
      <c r="AY283" s="167" t="s">
        <v>163</v>
      </c>
    </row>
    <row r="284" spans="1:65" s="2" customFormat="1" ht="24.2" customHeight="1">
      <c r="A284" s="30"/>
      <c r="B284" s="140"/>
      <c r="C284" s="141" t="s">
        <v>518</v>
      </c>
      <c r="D284" s="141" t="s">
        <v>164</v>
      </c>
      <c r="E284" s="142" t="s">
        <v>681</v>
      </c>
      <c r="F284" s="143" t="s">
        <v>682</v>
      </c>
      <c r="G284" s="144" t="s">
        <v>253</v>
      </c>
      <c r="H284" s="145">
        <v>146.19</v>
      </c>
      <c r="I284" s="146"/>
      <c r="J284" s="147">
        <f>ROUND(I284*H284,2)</f>
        <v>0</v>
      </c>
      <c r="K284" s="143" t="s">
        <v>227</v>
      </c>
      <c r="L284" s="31"/>
      <c r="M284" s="148" t="s">
        <v>1</v>
      </c>
      <c r="N284" s="149" t="s">
        <v>41</v>
      </c>
      <c r="O284" s="56"/>
      <c r="P284" s="150">
        <f>O284*H284</f>
        <v>0</v>
      </c>
      <c r="Q284" s="150">
        <v>0</v>
      </c>
      <c r="R284" s="150">
        <f>Q284*H284</f>
        <v>0</v>
      </c>
      <c r="S284" s="150">
        <v>0</v>
      </c>
      <c r="T284" s="151">
        <f>S284*H284</f>
        <v>0</v>
      </c>
      <c r="U284" s="30"/>
      <c r="V284" s="30"/>
      <c r="W284" s="30"/>
      <c r="X284" s="30"/>
      <c r="Y284" s="30"/>
      <c r="Z284" s="30"/>
      <c r="AA284" s="30"/>
      <c r="AB284" s="30"/>
      <c r="AC284" s="30"/>
      <c r="AD284" s="30"/>
      <c r="AE284" s="30"/>
      <c r="AR284" s="152" t="s">
        <v>289</v>
      </c>
      <c r="AT284" s="152" t="s">
        <v>164</v>
      </c>
      <c r="AU284" s="152" t="s">
        <v>86</v>
      </c>
      <c r="AY284" s="15" t="s">
        <v>163</v>
      </c>
      <c r="BE284" s="153">
        <f>IF(N284="základní",J284,0)</f>
        <v>0</v>
      </c>
      <c r="BF284" s="153">
        <f>IF(N284="snížená",J284,0)</f>
        <v>0</v>
      </c>
      <c r="BG284" s="153">
        <f>IF(N284="zákl. přenesená",J284,0)</f>
        <v>0</v>
      </c>
      <c r="BH284" s="153">
        <f>IF(N284="sníž. přenesená",J284,0)</f>
        <v>0</v>
      </c>
      <c r="BI284" s="153">
        <f>IF(N284="nulová",J284,0)</f>
        <v>0</v>
      </c>
      <c r="BJ284" s="15" t="s">
        <v>84</v>
      </c>
      <c r="BK284" s="153">
        <f>ROUND(I284*H284,2)</f>
        <v>0</v>
      </c>
      <c r="BL284" s="15" t="s">
        <v>289</v>
      </c>
      <c r="BM284" s="152" t="s">
        <v>683</v>
      </c>
    </row>
    <row r="285" spans="1:65" s="13" customFormat="1" ht="11.25">
      <c r="B285" s="165"/>
      <c r="D285" s="166" t="s">
        <v>229</v>
      </c>
      <c r="E285" s="167" t="s">
        <v>1</v>
      </c>
      <c r="F285" s="168" t="s">
        <v>1188</v>
      </c>
      <c r="H285" s="169">
        <v>17.47</v>
      </c>
      <c r="I285" s="170"/>
      <c r="L285" s="165"/>
      <c r="M285" s="171"/>
      <c r="N285" s="172"/>
      <c r="O285" s="172"/>
      <c r="P285" s="172"/>
      <c r="Q285" s="172"/>
      <c r="R285" s="172"/>
      <c r="S285" s="172"/>
      <c r="T285" s="173"/>
      <c r="AT285" s="167" t="s">
        <v>229</v>
      </c>
      <c r="AU285" s="167" t="s">
        <v>86</v>
      </c>
      <c r="AV285" s="13" t="s">
        <v>86</v>
      </c>
      <c r="AW285" s="13" t="s">
        <v>32</v>
      </c>
      <c r="AX285" s="13" t="s">
        <v>76</v>
      </c>
      <c r="AY285" s="167" t="s">
        <v>163</v>
      </c>
    </row>
    <row r="286" spans="1:65" s="13" customFormat="1" ht="11.25">
      <c r="B286" s="165"/>
      <c r="D286" s="166" t="s">
        <v>229</v>
      </c>
      <c r="E286" s="167" t="s">
        <v>1</v>
      </c>
      <c r="F286" s="168" t="s">
        <v>1225</v>
      </c>
      <c r="H286" s="169">
        <v>20.54</v>
      </c>
      <c r="I286" s="170"/>
      <c r="L286" s="165"/>
      <c r="M286" s="171"/>
      <c r="N286" s="172"/>
      <c r="O286" s="172"/>
      <c r="P286" s="172"/>
      <c r="Q286" s="172"/>
      <c r="R286" s="172"/>
      <c r="S286" s="172"/>
      <c r="T286" s="173"/>
      <c r="AT286" s="167" t="s">
        <v>229</v>
      </c>
      <c r="AU286" s="167" t="s">
        <v>86</v>
      </c>
      <c r="AV286" s="13" t="s">
        <v>86</v>
      </c>
      <c r="AW286" s="13" t="s">
        <v>32</v>
      </c>
      <c r="AX286" s="13" t="s">
        <v>76</v>
      </c>
      <c r="AY286" s="167" t="s">
        <v>163</v>
      </c>
    </row>
    <row r="287" spans="1:65" s="13" customFormat="1" ht="11.25">
      <c r="B287" s="165"/>
      <c r="D287" s="166" t="s">
        <v>229</v>
      </c>
      <c r="E287" s="167" t="s">
        <v>1</v>
      </c>
      <c r="F287" s="168" t="s">
        <v>1226</v>
      </c>
      <c r="H287" s="169">
        <v>20.48</v>
      </c>
      <c r="I287" s="170"/>
      <c r="L287" s="165"/>
      <c r="M287" s="171"/>
      <c r="N287" s="172"/>
      <c r="O287" s="172"/>
      <c r="P287" s="172"/>
      <c r="Q287" s="172"/>
      <c r="R287" s="172"/>
      <c r="S287" s="172"/>
      <c r="T287" s="173"/>
      <c r="AT287" s="167" t="s">
        <v>229</v>
      </c>
      <c r="AU287" s="167" t="s">
        <v>86</v>
      </c>
      <c r="AV287" s="13" t="s">
        <v>86</v>
      </c>
      <c r="AW287" s="13" t="s">
        <v>32</v>
      </c>
      <c r="AX287" s="13" t="s">
        <v>76</v>
      </c>
      <c r="AY287" s="167" t="s">
        <v>163</v>
      </c>
    </row>
    <row r="288" spans="1:65" s="13" customFormat="1" ht="11.25">
      <c r="B288" s="165"/>
      <c r="D288" s="166" t="s">
        <v>229</v>
      </c>
      <c r="E288" s="167" t="s">
        <v>1</v>
      </c>
      <c r="F288" s="168" t="s">
        <v>1227</v>
      </c>
      <c r="H288" s="169">
        <v>19.399999999999999</v>
      </c>
      <c r="I288" s="170"/>
      <c r="L288" s="165"/>
      <c r="M288" s="171"/>
      <c r="N288" s="172"/>
      <c r="O288" s="172"/>
      <c r="P288" s="172"/>
      <c r="Q288" s="172"/>
      <c r="R288" s="172"/>
      <c r="S288" s="172"/>
      <c r="T288" s="173"/>
      <c r="AT288" s="167" t="s">
        <v>229</v>
      </c>
      <c r="AU288" s="167" t="s">
        <v>86</v>
      </c>
      <c r="AV288" s="13" t="s">
        <v>86</v>
      </c>
      <c r="AW288" s="13" t="s">
        <v>32</v>
      </c>
      <c r="AX288" s="13" t="s">
        <v>76</v>
      </c>
      <c r="AY288" s="167" t="s">
        <v>163</v>
      </c>
    </row>
    <row r="289" spans="1:65" s="13" customFormat="1" ht="11.25">
      <c r="B289" s="165"/>
      <c r="D289" s="166" t="s">
        <v>229</v>
      </c>
      <c r="E289" s="167" t="s">
        <v>1</v>
      </c>
      <c r="F289" s="168" t="s">
        <v>1228</v>
      </c>
      <c r="H289" s="169">
        <v>68.3</v>
      </c>
      <c r="I289" s="170"/>
      <c r="L289" s="165"/>
      <c r="M289" s="171"/>
      <c r="N289" s="172"/>
      <c r="O289" s="172"/>
      <c r="P289" s="172"/>
      <c r="Q289" s="172"/>
      <c r="R289" s="172"/>
      <c r="S289" s="172"/>
      <c r="T289" s="173"/>
      <c r="AT289" s="167" t="s">
        <v>229</v>
      </c>
      <c r="AU289" s="167" t="s">
        <v>86</v>
      </c>
      <c r="AV289" s="13" t="s">
        <v>86</v>
      </c>
      <c r="AW289" s="13" t="s">
        <v>32</v>
      </c>
      <c r="AX289" s="13" t="s">
        <v>76</v>
      </c>
      <c r="AY289" s="167" t="s">
        <v>163</v>
      </c>
    </row>
    <row r="290" spans="1:65" s="2" customFormat="1" ht="16.5" customHeight="1">
      <c r="A290" s="30"/>
      <c r="B290" s="140"/>
      <c r="C290" s="174" t="s">
        <v>523</v>
      </c>
      <c r="D290" s="174" t="s">
        <v>618</v>
      </c>
      <c r="E290" s="175" t="s">
        <v>685</v>
      </c>
      <c r="F290" s="176" t="s">
        <v>686</v>
      </c>
      <c r="G290" s="177" t="s">
        <v>253</v>
      </c>
      <c r="H290" s="178">
        <v>20.361000000000001</v>
      </c>
      <c r="I290" s="179"/>
      <c r="J290" s="180">
        <f>ROUND(I290*H290,2)</f>
        <v>0</v>
      </c>
      <c r="K290" s="176" t="s">
        <v>227</v>
      </c>
      <c r="L290" s="181"/>
      <c r="M290" s="182" t="s">
        <v>1</v>
      </c>
      <c r="N290" s="183" t="s">
        <v>41</v>
      </c>
      <c r="O290" s="56"/>
      <c r="P290" s="150">
        <f>O290*H290</f>
        <v>0</v>
      </c>
      <c r="Q290" s="150">
        <v>4.0000000000000002E-4</v>
      </c>
      <c r="R290" s="150">
        <f>Q290*H290</f>
        <v>8.1444000000000013E-3</v>
      </c>
      <c r="S290" s="150">
        <v>0</v>
      </c>
      <c r="T290" s="151">
        <f>S290*H290</f>
        <v>0</v>
      </c>
      <c r="U290" s="30"/>
      <c r="V290" s="30"/>
      <c r="W290" s="30"/>
      <c r="X290" s="30"/>
      <c r="Y290" s="30"/>
      <c r="Z290" s="30"/>
      <c r="AA290" s="30"/>
      <c r="AB290" s="30"/>
      <c r="AC290" s="30"/>
      <c r="AD290" s="30"/>
      <c r="AE290" s="30"/>
      <c r="AR290" s="152" t="s">
        <v>362</v>
      </c>
      <c r="AT290" s="152" t="s">
        <v>618</v>
      </c>
      <c r="AU290" s="152" t="s">
        <v>86</v>
      </c>
      <c r="AY290" s="15" t="s">
        <v>163</v>
      </c>
      <c r="BE290" s="153">
        <f>IF(N290="základní",J290,0)</f>
        <v>0</v>
      </c>
      <c r="BF290" s="153">
        <f>IF(N290="snížená",J290,0)</f>
        <v>0</v>
      </c>
      <c r="BG290" s="153">
        <f>IF(N290="zákl. přenesená",J290,0)</f>
        <v>0</v>
      </c>
      <c r="BH290" s="153">
        <f>IF(N290="sníž. přenesená",J290,0)</f>
        <v>0</v>
      </c>
      <c r="BI290" s="153">
        <f>IF(N290="nulová",J290,0)</f>
        <v>0</v>
      </c>
      <c r="BJ290" s="15" t="s">
        <v>84</v>
      </c>
      <c r="BK290" s="153">
        <f>ROUND(I290*H290,2)</f>
        <v>0</v>
      </c>
      <c r="BL290" s="15" t="s">
        <v>289</v>
      </c>
      <c r="BM290" s="152" t="s">
        <v>687</v>
      </c>
    </row>
    <row r="291" spans="1:65" s="13" customFormat="1" ht="11.25">
      <c r="B291" s="165"/>
      <c r="D291" s="166" t="s">
        <v>229</v>
      </c>
      <c r="F291" s="168" t="s">
        <v>1233</v>
      </c>
      <c r="H291" s="169">
        <v>20.361000000000001</v>
      </c>
      <c r="I291" s="170"/>
      <c r="L291" s="165"/>
      <c r="M291" s="171"/>
      <c r="N291" s="172"/>
      <c r="O291" s="172"/>
      <c r="P291" s="172"/>
      <c r="Q291" s="172"/>
      <c r="R291" s="172"/>
      <c r="S291" s="172"/>
      <c r="T291" s="173"/>
      <c r="AT291" s="167" t="s">
        <v>229</v>
      </c>
      <c r="AU291" s="167" t="s">
        <v>86</v>
      </c>
      <c r="AV291" s="13" t="s">
        <v>86</v>
      </c>
      <c r="AW291" s="13" t="s">
        <v>3</v>
      </c>
      <c r="AX291" s="13" t="s">
        <v>84</v>
      </c>
      <c r="AY291" s="167" t="s">
        <v>163</v>
      </c>
    </row>
    <row r="292" spans="1:65" s="2" customFormat="1" ht="16.5" customHeight="1">
      <c r="A292" s="30"/>
      <c r="B292" s="140"/>
      <c r="C292" s="174" t="s">
        <v>532</v>
      </c>
      <c r="D292" s="174" t="s">
        <v>618</v>
      </c>
      <c r="E292" s="175" t="s">
        <v>1234</v>
      </c>
      <c r="F292" s="176" t="s">
        <v>1235</v>
      </c>
      <c r="G292" s="177" t="s">
        <v>253</v>
      </c>
      <c r="H292" s="178">
        <v>139.018</v>
      </c>
      <c r="I292" s="179"/>
      <c r="J292" s="180">
        <f>ROUND(I292*H292,2)</f>
        <v>0</v>
      </c>
      <c r="K292" s="176" t="s">
        <v>227</v>
      </c>
      <c r="L292" s="181"/>
      <c r="M292" s="182" t="s">
        <v>1</v>
      </c>
      <c r="N292" s="183" t="s">
        <v>41</v>
      </c>
      <c r="O292" s="56"/>
      <c r="P292" s="150">
        <f>O292*H292</f>
        <v>0</v>
      </c>
      <c r="Q292" s="150">
        <v>2.9999999999999997E-4</v>
      </c>
      <c r="R292" s="150">
        <f>Q292*H292</f>
        <v>4.1705399999999997E-2</v>
      </c>
      <c r="S292" s="150">
        <v>0</v>
      </c>
      <c r="T292" s="151">
        <f>S292*H292</f>
        <v>0</v>
      </c>
      <c r="U292" s="30"/>
      <c r="V292" s="30"/>
      <c r="W292" s="30"/>
      <c r="X292" s="30"/>
      <c r="Y292" s="30"/>
      <c r="Z292" s="30"/>
      <c r="AA292" s="30"/>
      <c r="AB292" s="30"/>
      <c r="AC292" s="30"/>
      <c r="AD292" s="30"/>
      <c r="AE292" s="30"/>
      <c r="AR292" s="152" t="s">
        <v>362</v>
      </c>
      <c r="AT292" s="152" t="s">
        <v>618</v>
      </c>
      <c r="AU292" s="152" t="s">
        <v>86</v>
      </c>
      <c r="AY292" s="15" t="s">
        <v>163</v>
      </c>
      <c r="BE292" s="153">
        <f>IF(N292="základní",J292,0)</f>
        <v>0</v>
      </c>
      <c r="BF292" s="153">
        <f>IF(N292="snížená",J292,0)</f>
        <v>0</v>
      </c>
      <c r="BG292" s="153">
        <f>IF(N292="zákl. přenesená",J292,0)</f>
        <v>0</v>
      </c>
      <c r="BH292" s="153">
        <f>IF(N292="sníž. přenesená",J292,0)</f>
        <v>0</v>
      </c>
      <c r="BI292" s="153">
        <f>IF(N292="nulová",J292,0)</f>
        <v>0</v>
      </c>
      <c r="BJ292" s="15" t="s">
        <v>84</v>
      </c>
      <c r="BK292" s="153">
        <f>ROUND(I292*H292,2)</f>
        <v>0</v>
      </c>
      <c r="BL292" s="15" t="s">
        <v>289</v>
      </c>
      <c r="BM292" s="152" t="s">
        <v>1236</v>
      </c>
    </row>
    <row r="293" spans="1:65" s="13" customFormat="1" ht="11.25">
      <c r="B293" s="165"/>
      <c r="D293" s="166" t="s">
        <v>229</v>
      </c>
      <c r="E293" s="167" t="s">
        <v>1</v>
      </c>
      <c r="F293" s="168" t="s">
        <v>1225</v>
      </c>
      <c r="H293" s="169">
        <v>20.54</v>
      </c>
      <c r="I293" s="170"/>
      <c r="L293" s="165"/>
      <c r="M293" s="171"/>
      <c r="N293" s="172"/>
      <c r="O293" s="172"/>
      <c r="P293" s="172"/>
      <c r="Q293" s="172"/>
      <c r="R293" s="172"/>
      <c r="S293" s="172"/>
      <c r="T293" s="173"/>
      <c r="AT293" s="167" t="s">
        <v>229</v>
      </c>
      <c r="AU293" s="167" t="s">
        <v>86</v>
      </c>
      <c r="AV293" s="13" t="s">
        <v>86</v>
      </c>
      <c r="AW293" s="13" t="s">
        <v>32</v>
      </c>
      <c r="AX293" s="13" t="s">
        <v>76</v>
      </c>
      <c r="AY293" s="167" t="s">
        <v>163</v>
      </c>
    </row>
    <row r="294" spans="1:65" s="13" customFormat="1" ht="11.25">
      <c r="B294" s="165"/>
      <c r="D294" s="166" t="s">
        <v>229</v>
      </c>
      <c r="E294" s="167" t="s">
        <v>1</v>
      </c>
      <c r="F294" s="168" t="s">
        <v>1226</v>
      </c>
      <c r="H294" s="169">
        <v>20.48</v>
      </c>
      <c r="I294" s="170"/>
      <c r="L294" s="165"/>
      <c r="M294" s="171"/>
      <c r="N294" s="172"/>
      <c r="O294" s="172"/>
      <c r="P294" s="172"/>
      <c r="Q294" s="172"/>
      <c r="R294" s="172"/>
      <c r="S294" s="172"/>
      <c r="T294" s="173"/>
      <c r="AT294" s="167" t="s">
        <v>229</v>
      </c>
      <c r="AU294" s="167" t="s">
        <v>86</v>
      </c>
      <c r="AV294" s="13" t="s">
        <v>86</v>
      </c>
      <c r="AW294" s="13" t="s">
        <v>32</v>
      </c>
      <c r="AX294" s="13" t="s">
        <v>76</v>
      </c>
      <c r="AY294" s="167" t="s">
        <v>163</v>
      </c>
    </row>
    <row r="295" spans="1:65" s="13" customFormat="1" ht="11.25">
      <c r="B295" s="165"/>
      <c r="D295" s="166" t="s">
        <v>229</v>
      </c>
      <c r="E295" s="167" t="s">
        <v>1</v>
      </c>
      <c r="F295" s="168" t="s">
        <v>1227</v>
      </c>
      <c r="H295" s="169">
        <v>19.399999999999999</v>
      </c>
      <c r="I295" s="170"/>
      <c r="L295" s="165"/>
      <c r="M295" s="171"/>
      <c r="N295" s="172"/>
      <c r="O295" s="172"/>
      <c r="P295" s="172"/>
      <c r="Q295" s="172"/>
      <c r="R295" s="172"/>
      <c r="S295" s="172"/>
      <c r="T295" s="173"/>
      <c r="AT295" s="167" t="s">
        <v>229</v>
      </c>
      <c r="AU295" s="167" t="s">
        <v>86</v>
      </c>
      <c r="AV295" s="13" t="s">
        <v>86</v>
      </c>
      <c r="AW295" s="13" t="s">
        <v>32</v>
      </c>
      <c r="AX295" s="13" t="s">
        <v>76</v>
      </c>
      <c r="AY295" s="167" t="s">
        <v>163</v>
      </c>
    </row>
    <row r="296" spans="1:65" s="13" customFormat="1" ht="11.25">
      <c r="B296" s="165"/>
      <c r="D296" s="166" t="s">
        <v>229</v>
      </c>
      <c r="E296" s="167" t="s">
        <v>1</v>
      </c>
      <c r="F296" s="168" t="s">
        <v>1228</v>
      </c>
      <c r="H296" s="169">
        <v>68.3</v>
      </c>
      <c r="I296" s="170"/>
      <c r="L296" s="165"/>
      <c r="M296" s="171"/>
      <c r="N296" s="172"/>
      <c r="O296" s="172"/>
      <c r="P296" s="172"/>
      <c r="Q296" s="172"/>
      <c r="R296" s="172"/>
      <c r="S296" s="172"/>
      <c r="T296" s="173"/>
      <c r="AT296" s="167" t="s">
        <v>229</v>
      </c>
      <c r="AU296" s="167" t="s">
        <v>86</v>
      </c>
      <c r="AV296" s="13" t="s">
        <v>86</v>
      </c>
      <c r="AW296" s="13" t="s">
        <v>32</v>
      </c>
      <c r="AX296" s="13" t="s">
        <v>76</v>
      </c>
      <c r="AY296" s="167" t="s">
        <v>163</v>
      </c>
    </row>
    <row r="297" spans="1:65" s="13" customFormat="1" ht="11.25">
      <c r="B297" s="165"/>
      <c r="D297" s="166" t="s">
        <v>229</v>
      </c>
      <c r="F297" s="168" t="s">
        <v>1237</v>
      </c>
      <c r="H297" s="169">
        <v>139.018</v>
      </c>
      <c r="I297" s="170"/>
      <c r="L297" s="165"/>
      <c r="M297" s="171"/>
      <c r="N297" s="172"/>
      <c r="O297" s="172"/>
      <c r="P297" s="172"/>
      <c r="Q297" s="172"/>
      <c r="R297" s="172"/>
      <c r="S297" s="172"/>
      <c r="T297" s="173"/>
      <c r="AT297" s="167" t="s">
        <v>229</v>
      </c>
      <c r="AU297" s="167" t="s">
        <v>86</v>
      </c>
      <c r="AV297" s="13" t="s">
        <v>86</v>
      </c>
      <c r="AW297" s="13" t="s">
        <v>3</v>
      </c>
      <c r="AX297" s="13" t="s">
        <v>84</v>
      </c>
      <c r="AY297" s="167" t="s">
        <v>163</v>
      </c>
    </row>
    <row r="298" spans="1:65" s="2" customFormat="1" ht="24.2" customHeight="1">
      <c r="A298" s="30"/>
      <c r="B298" s="140"/>
      <c r="C298" s="141" t="s">
        <v>536</v>
      </c>
      <c r="D298" s="141" t="s">
        <v>164</v>
      </c>
      <c r="E298" s="142" t="s">
        <v>681</v>
      </c>
      <c r="F298" s="143" t="s">
        <v>682</v>
      </c>
      <c r="G298" s="144" t="s">
        <v>253</v>
      </c>
      <c r="H298" s="145">
        <v>177.43</v>
      </c>
      <c r="I298" s="146"/>
      <c r="J298" s="147">
        <f>ROUND(I298*H298,2)</f>
        <v>0</v>
      </c>
      <c r="K298" s="143" t="s">
        <v>227</v>
      </c>
      <c r="L298" s="31"/>
      <c r="M298" s="148" t="s">
        <v>1</v>
      </c>
      <c r="N298" s="149" t="s">
        <v>41</v>
      </c>
      <c r="O298" s="56"/>
      <c r="P298" s="150">
        <f>O298*H298</f>
        <v>0</v>
      </c>
      <c r="Q298" s="150">
        <v>0</v>
      </c>
      <c r="R298" s="150">
        <f>Q298*H298</f>
        <v>0</v>
      </c>
      <c r="S298" s="150">
        <v>0</v>
      </c>
      <c r="T298" s="151">
        <f>S298*H298</f>
        <v>0</v>
      </c>
      <c r="U298" s="30"/>
      <c r="V298" s="30"/>
      <c r="W298" s="30"/>
      <c r="X298" s="30"/>
      <c r="Y298" s="30"/>
      <c r="Z298" s="30"/>
      <c r="AA298" s="30"/>
      <c r="AB298" s="30"/>
      <c r="AC298" s="30"/>
      <c r="AD298" s="30"/>
      <c r="AE298" s="30"/>
      <c r="AR298" s="152" t="s">
        <v>289</v>
      </c>
      <c r="AT298" s="152" t="s">
        <v>164</v>
      </c>
      <c r="AU298" s="152" t="s">
        <v>86</v>
      </c>
      <c r="AY298" s="15" t="s">
        <v>163</v>
      </c>
      <c r="BE298" s="153">
        <f>IF(N298="základní",J298,0)</f>
        <v>0</v>
      </c>
      <c r="BF298" s="153">
        <f>IF(N298="snížená",J298,0)</f>
        <v>0</v>
      </c>
      <c r="BG298" s="153">
        <f>IF(N298="zákl. přenesená",J298,0)</f>
        <v>0</v>
      </c>
      <c r="BH298" s="153">
        <f>IF(N298="sníž. přenesená",J298,0)</f>
        <v>0</v>
      </c>
      <c r="BI298" s="153">
        <f>IF(N298="nulová",J298,0)</f>
        <v>0</v>
      </c>
      <c r="BJ298" s="15" t="s">
        <v>84</v>
      </c>
      <c r="BK298" s="153">
        <f>ROUND(I298*H298,2)</f>
        <v>0</v>
      </c>
      <c r="BL298" s="15" t="s">
        <v>289</v>
      </c>
      <c r="BM298" s="152" t="s">
        <v>1238</v>
      </c>
    </row>
    <row r="299" spans="1:65" s="13" customFormat="1" ht="11.25">
      <c r="B299" s="165"/>
      <c r="D299" s="166" t="s">
        <v>229</v>
      </c>
      <c r="E299" s="167" t="s">
        <v>1</v>
      </c>
      <c r="F299" s="168" t="s">
        <v>1143</v>
      </c>
      <c r="H299" s="169">
        <v>177.43</v>
      </c>
      <c r="I299" s="170"/>
      <c r="L299" s="165"/>
      <c r="M299" s="171"/>
      <c r="N299" s="172"/>
      <c r="O299" s="172"/>
      <c r="P299" s="172"/>
      <c r="Q299" s="172"/>
      <c r="R299" s="172"/>
      <c r="S299" s="172"/>
      <c r="T299" s="173"/>
      <c r="AT299" s="167" t="s">
        <v>229</v>
      </c>
      <c r="AU299" s="167" t="s">
        <v>86</v>
      </c>
      <c r="AV299" s="13" t="s">
        <v>86</v>
      </c>
      <c r="AW299" s="13" t="s">
        <v>32</v>
      </c>
      <c r="AX299" s="13" t="s">
        <v>84</v>
      </c>
      <c r="AY299" s="167" t="s">
        <v>163</v>
      </c>
    </row>
    <row r="300" spans="1:65" s="2" customFormat="1" ht="24.2" customHeight="1">
      <c r="A300" s="30"/>
      <c r="B300" s="140"/>
      <c r="C300" s="174" t="s">
        <v>541</v>
      </c>
      <c r="D300" s="174" t="s">
        <v>618</v>
      </c>
      <c r="E300" s="175" t="s">
        <v>691</v>
      </c>
      <c r="F300" s="176" t="s">
        <v>692</v>
      </c>
      <c r="G300" s="177" t="s">
        <v>253</v>
      </c>
      <c r="H300" s="178">
        <v>206.79499999999999</v>
      </c>
      <c r="I300" s="179"/>
      <c r="J300" s="180">
        <f>ROUND(I300*H300,2)</f>
        <v>0</v>
      </c>
      <c r="K300" s="176" t="s">
        <v>227</v>
      </c>
      <c r="L300" s="181"/>
      <c r="M300" s="182" t="s">
        <v>1</v>
      </c>
      <c r="N300" s="183" t="s">
        <v>41</v>
      </c>
      <c r="O300" s="56"/>
      <c r="P300" s="150">
        <f>O300*H300</f>
        <v>0</v>
      </c>
      <c r="Q300" s="150">
        <v>1.1E-4</v>
      </c>
      <c r="R300" s="150">
        <f>Q300*H300</f>
        <v>2.2747449999999999E-2</v>
      </c>
      <c r="S300" s="150">
        <v>0</v>
      </c>
      <c r="T300" s="151">
        <f>S300*H300</f>
        <v>0</v>
      </c>
      <c r="U300" s="30"/>
      <c r="V300" s="30"/>
      <c r="W300" s="30"/>
      <c r="X300" s="30"/>
      <c r="Y300" s="30"/>
      <c r="Z300" s="30"/>
      <c r="AA300" s="30"/>
      <c r="AB300" s="30"/>
      <c r="AC300" s="30"/>
      <c r="AD300" s="30"/>
      <c r="AE300" s="30"/>
      <c r="AR300" s="152" t="s">
        <v>362</v>
      </c>
      <c r="AT300" s="152" t="s">
        <v>618</v>
      </c>
      <c r="AU300" s="152" t="s">
        <v>86</v>
      </c>
      <c r="AY300" s="15" t="s">
        <v>163</v>
      </c>
      <c r="BE300" s="153">
        <f>IF(N300="základní",J300,0)</f>
        <v>0</v>
      </c>
      <c r="BF300" s="153">
        <f>IF(N300="snížená",J300,0)</f>
        <v>0</v>
      </c>
      <c r="BG300" s="153">
        <f>IF(N300="zákl. přenesená",J300,0)</f>
        <v>0</v>
      </c>
      <c r="BH300" s="153">
        <f>IF(N300="sníž. přenesená",J300,0)</f>
        <v>0</v>
      </c>
      <c r="BI300" s="153">
        <f>IF(N300="nulová",J300,0)</f>
        <v>0</v>
      </c>
      <c r="BJ300" s="15" t="s">
        <v>84</v>
      </c>
      <c r="BK300" s="153">
        <f>ROUND(I300*H300,2)</f>
        <v>0</v>
      </c>
      <c r="BL300" s="15" t="s">
        <v>289</v>
      </c>
      <c r="BM300" s="152" t="s">
        <v>1239</v>
      </c>
    </row>
    <row r="301" spans="1:65" s="13" customFormat="1" ht="11.25">
      <c r="B301" s="165"/>
      <c r="D301" s="166" t="s">
        <v>229</v>
      </c>
      <c r="F301" s="168" t="s">
        <v>1240</v>
      </c>
      <c r="H301" s="169">
        <v>206.79499999999999</v>
      </c>
      <c r="I301" s="170"/>
      <c r="L301" s="165"/>
      <c r="M301" s="171"/>
      <c r="N301" s="172"/>
      <c r="O301" s="172"/>
      <c r="P301" s="172"/>
      <c r="Q301" s="172"/>
      <c r="R301" s="172"/>
      <c r="S301" s="172"/>
      <c r="T301" s="173"/>
      <c r="AT301" s="167" t="s">
        <v>229</v>
      </c>
      <c r="AU301" s="167" t="s">
        <v>86</v>
      </c>
      <c r="AV301" s="13" t="s">
        <v>86</v>
      </c>
      <c r="AW301" s="13" t="s">
        <v>3</v>
      </c>
      <c r="AX301" s="13" t="s">
        <v>84</v>
      </c>
      <c r="AY301" s="167" t="s">
        <v>163</v>
      </c>
    </row>
    <row r="302" spans="1:65" s="2" customFormat="1" ht="24.2" customHeight="1">
      <c r="A302" s="30"/>
      <c r="B302" s="140"/>
      <c r="C302" s="141" t="s">
        <v>546</v>
      </c>
      <c r="D302" s="141" t="s">
        <v>164</v>
      </c>
      <c r="E302" s="142" t="s">
        <v>696</v>
      </c>
      <c r="F302" s="143" t="s">
        <v>697</v>
      </c>
      <c r="G302" s="144" t="s">
        <v>649</v>
      </c>
      <c r="H302" s="184"/>
      <c r="I302" s="146"/>
      <c r="J302" s="147">
        <f>ROUND(I302*H302,2)</f>
        <v>0</v>
      </c>
      <c r="K302" s="143" t="s">
        <v>227</v>
      </c>
      <c r="L302" s="31"/>
      <c r="M302" s="148" t="s">
        <v>1</v>
      </c>
      <c r="N302" s="149" t="s">
        <v>41</v>
      </c>
      <c r="O302" s="56"/>
      <c r="P302" s="150">
        <f>O302*H302</f>
        <v>0</v>
      </c>
      <c r="Q302" s="150">
        <v>0</v>
      </c>
      <c r="R302" s="150">
        <f>Q302*H302</f>
        <v>0</v>
      </c>
      <c r="S302" s="150">
        <v>0</v>
      </c>
      <c r="T302" s="151">
        <f>S302*H302</f>
        <v>0</v>
      </c>
      <c r="U302" s="30"/>
      <c r="V302" s="30"/>
      <c r="W302" s="30"/>
      <c r="X302" s="30"/>
      <c r="Y302" s="30"/>
      <c r="Z302" s="30"/>
      <c r="AA302" s="30"/>
      <c r="AB302" s="30"/>
      <c r="AC302" s="30"/>
      <c r="AD302" s="30"/>
      <c r="AE302" s="30"/>
      <c r="AR302" s="152" t="s">
        <v>289</v>
      </c>
      <c r="AT302" s="152" t="s">
        <v>164</v>
      </c>
      <c r="AU302" s="152" t="s">
        <v>86</v>
      </c>
      <c r="AY302" s="15" t="s">
        <v>163</v>
      </c>
      <c r="BE302" s="153">
        <f>IF(N302="základní",J302,0)</f>
        <v>0</v>
      </c>
      <c r="BF302" s="153">
        <f>IF(N302="snížená",J302,0)</f>
        <v>0</v>
      </c>
      <c r="BG302" s="153">
        <f>IF(N302="zákl. přenesená",J302,0)</f>
        <v>0</v>
      </c>
      <c r="BH302" s="153">
        <f>IF(N302="sníž. přenesená",J302,0)</f>
        <v>0</v>
      </c>
      <c r="BI302" s="153">
        <f>IF(N302="nulová",J302,0)</f>
        <v>0</v>
      </c>
      <c r="BJ302" s="15" t="s">
        <v>84</v>
      </c>
      <c r="BK302" s="153">
        <f>ROUND(I302*H302,2)</f>
        <v>0</v>
      </c>
      <c r="BL302" s="15" t="s">
        <v>289</v>
      </c>
      <c r="BM302" s="152" t="s">
        <v>698</v>
      </c>
    </row>
    <row r="303" spans="1:65" s="11" customFormat="1" ht="22.9" customHeight="1">
      <c r="B303" s="129"/>
      <c r="D303" s="130" t="s">
        <v>75</v>
      </c>
      <c r="E303" s="163" t="s">
        <v>699</v>
      </c>
      <c r="F303" s="163" t="s">
        <v>700</v>
      </c>
      <c r="I303" s="132"/>
      <c r="J303" s="164">
        <f>BK303</f>
        <v>0</v>
      </c>
      <c r="L303" s="129"/>
      <c r="M303" s="134"/>
      <c r="N303" s="135"/>
      <c r="O303" s="135"/>
      <c r="P303" s="136">
        <f>SUM(P304:P380)</f>
        <v>0</v>
      </c>
      <c r="Q303" s="135"/>
      <c r="R303" s="136">
        <f>SUM(R304:R380)</f>
        <v>21.932483520000002</v>
      </c>
      <c r="S303" s="135"/>
      <c r="T303" s="137">
        <f>SUM(T304:T380)</f>
        <v>20.754519999999999</v>
      </c>
      <c r="AR303" s="130" t="s">
        <v>86</v>
      </c>
      <c r="AT303" s="138" t="s">
        <v>75</v>
      </c>
      <c r="AU303" s="138" t="s">
        <v>84</v>
      </c>
      <c r="AY303" s="130" t="s">
        <v>163</v>
      </c>
      <c r="BK303" s="139">
        <f>SUM(BK304:BK380)</f>
        <v>0</v>
      </c>
    </row>
    <row r="304" spans="1:65" s="2" customFormat="1" ht="16.5" customHeight="1">
      <c r="A304" s="30"/>
      <c r="B304" s="140"/>
      <c r="C304" s="141" t="s">
        <v>551</v>
      </c>
      <c r="D304" s="141" t="s">
        <v>164</v>
      </c>
      <c r="E304" s="142" t="s">
        <v>702</v>
      </c>
      <c r="F304" s="143" t="s">
        <v>703</v>
      </c>
      <c r="G304" s="144" t="s">
        <v>253</v>
      </c>
      <c r="H304" s="145">
        <v>177.43</v>
      </c>
      <c r="I304" s="146"/>
      <c r="J304" s="147">
        <f>ROUND(I304*H304,2)</f>
        <v>0</v>
      </c>
      <c r="K304" s="143" t="s">
        <v>227</v>
      </c>
      <c r="L304" s="31"/>
      <c r="M304" s="148" t="s">
        <v>1</v>
      </c>
      <c r="N304" s="149" t="s">
        <v>41</v>
      </c>
      <c r="O304" s="56"/>
      <c r="P304" s="150">
        <f>O304*H304</f>
        <v>0</v>
      </c>
      <c r="Q304" s="150">
        <v>0</v>
      </c>
      <c r="R304" s="150">
        <f>Q304*H304</f>
        <v>0</v>
      </c>
      <c r="S304" s="150">
        <v>0</v>
      </c>
      <c r="T304" s="151">
        <f>S304*H304</f>
        <v>0</v>
      </c>
      <c r="U304" s="30"/>
      <c r="V304" s="30"/>
      <c r="W304" s="30"/>
      <c r="X304" s="30"/>
      <c r="Y304" s="30"/>
      <c r="Z304" s="30"/>
      <c r="AA304" s="30"/>
      <c r="AB304" s="30"/>
      <c r="AC304" s="30"/>
      <c r="AD304" s="30"/>
      <c r="AE304" s="30"/>
      <c r="AR304" s="152" t="s">
        <v>289</v>
      </c>
      <c r="AT304" s="152" t="s">
        <v>164</v>
      </c>
      <c r="AU304" s="152" t="s">
        <v>86</v>
      </c>
      <c r="AY304" s="15" t="s">
        <v>163</v>
      </c>
      <c r="BE304" s="153">
        <f>IF(N304="základní",J304,0)</f>
        <v>0</v>
      </c>
      <c r="BF304" s="153">
        <f>IF(N304="snížená",J304,0)</f>
        <v>0</v>
      </c>
      <c r="BG304" s="153">
        <f>IF(N304="zákl. přenesená",J304,0)</f>
        <v>0</v>
      </c>
      <c r="BH304" s="153">
        <f>IF(N304="sníž. přenesená",J304,0)</f>
        <v>0</v>
      </c>
      <c r="BI304" s="153">
        <f>IF(N304="nulová",J304,0)</f>
        <v>0</v>
      </c>
      <c r="BJ304" s="15" t="s">
        <v>84</v>
      </c>
      <c r="BK304" s="153">
        <f>ROUND(I304*H304,2)</f>
        <v>0</v>
      </c>
      <c r="BL304" s="15" t="s">
        <v>289</v>
      </c>
      <c r="BM304" s="152" t="s">
        <v>1241</v>
      </c>
    </row>
    <row r="305" spans="1:65" s="13" customFormat="1" ht="11.25">
      <c r="B305" s="165"/>
      <c r="D305" s="166" t="s">
        <v>229</v>
      </c>
      <c r="E305" s="167" t="s">
        <v>1</v>
      </c>
      <c r="F305" s="168" t="s">
        <v>1143</v>
      </c>
      <c r="H305" s="169">
        <v>177.43</v>
      </c>
      <c r="I305" s="170"/>
      <c r="L305" s="165"/>
      <c r="M305" s="171"/>
      <c r="N305" s="172"/>
      <c r="O305" s="172"/>
      <c r="P305" s="172"/>
      <c r="Q305" s="172"/>
      <c r="R305" s="172"/>
      <c r="S305" s="172"/>
      <c r="T305" s="173"/>
      <c r="AT305" s="167" t="s">
        <v>229</v>
      </c>
      <c r="AU305" s="167" t="s">
        <v>86</v>
      </c>
      <c r="AV305" s="13" t="s">
        <v>86</v>
      </c>
      <c r="AW305" s="13" t="s">
        <v>32</v>
      </c>
      <c r="AX305" s="13" t="s">
        <v>84</v>
      </c>
      <c r="AY305" s="167" t="s">
        <v>163</v>
      </c>
    </row>
    <row r="306" spans="1:65" s="2" customFormat="1" ht="16.5" customHeight="1">
      <c r="A306" s="30"/>
      <c r="B306" s="140"/>
      <c r="C306" s="174" t="s">
        <v>555</v>
      </c>
      <c r="D306" s="174" t="s">
        <v>618</v>
      </c>
      <c r="E306" s="175" t="s">
        <v>706</v>
      </c>
      <c r="F306" s="176" t="s">
        <v>707</v>
      </c>
      <c r="G306" s="177" t="s">
        <v>226</v>
      </c>
      <c r="H306" s="178">
        <v>4.88</v>
      </c>
      <c r="I306" s="179"/>
      <c r="J306" s="180">
        <f>ROUND(I306*H306,2)</f>
        <v>0</v>
      </c>
      <c r="K306" s="176" t="s">
        <v>227</v>
      </c>
      <c r="L306" s="181"/>
      <c r="M306" s="182" t="s">
        <v>1</v>
      </c>
      <c r="N306" s="183" t="s">
        <v>41</v>
      </c>
      <c r="O306" s="56"/>
      <c r="P306" s="150">
        <f>O306*H306</f>
        <v>0</v>
      </c>
      <c r="Q306" s="150">
        <v>0.55000000000000004</v>
      </c>
      <c r="R306" s="150">
        <f>Q306*H306</f>
        <v>2.6840000000000002</v>
      </c>
      <c r="S306" s="150">
        <v>0</v>
      </c>
      <c r="T306" s="151">
        <f>S306*H306</f>
        <v>0</v>
      </c>
      <c r="U306" s="30"/>
      <c r="V306" s="30"/>
      <c r="W306" s="30"/>
      <c r="X306" s="30"/>
      <c r="Y306" s="30"/>
      <c r="Z306" s="30"/>
      <c r="AA306" s="30"/>
      <c r="AB306" s="30"/>
      <c r="AC306" s="30"/>
      <c r="AD306" s="30"/>
      <c r="AE306" s="30"/>
      <c r="AR306" s="152" t="s">
        <v>362</v>
      </c>
      <c r="AT306" s="152" t="s">
        <v>618</v>
      </c>
      <c r="AU306" s="152" t="s">
        <v>86</v>
      </c>
      <c r="AY306" s="15" t="s">
        <v>163</v>
      </c>
      <c r="BE306" s="153">
        <f>IF(N306="základní",J306,0)</f>
        <v>0</v>
      </c>
      <c r="BF306" s="153">
        <f>IF(N306="snížená",J306,0)</f>
        <v>0</v>
      </c>
      <c r="BG306" s="153">
        <f>IF(N306="zákl. přenesená",J306,0)</f>
        <v>0</v>
      </c>
      <c r="BH306" s="153">
        <f>IF(N306="sníž. přenesená",J306,0)</f>
        <v>0</v>
      </c>
      <c r="BI306" s="153">
        <f>IF(N306="nulová",J306,0)</f>
        <v>0</v>
      </c>
      <c r="BJ306" s="15" t="s">
        <v>84</v>
      </c>
      <c r="BK306" s="153">
        <f>ROUND(I306*H306,2)</f>
        <v>0</v>
      </c>
      <c r="BL306" s="15" t="s">
        <v>289</v>
      </c>
      <c r="BM306" s="152" t="s">
        <v>1242</v>
      </c>
    </row>
    <row r="307" spans="1:65" s="13" customFormat="1" ht="11.25">
      <c r="B307" s="165"/>
      <c r="D307" s="166" t="s">
        <v>229</v>
      </c>
      <c r="E307" s="167" t="s">
        <v>1</v>
      </c>
      <c r="F307" s="168" t="s">
        <v>1243</v>
      </c>
      <c r="H307" s="169">
        <v>4.4359999999999999</v>
      </c>
      <c r="I307" s="170"/>
      <c r="L307" s="165"/>
      <c r="M307" s="171"/>
      <c r="N307" s="172"/>
      <c r="O307" s="172"/>
      <c r="P307" s="172"/>
      <c r="Q307" s="172"/>
      <c r="R307" s="172"/>
      <c r="S307" s="172"/>
      <c r="T307" s="173"/>
      <c r="AT307" s="167" t="s">
        <v>229</v>
      </c>
      <c r="AU307" s="167" t="s">
        <v>86</v>
      </c>
      <c r="AV307" s="13" t="s">
        <v>86</v>
      </c>
      <c r="AW307" s="13" t="s">
        <v>32</v>
      </c>
      <c r="AX307" s="13" t="s">
        <v>84</v>
      </c>
      <c r="AY307" s="167" t="s">
        <v>163</v>
      </c>
    </row>
    <row r="308" spans="1:65" s="13" customFormat="1" ht="11.25">
      <c r="B308" s="165"/>
      <c r="D308" s="166" t="s">
        <v>229</v>
      </c>
      <c r="F308" s="168" t="s">
        <v>1244</v>
      </c>
      <c r="H308" s="169">
        <v>4.88</v>
      </c>
      <c r="I308" s="170"/>
      <c r="L308" s="165"/>
      <c r="M308" s="171"/>
      <c r="N308" s="172"/>
      <c r="O308" s="172"/>
      <c r="P308" s="172"/>
      <c r="Q308" s="172"/>
      <c r="R308" s="172"/>
      <c r="S308" s="172"/>
      <c r="T308" s="173"/>
      <c r="AT308" s="167" t="s">
        <v>229</v>
      </c>
      <c r="AU308" s="167" t="s">
        <v>86</v>
      </c>
      <c r="AV308" s="13" t="s">
        <v>86</v>
      </c>
      <c r="AW308" s="13" t="s">
        <v>3</v>
      </c>
      <c r="AX308" s="13" t="s">
        <v>84</v>
      </c>
      <c r="AY308" s="167" t="s">
        <v>163</v>
      </c>
    </row>
    <row r="309" spans="1:65" s="2" customFormat="1" ht="16.5" customHeight="1">
      <c r="A309" s="30"/>
      <c r="B309" s="140"/>
      <c r="C309" s="141" t="s">
        <v>559</v>
      </c>
      <c r="D309" s="141" t="s">
        <v>164</v>
      </c>
      <c r="E309" s="142" t="s">
        <v>712</v>
      </c>
      <c r="F309" s="143" t="s">
        <v>713</v>
      </c>
      <c r="G309" s="144" t="s">
        <v>253</v>
      </c>
      <c r="H309" s="145">
        <v>177.43</v>
      </c>
      <c r="I309" s="146"/>
      <c r="J309" s="147">
        <f>ROUND(I309*H309,2)</f>
        <v>0</v>
      </c>
      <c r="K309" s="143" t="s">
        <v>227</v>
      </c>
      <c r="L309" s="31"/>
      <c r="M309" s="148" t="s">
        <v>1</v>
      </c>
      <c r="N309" s="149" t="s">
        <v>41</v>
      </c>
      <c r="O309" s="56"/>
      <c r="P309" s="150">
        <f>O309*H309</f>
        <v>0</v>
      </c>
      <c r="Q309" s="150">
        <v>0</v>
      </c>
      <c r="R309" s="150">
        <f>Q309*H309</f>
        <v>0</v>
      </c>
      <c r="S309" s="150">
        <v>0</v>
      </c>
      <c r="T309" s="151">
        <f>S309*H309</f>
        <v>0</v>
      </c>
      <c r="U309" s="30"/>
      <c r="V309" s="30"/>
      <c r="W309" s="30"/>
      <c r="X309" s="30"/>
      <c r="Y309" s="30"/>
      <c r="Z309" s="30"/>
      <c r="AA309" s="30"/>
      <c r="AB309" s="30"/>
      <c r="AC309" s="30"/>
      <c r="AD309" s="30"/>
      <c r="AE309" s="30"/>
      <c r="AR309" s="152" t="s">
        <v>289</v>
      </c>
      <c r="AT309" s="152" t="s">
        <v>164</v>
      </c>
      <c r="AU309" s="152" t="s">
        <v>86</v>
      </c>
      <c r="AY309" s="15" t="s">
        <v>163</v>
      </c>
      <c r="BE309" s="153">
        <f>IF(N309="základní",J309,0)</f>
        <v>0</v>
      </c>
      <c r="BF309" s="153">
        <f>IF(N309="snížená",J309,0)</f>
        <v>0</v>
      </c>
      <c r="BG309" s="153">
        <f>IF(N309="zákl. přenesená",J309,0)</f>
        <v>0</v>
      </c>
      <c r="BH309" s="153">
        <f>IF(N309="sníž. přenesená",J309,0)</f>
        <v>0</v>
      </c>
      <c r="BI309" s="153">
        <f>IF(N309="nulová",J309,0)</f>
        <v>0</v>
      </c>
      <c r="BJ309" s="15" t="s">
        <v>84</v>
      </c>
      <c r="BK309" s="153">
        <f>ROUND(I309*H309,2)</f>
        <v>0</v>
      </c>
      <c r="BL309" s="15" t="s">
        <v>289</v>
      </c>
      <c r="BM309" s="152" t="s">
        <v>1245</v>
      </c>
    </row>
    <row r="310" spans="1:65" s="13" customFormat="1" ht="11.25">
      <c r="B310" s="165"/>
      <c r="D310" s="166" t="s">
        <v>229</v>
      </c>
      <c r="E310" s="167" t="s">
        <v>1</v>
      </c>
      <c r="F310" s="168" t="s">
        <v>1143</v>
      </c>
      <c r="H310" s="169">
        <v>177.43</v>
      </c>
      <c r="I310" s="170"/>
      <c r="L310" s="165"/>
      <c r="M310" s="171"/>
      <c r="N310" s="172"/>
      <c r="O310" s="172"/>
      <c r="P310" s="172"/>
      <c r="Q310" s="172"/>
      <c r="R310" s="172"/>
      <c r="S310" s="172"/>
      <c r="T310" s="173"/>
      <c r="AT310" s="167" t="s">
        <v>229</v>
      </c>
      <c r="AU310" s="167" t="s">
        <v>86</v>
      </c>
      <c r="AV310" s="13" t="s">
        <v>86</v>
      </c>
      <c r="AW310" s="13" t="s">
        <v>32</v>
      </c>
      <c r="AX310" s="13" t="s">
        <v>84</v>
      </c>
      <c r="AY310" s="167" t="s">
        <v>163</v>
      </c>
    </row>
    <row r="311" spans="1:65" s="2" customFormat="1" ht="21.75" customHeight="1">
      <c r="A311" s="30"/>
      <c r="B311" s="140"/>
      <c r="C311" s="174" t="s">
        <v>105</v>
      </c>
      <c r="D311" s="174" t="s">
        <v>618</v>
      </c>
      <c r="E311" s="175" t="s">
        <v>715</v>
      </c>
      <c r="F311" s="176" t="s">
        <v>716</v>
      </c>
      <c r="G311" s="177" t="s">
        <v>226</v>
      </c>
      <c r="H311" s="178">
        <v>7.8070000000000004</v>
      </c>
      <c r="I311" s="179"/>
      <c r="J311" s="180">
        <f>ROUND(I311*H311,2)</f>
        <v>0</v>
      </c>
      <c r="K311" s="176" t="s">
        <v>227</v>
      </c>
      <c r="L311" s="181"/>
      <c r="M311" s="182" t="s">
        <v>1</v>
      </c>
      <c r="N311" s="183" t="s">
        <v>41</v>
      </c>
      <c r="O311" s="56"/>
      <c r="P311" s="150">
        <f>O311*H311</f>
        <v>0</v>
      </c>
      <c r="Q311" s="150">
        <v>0.55000000000000004</v>
      </c>
      <c r="R311" s="150">
        <f>Q311*H311</f>
        <v>4.2938500000000008</v>
      </c>
      <c r="S311" s="150">
        <v>0</v>
      </c>
      <c r="T311" s="151">
        <f>S311*H311</f>
        <v>0</v>
      </c>
      <c r="U311" s="30"/>
      <c r="V311" s="30"/>
      <c r="W311" s="30"/>
      <c r="X311" s="30"/>
      <c r="Y311" s="30"/>
      <c r="Z311" s="30"/>
      <c r="AA311" s="30"/>
      <c r="AB311" s="30"/>
      <c r="AC311" s="30"/>
      <c r="AD311" s="30"/>
      <c r="AE311" s="30"/>
      <c r="AR311" s="152" t="s">
        <v>362</v>
      </c>
      <c r="AT311" s="152" t="s">
        <v>618</v>
      </c>
      <c r="AU311" s="152" t="s">
        <v>86</v>
      </c>
      <c r="AY311" s="15" t="s">
        <v>163</v>
      </c>
      <c r="BE311" s="153">
        <f>IF(N311="základní",J311,0)</f>
        <v>0</v>
      </c>
      <c r="BF311" s="153">
        <f>IF(N311="snížená",J311,0)</f>
        <v>0</v>
      </c>
      <c r="BG311" s="153">
        <f>IF(N311="zákl. přenesená",J311,0)</f>
        <v>0</v>
      </c>
      <c r="BH311" s="153">
        <f>IF(N311="sníž. přenesená",J311,0)</f>
        <v>0</v>
      </c>
      <c r="BI311" s="153">
        <f>IF(N311="nulová",J311,0)</f>
        <v>0</v>
      </c>
      <c r="BJ311" s="15" t="s">
        <v>84</v>
      </c>
      <c r="BK311" s="153">
        <f>ROUND(I311*H311,2)</f>
        <v>0</v>
      </c>
      <c r="BL311" s="15" t="s">
        <v>289</v>
      </c>
      <c r="BM311" s="152" t="s">
        <v>1246</v>
      </c>
    </row>
    <row r="312" spans="1:65" s="13" customFormat="1" ht="11.25">
      <c r="B312" s="165"/>
      <c r="D312" s="166" t="s">
        <v>229</v>
      </c>
      <c r="E312" s="167" t="s">
        <v>1</v>
      </c>
      <c r="F312" s="168" t="s">
        <v>1247</v>
      </c>
      <c r="H312" s="169">
        <v>7.0970000000000004</v>
      </c>
      <c r="I312" s="170"/>
      <c r="L312" s="165"/>
      <c r="M312" s="171"/>
      <c r="N312" s="172"/>
      <c r="O312" s="172"/>
      <c r="P312" s="172"/>
      <c r="Q312" s="172"/>
      <c r="R312" s="172"/>
      <c r="S312" s="172"/>
      <c r="T312" s="173"/>
      <c r="AT312" s="167" t="s">
        <v>229</v>
      </c>
      <c r="AU312" s="167" t="s">
        <v>86</v>
      </c>
      <c r="AV312" s="13" t="s">
        <v>86</v>
      </c>
      <c r="AW312" s="13" t="s">
        <v>32</v>
      </c>
      <c r="AX312" s="13" t="s">
        <v>84</v>
      </c>
      <c r="AY312" s="167" t="s">
        <v>163</v>
      </c>
    </row>
    <row r="313" spans="1:65" s="13" customFormat="1" ht="11.25">
      <c r="B313" s="165"/>
      <c r="D313" s="166" t="s">
        <v>229</v>
      </c>
      <c r="F313" s="168" t="s">
        <v>1248</v>
      </c>
      <c r="H313" s="169">
        <v>7.8070000000000004</v>
      </c>
      <c r="I313" s="170"/>
      <c r="L313" s="165"/>
      <c r="M313" s="171"/>
      <c r="N313" s="172"/>
      <c r="O313" s="172"/>
      <c r="P313" s="172"/>
      <c r="Q313" s="172"/>
      <c r="R313" s="172"/>
      <c r="S313" s="172"/>
      <c r="T313" s="173"/>
      <c r="AT313" s="167" t="s">
        <v>229</v>
      </c>
      <c r="AU313" s="167" t="s">
        <v>86</v>
      </c>
      <c r="AV313" s="13" t="s">
        <v>86</v>
      </c>
      <c r="AW313" s="13" t="s">
        <v>3</v>
      </c>
      <c r="AX313" s="13" t="s">
        <v>84</v>
      </c>
      <c r="AY313" s="167" t="s">
        <v>163</v>
      </c>
    </row>
    <row r="314" spans="1:65" s="2" customFormat="1" ht="21.75" customHeight="1">
      <c r="A314" s="30"/>
      <c r="B314" s="140"/>
      <c r="C314" s="141" t="s">
        <v>570</v>
      </c>
      <c r="D314" s="141" t="s">
        <v>164</v>
      </c>
      <c r="E314" s="142" t="s">
        <v>721</v>
      </c>
      <c r="F314" s="143" t="s">
        <v>722</v>
      </c>
      <c r="G314" s="144" t="s">
        <v>253</v>
      </c>
      <c r="H314" s="145">
        <v>131.72</v>
      </c>
      <c r="I314" s="146"/>
      <c r="J314" s="147">
        <f>ROUND(I314*H314,2)</f>
        <v>0</v>
      </c>
      <c r="K314" s="143" t="s">
        <v>227</v>
      </c>
      <c r="L314" s="31"/>
      <c r="M314" s="148" t="s">
        <v>1</v>
      </c>
      <c r="N314" s="149" t="s">
        <v>41</v>
      </c>
      <c r="O314" s="56"/>
      <c r="P314" s="150">
        <f>O314*H314</f>
        <v>0</v>
      </c>
      <c r="Q314" s="150">
        <v>0</v>
      </c>
      <c r="R314" s="150">
        <f>Q314*H314</f>
        <v>0</v>
      </c>
      <c r="S314" s="150">
        <v>1.7999999999999999E-2</v>
      </c>
      <c r="T314" s="151">
        <f>S314*H314</f>
        <v>2.3709599999999997</v>
      </c>
      <c r="U314" s="30"/>
      <c r="V314" s="30"/>
      <c r="W314" s="30"/>
      <c r="X314" s="30"/>
      <c r="Y314" s="30"/>
      <c r="Z314" s="30"/>
      <c r="AA314" s="30"/>
      <c r="AB314" s="30"/>
      <c r="AC314" s="30"/>
      <c r="AD314" s="30"/>
      <c r="AE314" s="30"/>
      <c r="AR314" s="152" t="s">
        <v>289</v>
      </c>
      <c r="AT314" s="152" t="s">
        <v>164</v>
      </c>
      <c r="AU314" s="152" t="s">
        <v>86</v>
      </c>
      <c r="AY314" s="15" t="s">
        <v>163</v>
      </c>
      <c r="BE314" s="153">
        <f>IF(N314="základní",J314,0)</f>
        <v>0</v>
      </c>
      <c r="BF314" s="153">
        <f>IF(N314="snížená",J314,0)</f>
        <v>0</v>
      </c>
      <c r="BG314" s="153">
        <f>IF(N314="zákl. přenesená",J314,0)</f>
        <v>0</v>
      </c>
      <c r="BH314" s="153">
        <f>IF(N314="sníž. přenesená",J314,0)</f>
        <v>0</v>
      </c>
      <c r="BI314" s="153">
        <f>IF(N314="nulová",J314,0)</f>
        <v>0</v>
      </c>
      <c r="BJ314" s="15" t="s">
        <v>84</v>
      </c>
      <c r="BK314" s="153">
        <f>ROUND(I314*H314,2)</f>
        <v>0</v>
      </c>
      <c r="BL314" s="15" t="s">
        <v>289</v>
      </c>
      <c r="BM314" s="152" t="s">
        <v>1249</v>
      </c>
    </row>
    <row r="315" spans="1:65" s="13" customFormat="1" ht="11.25">
      <c r="B315" s="165"/>
      <c r="D315" s="166" t="s">
        <v>229</v>
      </c>
      <c r="E315" s="167" t="s">
        <v>1</v>
      </c>
      <c r="F315" s="168" t="s">
        <v>1225</v>
      </c>
      <c r="H315" s="169">
        <v>20.54</v>
      </c>
      <c r="I315" s="170"/>
      <c r="L315" s="165"/>
      <c r="M315" s="171"/>
      <c r="N315" s="172"/>
      <c r="O315" s="172"/>
      <c r="P315" s="172"/>
      <c r="Q315" s="172"/>
      <c r="R315" s="172"/>
      <c r="S315" s="172"/>
      <c r="T315" s="173"/>
      <c r="AT315" s="167" t="s">
        <v>229</v>
      </c>
      <c r="AU315" s="167" t="s">
        <v>86</v>
      </c>
      <c r="AV315" s="13" t="s">
        <v>86</v>
      </c>
      <c r="AW315" s="13" t="s">
        <v>32</v>
      </c>
      <c r="AX315" s="13" t="s">
        <v>76</v>
      </c>
      <c r="AY315" s="167" t="s">
        <v>163</v>
      </c>
    </row>
    <row r="316" spans="1:65" s="13" customFormat="1" ht="11.25">
      <c r="B316" s="165"/>
      <c r="D316" s="166" t="s">
        <v>229</v>
      </c>
      <c r="E316" s="167" t="s">
        <v>1</v>
      </c>
      <c r="F316" s="168" t="s">
        <v>1226</v>
      </c>
      <c r="H316" s="169">
        <v>20.48</v>
      </c>
      <c r="I316" s="170"/>
      <c r="L316" s="165"/>
      <c r="M316" s="171"/>
      <c r="N316" s="172"/>
      <c r="O316" s="172"/>
      <c r="P316" s="172"/>
      <c r="Q316" s="172"/>
      <c r="R316" s="172"/>
      <c r="S316" s="172"/>
      <c r="T316" s="173"/>
      <c r="AT316" s="167" t="s">
        <v>229</v>
      </c>
      <c r="AU316" s="167" t="s">
        <v>86</v>
      </c>
      <c r="AV316" s="13" t="s">
        <v>86</v>
      </c>
      <c r="AW316" s="13" t="s">
        <v>32</v>
      </c>
      <c r="AX316" s="13" t="s">
        <v>76</v>
      </c>
      <c r="AY316" s="167" t="s">
        <v>163</v>
      </c>
    </row>
    <row r="317" spans="1:65" s="13" customFormat="1" ht="11.25">
      <c r="B317" s="165"/>
      <c r="D317" s="166" t="s">
        <v>229</v>
      </c>
      <c r="E317" s="167" t="s">
        <v>1</v>
      </c>
      <c r="F317" s="168" t="s">
        <v>1227</v>
      </c>
      <c r="H317" s="169">
        <v>19.399999999999999</v>
      </c>
      <c r="I317" s="170"/>
      <c r="L317" s="165"/>
      <c r="M317" s="171"/>
      <c r="N317" s="172"/>
      <c r="O317" s="172"/>
      <c r="P317" s="172"/>
      <c r="Q317" s="172"/>
      <c r="R317" s="172"/>
      <c r="S317" s="172"/>
      <c r="T317" s="173"/>
      <c r="AT317" s="167" t="s">
        <v>229</v>
      </c>
      <c r="AU317" s="167" t="s">
        <v>86</v>
      </c>
      <c r="AV317" s="13" t="s">
        <v>86</v>
      </c>
      <c r="AW317" s="13" t="s">
        <v>32</v>
      </c>
      <c r="AX317" s="13" t="s">
        <v>76</v>
      </c>
      <c r="AY317" s="167" t="s">
        <v>163</v>
      </c>
    </row>
    <row r="318" spans="1:65" s="13" customFormat="1" ht="11.25">
      <c r="B318" s="165"/>
      <c r="D318" s="166" t="s">
        <v>229</v>
      </c>
      <c r="E318" s="167" t="s">
        <v>1</v>
      </c>
      <c r="F318" s="168" t="s">
        <v>1228</v>
      </c>
      <c r="H318" s="169">
        <v>68.3</v>
      </c>
      <c r="I318" s="170"/>
      <c r="L318" s="165"/>
      <c r="M318" s="171"/>
      <c r="N318" s="172"/>
      <c r="O318" s="172"/>
      <c r="P318" s="172"/>
      <c r="Q318" s="172"/>
      <c r="R318" s="172"/>
      <c r="S318" s="172"/>
      <c r="T318" s="173"/>
      <c r="AT318" s="167" t="s">
        <v>229</v>
      </c>
      <c r="AU318" s="167" t="s">
        <v>86</v>
      </c>
      <c r="AV318" s="13" t="s">
        <v>86</v>
      </c>
      <c r="AW318" s="13" t="s">
        <v>32</v>
      </c>
      <c r="AX318" s="13" t="s">
        <v>76</v>
      </c>
      <c r="AY318" s="167" t="s">
        <v>163</v>
      </c>
    </row>
    <row r="319" spans="1:65" s="13" customFormat="1" ht="11.25">
      <c r="B319" s="165"/>
      <c r="D319" s="166" t="s">
        <v>229</v>
      </c>
      <c r="E319" s="167" t="s">
        <v>1</v>
      </c>
      <c r="F319" s="168" t="s">
        <v>1250</v>
      </c>
      <c r="H319" s="169">
        <v>3</v>
      </c>
      <c r="I319" s="170"/>
      <c r="L319" s="165"/>
      <c r="M319" s="171"/>
      <c r="N319" s="172"/>
      <c r="O319" s="172"/>
      <c r="P319" s="172"/>
      <c r="Q319" s="172"/>
      <c r="R319" s="172"/>
      <c r="S319" s="172"/>
      <c r="T319" s="173"/>
      <c r="AT319" s="167" t="s">
        <v>229</v>
      </c>
      <c r="AU319" s="167" t="s">
        <v>86</v>
      </c>
      <c r="AV319" s="13" t="s">
        <v>86</v>
      </c>
      <c r="AW319" s="13" t="s">
        <v>32</v>
      </c>
      <c r="AX319" s="13" t="s">
        <v>76</v>
      </c>
      <c r="AY319" s="167" t="s">
        <v>163</v>
      </c>
    </row>
    <row r="320" spans="1:65" s="2" customFormat="1" ht="21.75" customHeight="1">
      <c r="A320" s="30"/>
      <c r="B320" s="140"/>
      <c r="C320" s="141" t="s">
        <v>578</v>
      </c>
      <c r="D320" s="141" t="s">
        <v>164</v>
      </c>
      <c r="E320" s="142" t="s">
        <v>721</v>
      </c>
      <c r="F320" s="143" t="s">
        <v>722</v>
      </c>
      <c r="G320" s="144" t="s">
        <v>253</v>
      </c>
      <c r="H320" s="145">
        <v>177.43</v>
      </c>
      <c r="I320" s="146"/>
      <c r="J320" s="147">
        <f>ROUND(I320*H320,2)</f>
        <v>0</v>
      </c>
      <c r="K320" s="143" t="s">
        <v>227</v>
      </c>
      <c r="L320" s="31"/>
      <c r="M320" s="148" t="s">
        <v>1</v>
      </c>
      <c r="N320" s="149" t="s">
        <v>41</v>
      </c>
      <c r="O320" s="56"/>
      <c r="P320" s="150">
        <f>O320*H320</f>
        <v>0</v>
      </c>
      <c r="Q320" s="150">
        <v>0</v>
      </c>
      <c r="R320" s="150">
        <f>Q320*H320</f>
        <v>0</v>
      </c>
      <c r="S320" s="150">
        <v>1.7999999999999999E-2</v>
      </c>
      <c r="T320" s="151">
        <f>S320*H320</f>
        <v>3.19374</v>
      </c>
      <c r="U320" s="30"/>
      <c r="V320" s="30"/>
      <c r="W320" s="30"/>
      <c r="X320" s="30"/>
      <c r="Y320" s="30"/>
      <c r="Z320" s="30"/>
      <c r="AA320" s="30"/>
      <c r="AB320" s="30"/>
      <c r="AC320" s="30"/>
      <c r="AD320" s="30"/>
      <c r="AE320" s="30"/>
      <c r="AR320" s="152" t="s">
        <v>289</v>
      </c>
      <c r="AT320" s="152" t="s">
        <v>164</v>
      </c>
      <c r="AU320" s="152" t="s">
        <v>86</v>
      </c>
      <c r="AY320" s="15" t="s">
        <v>163</v>
      </c>
      <c r="BE320" s="153">
        <f>IF(N320="základní",J320,0)</f>
        <v>0</v>
      </c>
      <c r="BF320" s="153">
        <f>IF(N320="snížená",J320,0)</f>
        <v>0</v>
      </c>
      <c r="BG320" s="153">
        <f>IF(N320="zákl. přenesená",J320,0)</f>
        <v>0</v>
      </c>
      <c r="BH320" s="153">
        <f>IF(N320="sníž. přenesená",J320,0)</f>
        <v>0</v>
      </c>
      <c r="BI320" s="153">
        <f>IF(N320="nulová",J320,0)</f>
        <v>0</v>
      </c>
      <c r="BJ320" s="15" t="s">
        <v>84</v>
      </c>
      <c r="BK320" s="153">
        <f>ROUND(I320*H320,2)</f>
        <v>0</v>
      </c>
      <c r="BL320" s="15" t="s">
        <v>289</v>
      </c>
      <c r="BM320" s="152" t="s">
        <v>1251</v>
      </c>
    </row>
    <row r="321" spans="1:65" s="13" customFormat="1" ht="11.25">
      <c r="B321" s="165"/>
      <c r="D321" s="166" t="s">
        <v>229</v>
      </c>
      <c r="E321" s="167" t="s">
        <v>1</v>
      </c>
      <c r="F321" s="168" t="s">
        <v>1143</v>
      </c>
      <c r="H321" s="169">
        <v>177.43</v>
      </c>
      <c r="I321" s="170"/>
      <c r="L321" s="165"/>
      <c r="M321" s="171"/>
      <c r="N321" s="172"/>
      <c r="O321" s="172"/>
      <c r="P321" s="172"/>
      <c r="Q321" s="172"/>
      <c r="R321" s="172"/>
      <c r="S321" s="172"/>
      <c r="T321" s="173"/>
      <c r="AT321" s="167" t="s">
        <v>229</v>
      </c>
      <c r="AU321" s="167" t="s">
        <v>86</v>
      </c>
      <c r="AV321" s="13" t="s">
        <v>86</v>
      </c>
      <c r="AW321" s="13" t="s">
        <v>32</v>
      </c>
      <c r="AX321" s="13" t="s">
        <v>84</v>
      </c>
      <c r="AY321" s="167" t="s">
        <v>163</v>
      </c>
    </row>
    <row r="322" spans="1:65" s="2" customFormat="1" ht="16.5" customHeight="1">
      <c r="A322" s="30"/>
      <c r="B322" s="140"/>
      <c r="C322" s="141" t="s">
        <v>582</v>
      </c>
      <c r="D322" s="141" t="s">
        <v>164</v>
      </c>
      <c r="E322" s="142" t="s">
        <v>1252</v>
      </c>
      <c r="F322" s="143" t="s">
        <v>1253</v>
      </c>
      <c r="G322" s="144" t="s">
        <v>253</v>
      </c>
      <c r="H322" s="145">
        <v>128.72</v>
      </c>
      <c r="I322" s="146"/>
      <c r="J322" s="147">
        <f>ROUND(I322*H322,2)</f>
        <v>0</v>
      </c>
      <c r="K322" s="143" t="s">
        <v>227</v>
      </c>
      <c r="L322" s="31"/>
      <c r="M322" s="148" t="s">
        <v>1</v>
      </c>
      <c r="N322" s="149" t="s">
        <v>41</v>
      </c>
      <c r="O322" s="56"/>
      <c r="P322" s="150">
        <f>O322*H322</f>
        <v>0</v>
      </c>
      <c r="Q322" s="150">
        <v>0</v>
      </c>
      <c r="R322" s="150">
        <f>Q322*H322</f>
        <v>0</v>
      </c>
      <c r="S322" s="150">
        <v>0</v>
      </c>
      <c r="T322" s="151">
        <f>S322*H322</f>
        <v>0</v>
      </c>
      <c r="U322" s="30"/>
      <c r="V322" s="30"/>
      <c r="W322" s="30"/>
      <c r="X322" s="30"/>
      <c r="Y322" s="30"/>
      <c r="Z322" s="30"/>
      <c r="AA322" s="30"/>
      <c r="AB322" s="30"/>
      <c r="AC322" s="30"/>
      <c r="AD322" s="30"/>
      <c r="AE322" s="30"/>
      <c r="AR322" s="152" t="s">
        <v>289</v>
      </c>
      <c r="AT322" s="152" t="s">
        <v>164</v>
      </c>
      <c r="AU322" s="152" t="s">
        <v>86</v>
      </c>
      <c r="AY322" s="15" t="s">
        <v>163</v>
      </c>
      <c r="BE322" s="153">
        <f>IF(N322="základní",J322,0)</f>
        <v>0</v>
      </c>
      <c r="BF322" s="153">
        <f>IF(N322="snížená",J322,0)</f>
        <v>0</v>
      </c>
      <c r="BG322" s="153">
        <f>IF(N322="zákl. přenesená",J322,0)</f>
        <v>0</v>
      </c>
      <c r="BH322" s="153">
        <f>IF(N322="sníž. přenesená",J322,0)</f>
        <v>0</v>
      </c>
      <c r="BI322" s="153">
        <f>IF(N322="nulová",J322,0)</f>
        <v>0</v>
      </c>
      <c r="BJ322" s="15" t="s">
        <v>84</v>
      </c>
      <c r="BK322" s="153">
        <f>ROUND(I322*H322,2)</f>
        <v>0</v>
      </c>
      <c r="BL322" s="15" t="s">
        <v>289</v>
      </c>
      <c r="BM322" s="152" t="s">
        <v>1254</v>
      </c>
    </row>
    <row r="323" spans="1:65" s="13" customFormat="1" ht="11.25">
      <c r="B323" s="165"/>
      <c r="D323" s="166" t="s">
        <v>229</v>
      </c>
      <c r="E323" s="167" t="s">
        <v>1</v>
      </c>
      <c r="F323" s="168" t="s">
        <v>1225</v>
      </c>
      <c r="H323" s="169">
        <v>20.54</v>
      </c>
      <c r="I323" s="170"/>
      <c r="L323" s="165"/>
      <c r="M323" s="171"/>
      <c r="N323" s="172"/>
      <c r="O323" s="172"/>
      <c r="P323" s="172"/>
      <c r="Q323" s="172"/>
      <c r="R323" s="172"/>
      <c r="S323" s="172"/>
      <c r="T323" s="173"/>
      <c r="AT323" s="167" t="s">
        <v>229</v>
      </c>
      <c r="AU323" s="167" t="s">
        <v>86</v>
      </c>
      <c r="AV323" s="13" t="s">
        <v>86</v>
      </c>
      <c r="AW323" s="13" t="s">
        <v>32</v>
      </c>
      <c r="AX323" s="13" t="s">
        <v>76</v>
      </c>
      <c r="AY323" s="167" t="s">
        <v>163</v>
      </c>
    </row>
    <row r="324" spans="1:65" s="13" customFormat="1" ht="11.25">
      <c r="B324" s="165"/>
      <c r="D324" s="166" t="s">
        <v>229</v>
      </c>
      <c r="E324" s="167" t="s">
        <v>1</v>
      </c>
      <c r="F324" s="168" t="s">
        <v>1226</v>
      </c>
      <c r="H324" s="169">
        <v>20.48</v>
      </c>
      <c r="I324" s="170"/>
      <c r="L324" s="165"/>
      <c r="M324" s="171"/>
      <c r="N324" s="172"/>
      <c r="O324" s="172"/>
      <c r="P324" s="172"/>
      <c r="Q324" s="172"/>
      <c r="R324" s="172"/>
      <c r="S324" s="172"/>
      <c r="T324" s="173"/>
      <c r="AT324" s="167" t="s">
        <v>229</v>
      </c>
      <c r="AU324" s="167" t="s">
        <v>86</v>
      </c>
      <c r="AV324" s="13" t="s">
        <v>86</v>
      </c>
      <c r="AW324" s="13" t="s">
        <v>32</v>
      </c>
      <c r="AX324" s="13" t="s">
        <v>76</v>
      </c>
      <c r="AY324" s="167" t="s">
        <v>163</v>
      </c>
    </row>
    <row r="325" spans="1:65" s="13" customFormat="1" ht="11.25">
      <c r="B325" s="165"/>
      <c r="D325" s="166" t="s">
        <v>229</v>
      </c>
      <c r="E325" s="167" t="s">
        <v>1</v>
      </c>
      <c r="F325" s="168" t="s">
        <v>1227</v>
      </c>
      <c r="H325" s="169">
        <v>19.399999999999999</v>
      </c>
      <c r="I325" s="170"/>
      <c r="L325" s="165"/>
      <c r="M325" s="171"/>
      <c r="N325" s="172"/>
      <c r="O325" s="172"/>
      <c r="P325" s="172"/>
      <c r="Q325" s="172"/>
      <c r="R325" s="172"/>
      <c r="S325" s="172"/>
      <c r="T325" s="173"/>
      <c r="AT325" s="167" t="s">
        <v>229</v>
      </c>
      <c r="AU325" s="167" t="s">
        <v>86</v>
      </c>
      <c r="AV325" s="13" t="s">
        <v>86</v>
      </c>
      <c r="AW325" s="13" t="s">
        <v>32</v>
      </c>
      <c r="AX325" s="13" t="s">
        <v>76</v>
      </c>
      <c r="AY325" s="167" t="s">
        <v>163</v>
      </c>
    </row>
    <row r="326" spans="1:65" s="13" customFormat="1" ht="11.25">
      <c r="B326" s="165"/>
      <c r="D326" s="166" t="s">
        <v>229</v>
      </c>
      <c r="E326" s="167" t="s">
        <v>1</v>
      </c>
      <c r="F326" s="168" t="s">
        <v>1228</v>
      </c>
      <c r="H326" s="169">
        <v>68.3</v>
      </c>
      <c r="I326" s="170"/>
      <c r="L326" s="165"/>
      <c r="M326" s="171"/>
      <c r="N326" s="172"/>
      <c r="O326" s="172"/>
      <c r="P326" s="172"/>
      <c r="Q326" s="172"/>
      <c r="R326" s="172"/>
      <c r="S326" s="172"/>
      <c r="T326" s="173"/>
      <c r="AT326" s="167" t="s">
        <v>229</v>
      </c>
      <c r="AU326" s="167" t="s">
        <v>86</v>
      </c>
      <c r="AV326" s="13" t="s">
        <v>86</v>
      </c>
      <c r="AW326" s="13" t="s">
        <v>32</v>
      </c>
      <c r="AX326" s="13" t="s">
        <v>76</v>
      </c>
      <c r="AY326" s="167" t="s">
        <v>163</v>
      </c>
    </row>
    <row r="327" spans="1:65" s="2" customFormat="1" ht="16.5" customHeight="1">
      <c r="A327" s="30"/>
      <c r="B327" s="140"/>
      <c r="C327" s="174" t="s">
        <v>586</v>
      </c>
      <c r="D327" s="174" t="s">
        <v>618</v>
      </c>
      <c r="E327" s="175" t="s">
        <v>1255</v>
      </c>
      <c r="F327" s="176" t="s">
        <v>1256</v>
      </c>
      <c r="G327" s="177" t="s">
        <v>253</v>
      </c>
      <c r="H327" s="178">
        <v>139.018</v>
      </c>
      <c r="I327" s="179"/>
      <c r="J327" s="180">
        <f>ROUND(I327*H327,2)</f>
        <v>0</v>
      </c>
      <c r="K327" s="176" t="s">
        <v>227</v>
      </c>
      <c r="L327" s="181"/>
      <c r="M327" s="182" t="s">
        <v>1</v>
      </c>
      <c r="N327" s="183" t="s">
        <v>41</v>
      </c>
      <c r="O327" s="56"/>
      <c r="P327" s="150">
        <f>O327*H327</f>
        <v>0</v>
      </c>
      <c r="Q327" s="150">
        <v>1.9599999999999999E-2</v>
      </c>
      <c r="R327" s="150">
        <f>Q327*H327</f>
        <v>2.7247528000000001</v>
      </c>
      <c r="S327" s="150">
        <v>0</v>
      </c>
      <c r="T327" s="151">
        <f>S327*H327</f>
        <v>0</v>
      </c>
      <c r="U327" s="30"/>
      <c r="V327" s="30"/>
      <c r="W327" s="30"/>
      <c r="X327" s="30"/>
      <c r="Y327" s="30"/>
      <c r="Z327" s="30"/>
      <c r="AA327" s="30"/>
      <c r="AB327" s="30"/>
      <c r="AC327" s="30"/>
      <c r="AD327" s="30"/>
      <c r="AE327" s="30"/>
      <c r="AR327" s="152" t="s">
        <v>362</v>
      </c>
      <c r="AT327" s="152" t="s">
        <v>618</v>
      </c>
      <c r="AU327" s="152" t="s">
        <v>86</v>
      </c>
      <c r="AY327" s="15" t="s">
        <v>163</v>
      </c>
      <c r="BE327" s="153">
        <f>IF(N327="základní",J327,0)</f>
        <v>0</v>
      </c>
      <c r="BF327" s="153">
        <f>IF(N327="snížená",J327,0)</f>
        <v>0</v>
      </c>
      <c r="BG327" s="153">
        <f>IF(N327="zákl. přenesená",J327,0)</f>
        <v>0</v>
      </c>
      <c r="BH327" s="153">
        <f>IF(N327="sníž. přenesená",J327,0)</f>
        <v>0</v>
      </c>
      <c r="BI327" s="153">
        <f>IF(N327="nulová",J327,0)</f>
        <v>0</v>
      </c>
      <c r="BJ327" s="15" t="s">
        <v>84</v>
      </c>
      <c r="BK327" s="153">
        <f>ROUND(I327*H327,2)</f>
        <v>0</v>
      </c>
      <c r="BL327" s="15" t="s">
        <v>289</v>
      </c>
      <c r="BM327" s="152" t="s">
        <v>1257</v>
      </c>
    </row>
    <row r="328" spans="1:65" s="13" customFormat="1" ht="11.25">
      <c r="B328" s="165"/>
      <c r="D328" s="166" t="s">
        <v>229</v>
      </c>
      <c r="F328" s="168" t="s">
        <v>1237</v>
      </c>
      <c r="H328" s="169">
        <v>139.018</v>
      </c>
      <c r="I328" s="170"/>
      <c r="L328" s="165"/>
      <c r="M328" s="171"/>
      <c r="N328" s="172"/>
      <c r="O328" s="172"/>
      <c r="P328" s="172"/>
      <c r="Q328" s="172"/>
      <c r="R328" s="172"/>
      <c r="S328" s="172"/>
      <c r="T328" s="173"/>
      <c r="AT328" s="167" t="s">
        <v>229</v>
      </c>
      <c r="AU328" s="167" t="s">
        <v>86</v>
      </c>
      <c r="AV328" s="13" t="s">
        <v>86</v>
      </c>
      <c r="AW328" s="13" t="s">
        <v>3</v>
      </c>
      <c r="AX328" s="13" t="s">
        <v>84</v>
      </c>
      <c r="AY328" s="167" t="s">
        <v>163</v>
      </c>
    </row>
    <row r="329" spans="1:65" s="2" customFormat="1" ht="24.2" customHeight="1">
      <c r="A329" s="30"/>
      <c r="B329" s="140"/>
      <c r="C329" s="141" t="s">
        <v>591</v>
      </c>
      <c r="D329" s="141" t="s">
        <v>164</v>
      </c>
      <c r="E329" s="142" t="s">
        <v>1258</v>
      </c>
      <c r="F329" s="143" t="s">
        <v>1259</v>
      </c>
      <c r="G329" s="144" t="s">
        <v>253</v>
      </c>
      <c r="H329" s="145">
        <v>128.72</v>
      </c>
      <c r="I329" s="146"/>
      <c r="J329" s="147">
        <f>ROUND(I329*H329,2)</f>
        <v>0</v>
      </c>
      <c r="K329" s="143" t="s">
        <v>227</v>
      </c>
      <c r="L329" s="31"/>
      <c r="M329" s="148" t="s">
        <v>1</v>
      </c>
      <c r="N329" s="149" t="s">
        <v>41</v>
      </c>
      <c r="O329" s="56"/>
      <c r="P329" s="150">
        <f>O329*H329</f>
        <v>0</v>
      </c>
      <c r="Q329" s="150">
        <v>0</v>
      </c>
      <c r="R329" s="150">
        <f>Q329*H329</f>
        <v>0</v>
      </c>
      <c r="S329" s="150">
        <v>0</v>
      </c>
      <c r="T329" s="151">
        <f>S329*H329</f>
        <v>0</v>
      </c>
      <c r="U329" s="30"/>
      <c r="V329" s="30"/>
      <c r="W329" s="30"/>
      <c r="X329" s="30"/>
      <c r="Y329" s="30"/>
      <c r="Z329" s="30"/>
      <c r="AA329" s="30"/>
      <c r="AB329" s="30"/>
      <c r="AC329" s="30"/>
      <c r="AD329" s="30"/>
      <c r="AE329" s="30"/>
      <c r="AR329" s="152" t="s">
        <v>289</v>
      </c>
      <c r="AT329" s="152" t="s">
        <v>164</v>
      </c>
      <c r="AU329" s="152" t="s">
        <v>86</v>
      </c>
      <c r="AY329" s="15" t="s">
        <v>163</v>
      </c>
      <c r="BE329" s="153">
        <f>IF(N329="základní",J329,0)</f>
        <v>0</v>
      </c>
      <c r="BF329" s="153">
        <f>IF(N329="snížená",J329,0)</f>
        <v>0</v>
      </c>
      <c r="BG329" s="153">
        <f>IF(N329="zákl. přenesená",J329,0)</f>
        <v>0</v>
      </c>
      <c r="BH329" s="153">
        <f>IF(N329="sníž. přenesená",J329,0)</f>
        <v>0</v>
      </c>
      <c r="BI329" s="153">
        <f>IF(N329="nulová",J329,0)</f>
        <v>0</v>
      </c>
      <c r="BJ329" s="15" t="s">
        <v>84</v>
      </c>
      <c r="BK329" s="153">
        <f>ROUND(I329*H329,2)</f>
        <v>0</v>
      </c>
      <c r="BL329" s="15" t="s">
        <v>289</v>
      </c>
      <c r="BM329" s="152" t="s">
        <v>1260</v>
      </c>
    </row>
    <row r="330" spans="1:65" s="13" customFormat="1" ht="11.25">
      <c r="B330" s="165"/>
      <c r="D330" s="166" t="s">
        <v>229</v>
      </c>
      <c r="E330" s="167" t="s">
        <v>1</v>
      </c>
      <c r="F330" s="168" t="s">
        <v>1225</v>
      </c>
      <c r="H330" s="169">
        <v>20.54</v>
      </c>
      <c r="I330" s="170"/>
      <c r="L330" s="165"/>
      <c r="M330" s="171"/>
      <c r="N330" s="172"/>
      <c r="O330" s="172"/>
      <c r="P330" s="172"/>
      <c r="Q330" s="172"/>
      <c r="R330" s="172"/>
      <c r="S330" s="172"/>
      <c r="T330" s="173"/>
      <c r="AT330" s="167" t="s">
        <v>229</v>
      </c>
      <c r="AU330" s="167" t="s">
        <v>86</v>
      </c>
      <c r="AV330" s="13" t="s">
        <v>86</v>
      </c>
      <c r="AW330" s="13" t="s">
        <v>32</v>
      </c>
      <c r="AX330" s="13" t="s">
        <v>76</v>
      </c>
      <c r="AY330" s="167" t="s">
        <v>163</v>
      </c>
    </row>
    <row r="331" spans="1:65" s="13" customFormat="1" ht="11.25">
      <c r="B331" s="165"/>
      <c r="D331" s="166" t="s">
        <v>229</v>
      </c>
      <c r="E331" s="167" t="s">
        <v>1</v>
      </c>
      <c r="F331" s="168" t="s">
        <v>1226</v>
      </c>
      <c r="H331" s="169">
        <v>20.48</v>
      </c>
      <c r="I331" s="170"/>
      <c r="L331" s="165"/>
      <c r="M331" s="171"/>
      <c r="N331" s="172"/>
      <c r="O331" s="172"/>
      <c r="P331" s="172"/>
      <c r="Q331" s="172"/>
      <c r="R331" s="172"/>
      <c r="S331" s="172"/>
      <c r="T331" s="173"/>
      <c r="AT331" s="167" t="s">
        <v>229</v>
      </c>
      <c r="AU331" s="167" t="s">
        <v>86</v>
      </c>
      <c r="AV331" s="13" t="s">
        <v>86</v>
      </c>
      <c r="AW331" s="13" t="s">
        <v>32</v>
      </c>
      <c r="AX331" s="13" t="s">
        <v>76</v>
      </c>
      <c r="AY331" s="167" t="s">
        <v>163</v>
      </c>
    </row>
    <row r="332" spans="1:65" s="13" customFormat="1" ht="11.25">
      <c r="B332" s="165"/>
      <c r="D332" s="166" t="s">
        <v>229</v>
      </c>
      <c r="E332" s="167" t="s">
        <v>1</v>
      </c>
      <c r="F332" s="168" t="s">
        <v>1227</v>
      </c>
      <c r="H332" s="169">
        <v>19.399999999999999</v>
      </c>
      <c r="I332" s="170"/>
      <c r="L332" s="165"/>
      <c r="M332" s="171"/>
      <c r="N332" s="172"/>
      <c r="O332" s="172"/>
      <c r="P332" s="172"/>
      <c r="Q332" s="172"/>
      <c r="R332" s="172"/>
      <c r="S332" s="172"/>
      <c r="T332" s="173"/>
      <c r="AT332" s="167" t="s">
        <v>229</v>
      </c>
      <c r="AU332" s="167" t="s">
        <v>86</v>
      </c>
      <c r="AV332" s="13" t="s">
        <v>86</v>
      </c>
      <c r="AW332" s="13" t="s">
        <v>32</v>
      </c>
      <c r="AX332" s="13" t="s">
        <v>76</v>
      </c>
      <c r="AY332" s="167" t="s">
        <v>163</v>
      </c>
    </row>
    <row r="333" spans="1:65" s="13" customFormat="1" ht="11.25">
      <c r="B333" s="165"/>
      <c r="D333" s="166" t="s">
        <v>229</v>
      </c>
      <c r="E333" s="167" t="s">
        <v>1</v>
      </c>
      <c r="F333" s="168" t="s">
        <v>1228</v>
      </c>
      <c r="H333" s="169">
        <v>68.3</v>
      </c>
      <c r="I333" s="170"/>
      <c r="L333" s="165"/>
      <c r="M333" s="171"/>
      <c r="N333" s="172"/>
      <c r="O333" s="172"/>
      <c r="P333" s="172"/>
      <c r="Q333" s="172"/>
      <c r="R333" s="172"/>
      <c r="S333" s="172"/>
      <c r="T333" s="173"/>
      <c r="AT333" s="167" t="s">
        <v>229</v>
      </c>
      <c r="AU333" s="167" t="s">
        <v>86</v>
      </c>
      <c r="AV333" s="13" t="s">
        <v>86</v>
      </c>
      <c r="AW333" s="13" t="s">
        <v>32</v>
      </c>
      <c r="AX333" s="13" t="s">
        <v>76</v>
      </c>
      <c r="AY333" s="167" t="s">
        <v>163</v>
      </c>
    </row>
    <row r="334" spans="1:65" s="2" customFormat="1" ht="21.75" customHeight="1">
      <c r="A334" s="30"/>
      <c r="B334" s="140"/>
      <c r="C334" s="174" t="s">
        <v>596</v>
      </c>
      <c r="D334" s="174" t="s">
        <v>618</v>
      </c>
      <c r="E334" s="175" t="s">
        <v>1261</v>
      </c>
      <c r="F334" s="176" t="s">
        <v>1262</v>
      </c>
      <c r="G334" s="177" t="s">
        <v>226</v>
      </c>
      <c r="H334" s="178">
        <v>0.96799999999999997</v>
      </c>
      <c r="I334" s="179"/>
      <c r="J334" s="180">
        <f>ROUND(I334*H334,2)</f>
        <v>0</v>
      </c>
      <c r="K334" s="176" t="s">
        <v>227</v>
      </c>
      <c r="L334" s="181"/>
      <c r="M334" s="182" t="s">
        <v>1</v>
      </c>
      <c r="N334" s="183" t="s">
        <v>41</v>
      </c>
      <c r="O334" s="56"/>
      <c r="P334" s="150">
        <f>O334*H334</f>
        <v>0</v>
      </c>
      <c r="Q334" s="150">
        <v>0.55000000000000004</v>
      </c>
      <c r="R334" s="150">
        <f>Q334*H334</f>
        <v>0.53239999999999998</v>
      </c>
      <c r="S334" s="150">
        <v>0</v>
      </c>
      <c r="T334" s="151">
        <f>S334*H334</f>
        <v>0</v>
      </c>
      <c r="U334" s="30"/>
      <c r="V334" s="30"/>
      <c r="W334" s="30"/>
      <c r="X334" s="30"/>
      <c r="Y334" s="30"/>
      <c r="Z334" s="30"/>
      <c r="AA334" s="30"/>
      <c r="AB334" s="30"/>
      <c r="AC334" s="30"/>
      <c r="AD334" s="30"/>
      <c r="AE334" s="30"/>
      <c r="AR334" s="152" t="s">
        <v>362</v>
      </c>
      <c r="AT334" s="152" t="s">
        <v>618</v>
      </c>
      <c r="AU334" s="152" t="s">
        <v>86</v>
      </c>
      <c r="AY334" s="15" t="s">
        <v>163</v>
      </c>
      <c r="BE334" s="153">
        <f>IF(N334="základní",J334,0)</f>
        <v>0</v>
      </c>
      <c r="BF334" s="153">
        <f>IF(N334="snížená",J334,0)</f>
        <v>0</v>
      </c>
      <c r="BG334" s="153">
        <f>IF(N334="zákl. přenesená",J334,0)</f>
        <v>0</v>
      </c>
      <c r="BH334" s="153">
        <f>IF(N334="sníž. přenesená",J334,0)</f>
        <v>0</v>
      </c>
      <c r="BI334" s="153">
        <f>IF(N334="nulová",J334,0)</f>
        <v>0</v>
      </c>
      <c r="BJ334" s="15" t="s">
        <v>84</v>
      </c>
      <c r="BK334" s="153">
        <f>ROUND(I334*H334,2)</f>
        <v>0</v>
      </c>
      <c r="BL334" s="15" t="s">
        <v>289</v>
      </c>
      <c r="BM334" s="152" t="s">
        <v>1263</v>
      </c>
    </row>
    <row r="335" spans="1:65" s="13" customFormat="1" ht="11.25">
      <c r="B335" s="165"/>
      <c r="D335" s="166" t="s">
        <v>229</v>
      </c>
      <c r="E335" s="167" t="s">
        <v>1</v>
      </c>
      <c r="F335" s="168" t="s">
        <v>1264</v>
      </c>
      <c r="H335" s="169">
        <v>0.88</v>
      </c>
      <c r="I335" s="170"/>
      <c r="L335" s="165"/>
      <c r="M335" s="171"/>
      <c r="N335" s="172"/>
      <c r="O335" s="172"/>
      <c r="P335" s="172"/>
      <c r="Q335" s="172"/>
      <c r="R335" s="172"/>
      <c r="S335" s="172"/>
      <c r="T335" s="173"/>
      <c r="AT335" s="167" t="s">
        <v>229</v>
      </c>
      <c r="AU335" s="167" t="s">
        <v>86</v>
      </c>
      <c r="AV335" s="13" t="s">
        <v>86</v>
      </c>
      <c r="AW335" s="13" t="s">
        <v>32</v>
      </c>
      <c r="AX335" s="13" t="s">
        <v>84</v>
      </c>
      <c r="AY335" s="167" t="s">
        <v>163</v>
      </c>
    </row>
    <row r="336" spans="1:65" s="13" customFormat="1" ht="11.25">
      <c r="B336" s="165"/>
      <c r="D336" s="166" t="s">
        <v>229</v>
      </c>
      <c r="F336" s="168" t="s">
        <v>1265</v>
      </c>
      <c r="H336" s="169">
        <v>0.96799999999999997</v>
      </c>
      <c r="I336" s="170"/>
      <c r="L336" s="165"/>
      <c r="M336" s="171"/>
      <c r="N336" s="172"/>
      <c r="O336" s="172"/>
      <c r="P336" s="172"/>
      <c r="Q336" s="172"/>
      <c r="R336" s="172"/>
      <c r="S336" s="172"/>
      <c r="T336" s="173"/>
      <c r="AT336" s="167" t="s">
        <v>229</v>
      </c>
      <c r="AU336" s="167" t="s">
        <v>86</v>
      </c>
      <c r="AV336" s="13" t="s">
        <v>86</v>
      </c>
      <c r="AW336" s="13" t="s">
        <v>3</v>
      </c>
      <c r="AX336" s="13" t="s">
        <v>84</v>
      </c>
      <c r="AY336" s="167" t="s">
        <v>163</v>
      </c>
    </row>
    <row r="337" spans="1:65" s="2" customFormat="1" ht="24.2" customHeight="1">
      <c r="A337" s="30"/>
      <c r="B337" s="140"/>
      <c r="C337" s="141" t="s">
        <v>600</v>
      </c>
      <c r="D337" s="141" t="s">
        <v>164</v>
      </c>
      <c r="E337" s="142" t="s">
        <v>725</v>
      </c>
      <c r="F337" s="143" t="s">
        <v>726</v>
      </c>
      <c r="G337" s="144" t="s">
        <v>253</v>
      </c>
      <c r="H337" s="145">
        <v>128.72</v>
      </c>
      <c r="I337" s="146"/>
      <c r="J337" s="147">
        <f>ROUND(I337*H337,2)</f>
        <v>0</v>
      </c>
      <c r="K337" s="143" t="s">
        <v>227</v>
      </c>
      <c r="L337" s="31"/>
      <c r="M337" s="148" t="s">
        <v>1</v>
      </c>
      <c r="N337" s="149" t="s">
        <v>41</v>
      </c>
      <c r="O337" s="56"/>
      <c r="P337" s="150">
        <f>O337*H337</f>
        <v>0</v>
      </c>
      <c r="Q337" s="150">
        <v>1.8000000000000001E-4</v>
      </c>
      <c r="R337" s="150">
        <f>Q337*H337</f>
        <v>2.3169600000000002E-2</v>
      </c>
      <c r="S337" s="150">
        <v>0</v>
      </c>
      <c r="T337" s="151">
        <f>S337*H337</f>
        <v>0</v>
      </c>
      <c r="U337" s="30"/>
      <c r="V337" s="30"/>
      <c r="W337" s="30"/>
      <c r="X337" s="30"/>
      <c r="Y337" s="30"/>
      <c r="Z337" s="30"/>
      <c r="AA337" s="30"/>
      <c r="AB337" s="30"/>
      <c r="AC337" s="30"/>
      <c r="AD337" s="30"/>
      <c r="AE337" s="30"/>
      <c r="AR337" s="152" t="s">
        <v>289</v>
      </c>
      <c r="AT337" s="152" t="s">
        <v>164</v>
      </c>
      <c r="AU337" s="152" t="s">
        <v>86</v>
      </c>
      <c r="AY337" s="15" t="s">
        <v>163</v>
      </c>
      <c r="BE337" s="153">
        <f>IF(N337="základní",J337,0)</f>
        <v>0</v>
      </c>
      <c r="BF337" s="153">
        <f>IF(N337="snížená",J337,0)</f>
        <v>0</v>
      </c>
      <c r="BG337" s="153">
        <f>IF(N337="zákl. přenesená",J337,0)</f>
        <v>0</v>
      </c>
      <c r="BH337" s="153">
        <f>IF(N337="sníž. přenesená",J337,0)</f>
        <v>0</v>
      </c>
      <c r="BI337" s="153">
        <f>IF(N337="nulová",J337,0)</f>
        <v>0</v>
      </c>
      <c r="BJ337" s="15" t="s">
        <v>84</v>
      </c>
      <c r="BK337" s="153">
        <f>ROUND(I337*H337,2)</f>
        <v>0</v>
      </c>
      <c r="BL337" s="15" t="s">
        <v>289</v>
      </c>
      <c r="BM337" s="152" t="s">
        <v>1266</v>
      </c>
    </row>
    <row r="338" spans="1:65" s="2" customFormat="1" ht="24.2" customHeight="1">
      <c r="A338" s="30"/>
      <c r="B338" s="140"/>
      <c r="C338" s="141" t="s">
        <v>606</v>
      </c>
      <c r="D338" s="141" t="s">
        <v>164</v>
      </c>
      <c r="E338" s="142" t="s">
        <v>725</v>
      </c>
      <c r="F338" s="143" t="s">
        <v>726</v>
      </c>
      <c r="G338" s="144" t="s">
        <v>253</v>
      </c>
      <c r="H338" s="145">
        <v>354.86</v>
      </c>
      <c r="I338" s="146"/>
      <c r="J338" s="147">
        <f>ROUND(I338*H338,2)</f>
        <v>0</v>
      </c>
      <c r="K338" s="143" t="s">
        <v>227</v>
      </c>
      <c r="L338" s="31"/>
      <c r="M338" s="148" t="s">
        <v>1</v>
      </c>
      <c r="N338" s="149" t="s">
        <v>41</v>
      </c>
      <c r="O338" s="56"/>
      <c r="P338" s="150">
        <f>O338*H338</f>
        <v>0</v>
      </c>
      <c r="Q338" s="150">
        <v>1.8000000000000001E-4</v>
      </c>
      <c r="R338" s="150">
        <f>Q338*H338</f>
        <v>6.3874800000000009E-2</v>
      </c>
      <c r="S338" s="150">
        <v>0</v>
      </c>
      <c r="T338" s="151">
        <f>S338*H338</f>
        <v>0</v>
      </c>
      <c r="U338" s="30"/>
      <c r="V338" s="30"/>
      <c r="W338" s="30"/>
      <c r="X338" s="30"/>
      <c r="Y338" s="30"/>
      <c r="Z338" s="30"/>
      <c r="AA338" s="30"/>
      <c r="AB338" s="30"/>
      <c r="AC338" s="30"/>
      <c r="AD338" s="30"/>
      <c r="AE338" s="30"/>
      <c r="AR338" s="152" t="s">
        <v>289</v>
      </c>
      <c r="AT338" s="152" t="s">
        <v>164</v>
      </c>
      <c r="AU338" s="152" t="s">
        <v>86</v>
      </c>
      <c r="AY338" s="15" t="s">
        <v>163</v>
      </c>
      <c r="BE338" s="153">
        <f>IF(N338="základní",J338,0)</f>
        <v>0</v>
      </c>
      <c r="BF338" s="153">
        <f>IF(N338="snížená",J338,0)</f>
        <v>0</v>
      </c>
      <c r="BG338" s="153">
        <f>IF(N338="zákl. přenesená",J338,0)</f>
        <v>0</v>
      </c>
      <c r="BH338" s="153">
        <f>IF(N338="sníž. přenesená",J338,0)</f>
        <v>0</v>
      </c>
      <c r="BI338" s="153">
        <f>IF(N338="nulová",J338,0)</f>
        <v>0</v>
      </c>
      <c r="BJ338" s="15" t="s">
        <v>84</v>
      </c>
      <c r="BK338" s="153">
        <f>ROUND(I338*H338,2)</f>
        <v>0</v>
      </c>
      <c r="BL338" s="15" t="s">
        <v>289</v>
      </c>
      <c r="BM338" s="152" t="s">
        <v>1267</v>
      </c>
    </row>
    <row r="339" spans="1:65" s="13" customFormat="1" ht="11.25">
      <c r="B339" s="165"/>
      <c r="D339" s="166" t="s">
        <v>229</v>
      </c>
      <c r="E339" s="167" t="s">
        <v>1</v>
      </c>
      <c r="F339" s="168" t="s">
        <v>1268</v>
      </c>
      <c r="H339" s="169">
        <v>354.86</v>
      </c>
      <c r="I339" s="170"/>
      <c r="L339" s="165"/>
      <c r="M339" s="171"/>
      <c r="N339" s="172"/>
      <c r="O339" s="172"/>
      <c r="P339" s="172"/>
      <c r="Q339" s="172"/>
      <c r="R339" s="172"/>
      <c r="S339" s="172"/>
      <c r="T339" s="173"/>
      <c r="AT339" s="167" t="s">
        <v>229</v>
      </c>
      <c r="AU339" s="167" t="s">
        <v>86</v>
      </c>
      <c r="AV339" s="13" t="s">
        <v>86</v>
      </c>
      <c r="AW339" s="13" t="s">
        <v>32</v>
      </c>
      <c r="AX339" s="13" t="s">
        <v>84</v>
      </c>
      <c r="AY339" s="167" t="s">
        <v>163</v>
      </c>
    </row>
    <row r="340" spans="1:65" s="2" customFormat="1" ht="24.2" customHeight="1">
      <c r="A340" s="30"/>
      <c r="B340" s="140"/>
      <c r="C340" s="141" t="s">
        <v>614</v>
      </c>
      <c r="D340" s="141" t="s">
        <v>164</v>
      </c>
      <c r="E340" s="142" t="s">
        <v>1269</v>
      </c>
      <c r="F340" s="143" t="s">
        <v>1270</v>
      </c>
      <c r="G340" s="144" t="s">
        <v>253</v>
      </c>
      <c r="H340" s="145">
        <v>128.72</v>
      </c>
      <c r="I340" s="146"/>
      <c r="J340" s="147">
        <f>ROUND(I340*H340,2)</f>
        <v>0</v>
      </c>
      <c r="K340" s="143" t="s">
        <v>227</v>
      </c>
      <c r="L340" s="31"/>
      <c r="M340" s="148" t="s">
        <v>1</v>
      </c>
      <c r="N340" s="149" t="s">
        <v>41</v>
      </c>
      <c r="O340" s="56"/>
      <c r="P340" s="150">
        <f>O340*H340</f>
        <v>0</v>
      </c>
      <c r="Q340" s="150">
        <v>0</v>
      </c>
      <c r="R340" s="150">
        <f>Q340*H340</f>
        <v>0</v>
      </c>
      <c r="S340" s="150">
        <v>0</v>
      </c>
      <c r="T340" s="151">
        <f>S340*H340</f>
        <v>0</v>
      </c>
      <c r="U340" s="30"/>
      <c r="V340" s="30"/>
      <c r="W340" s="30"/>
      <c r="X340" s="30"/>
      <c r="Y340" s="30"/>
      <c r="Z340" s="30"/>
      <c r="AA340" s="30"/>
      <c r="AB340" s="30"/>
      <c r="AC340" s="30"/>
      <c r="AD340" s="30"/>
      <c r="AE340" s="30"/>
      <c r="AR340" s="152" t="s">
        <v>289</v>
      </c>
      <c r="AT340" s="152" t="s">
        <v>164</v>
      </c>
      <c r="AU340" s="152" t="s">
        <v>86</v>
      </c>
      <c r="AY340" s="15" t="s">
        <v>163</v>
      </c>
      <c r="BE340" s="153">
        <f>IF(N340="základní",J340,0)</f>
        <v>0</v>
      </c>
      <c r="BF340" s="153">
        <f>IF(N340="snížená",J340,0)</f>
        <v>0</v>
      </c>
      <c r="BG340" s="153">
        <f>IF(N340="zákl. přenesená",J340,0)</f>
        <v>0</v>
      </c>
      <c r="BH340" s="153">
        <f>IF(N340="sníž. přenesená",J340,0)</f>
        <v>0</v>
      </c>
      <c r="BI340" s="153">
        <f>IF(N340="nulová",J340,0)</f>
        <v>0</v>
      </c>
      <c r="BJ340" s="15" t="s">
        <v>84</v>
      </c>
      <c r="BK340" s="153">
        <f>ROUND(I340*H340,2)</f>
        <v>0</v>
      </c>
      <c r="BL340" s="15" t="s">
        <v>289</v>
      </c>
      <c r="BM340" s="152" t="s">
        <v>1271</v>
      </c>
    </row>
    <row r="341" spans="1:65" s="13" customFormat="1" ht="11.25">
      <c r="B341" s="165"/>
      <c r="D341" s="166" t="s">
        <v>229</v>
      </c>
      <c r="E341" s="167" t="s">
        <v>1</v>
      </c>
      <c r="F341" s="168" t="s">
        <v>1225</v>
      </c>
      <c r="H341" s="169">
        <v>20.54</v>
      </c>
      <c r="I341" s="170"/>
      <c r="L341" s="165"/>
      <c r="M341" s="171"/>
      <c r="N341" s="172"/>
      <c r="O341" s="172"/>
      <c r="P341" s="172"/>
      <c r="Q341" s="172"/>
      <c r="R341" s="172"/>
      <c r="S341" s="172"/>
      <c r="T341" s="173"/>
      <c r="AT341" s="167" t="s">
        <v>229</v>
      </c>
      <c r="AU341" s="167" t="s">
        <v>86</v>
      </c>
      <c r="AV341" s="13" t="s">
        <v>86</v>
      </c>
      <c r="AW341" s="13" t="s">
        <v>32</v>
      </c>
      <c r="AX341" s="13" t="s">
        <v>76</v>
      </c>
      <c r="AY341" s="167" t="s">
        <v>163</v>
      </c>
    </row>
    <row r="342" spans="1:65" s="13" customFormat="1" ht="11.25">
      <c r="B342" s="165"/>
      <c r="D342" s="166" t="s">
        <v>229</v>
      </c>
      <c r="E342" s="167" t="s">
        <v>1</v>
      </c>
      <c r="F342" s="168" t="s">
        <v>1226</v>
      </c>
      <c r="H342" s="169">
        <v>20.48</v>
      </c>
      <c r="I342" s="170"/>
      <c r="L342" s="165"/>
      <c r="M342" s="171"/>
      <c r="N342" s="172"/>
      <c r="O342" s="172"/>
      <c r="P342" s="172"/>
      <c r="Q342" s="172"/>
      <c r="R342" s="172"/>
      <c r="S342" s="172"/>
      <c r="T342" s="173"/>
      <c r="AT342" s="167" t="s">
        <v>229</v>
      </c>
      <c r="AU342" s="167" t="s">
        <v>86</v>
      </c>
      <c r="AV342" s="13" t="s">
        <v>86</v>
      </c>
      <c r="AW342" s="13" t="s">
        <v>32</v>
      </c>
      <c r="AX342" s="13" t="s">
        <v>76</v>
      </c>
      <c r="AY342" s="167" t="s">
        <v>163</v>
      </c>
    </row>
    <row r="343" spans="1:65" s="13" customFormat="1" ht="11.25">
      <c r="B343" s="165"/>
      <c r="D343" s="166" t="s">
        <v>229</v>
      </c>
      <c r="E343" s="167" t="s">
        <v>1</v>
      </c>
      <c r="F343" s="168" t="s">
        <v>1227</v>
      </c>
      <c r="H343" s="169">
        <v>19.399999999999999</v>
      </c>
      <c r="I343" s="170"/>
      <c r="L343" s="165"/>
      <c r="M343" s="171"/>
      <c r="N343" s="172"/>
      <c r="O343" s="172"/>
      <c r="P343" s="172"/>
      <c r="Q343" s="172"/>
      <c r="R343" s="172"/>
      <c r="S343" s="172"/>
      <c r="T343" s="173"/>
      <c r="AT343" s="167" t="s">
        <v>229</v>
      </c>
      <c r="AU343" s="167" t="s">
        <v>86</v>
      </c>
      <c r="AV343" s="13" t="s">
        <v>86</v>
      </c>
      <c r="AW343" s="13" t="s">
        <v>32</v>
      </c>
      <c r="AX343" s="13" t="s">
        <v>76</v>
      </c>
      <c r="AY343" s="167" t="s">
        <v>163</v>
      </c>
    </row>
    <row r="344" spans="1:65" s="13" customFormat="1" ht="11.25">
      <c r="B344" s="165"/>
      <c r="D344" s="166" t="s">
        <v>229</v>
      </c>
      <c r="E344" s="167" t="s">
        <v>1</v>
      </c>
      <c r="F344" s="168" t="s">
        <v>1228</v>
      </c>
      <c r="H344" s="169">
        <v>68.3</v>
      </c>
      <c r="I344" s="170"/>
      <c r="L344" s="165"/>
      <c r="M344" s="171"/>
      <c r="N344" s="172"/>
      <c r="O344" s="172"/>
      <c r="P344" s="172"/>
      <c r="Q344" s="172"/>
      <c r="R344" s="172"/>
      <c r="S344" s="172"/>
      <c r="T344" s="173"/>
      <c r="AT344" s="167" t="s">
        <v>229</v>
      </c>
      <c r="AU344" s="167" t="s">
        <v>86</v>
      </c>
      <c r="AV344" s="13" t="s">
        <v>86</v>
      </c>
      <c r="AW344" s="13" t="s">
        <v>32</v>
      </c>
      <c r="AX344" s="13" t="s">
        <v>76</v>
      </c>
      <c r="AY344" s="167" t="s">
        <v>163</v>
      </c>
    </row>
    <row r="345" spans="1:65" s="2" customFormat="1" ht="24.2" customHeight="1">
      <c r="A345" s="30"/>
      <c r="B345" s="140"/>
      <c r="C345" s="174" t="s">
        <v>108</v>
      </c>
      <c r="D345" s="174" t="s">
        <v>618</v>
      </c>
      <c r="E345" s="175" t="s">
        <v>1272</v>
      </c>
      <c r="F345" s="176" t="s">
        <v>1273</v>
      </c>
      <c r="G345" s="177" t="s">
        <v>226</v>
      </c>
      <c r="H345" s="178">
        <v>3.54</v>
      </c>
      <c r="I345" s="179"/>
      <c r="J345" s="180">
        <f>ROUND(I345*H345,2)</f>
        <v>0</v>
      </c>
      <c r="K345" s="176" t="s">
        <v>227</v>
      </c>
      <c r="L345" s="181"/>
      <c r="M345" s="182" t="s">
        <v>1</v>
      </c>
      <c r="N345" s="183" t="s">
        <v>41</v>
      </c>
      <c r="O345" s="56"/>
      <c r="P345" s="150">
        <f>O345*H345</f>
        <v>0</v>
      </c>
      <c r="Q345" s="150">
        <v>0.55000000000000004</v>
      </c>
      <c r="R345" s="150">
        <f>Q345*H345</f>
        <v>1.9470000000000003</v>
      </c>
      <c r="S345" s="150">
        <v>0</v>
      </c>
      <c r="T345" s="151">
        <f>S345*H345</f>
        <v>0</v>
      </c>
      <c r="U345" s="30"/>
      <c r="V345" s="30"/>
      <c r="W345" s="30"/>
      <c r="X345" s="30"/>
      <c r="Y345" s="30"/>
      <c r="Z345" s="30"/>
      <c r="AA345" s="30"/>
      <c r="AB345" s="30"/>
      <c r="AC345" s="30"/>
      <c r="AD345" s="30"/>
      <c r="AE345" s="30"/>
      <c r="AR345" s="152" t="s">
        <v>362</v>
      </c>
      <c r="AT345" s="152" t="s">
        <v>618</v>
      </c>
      <c r="AU345" s="152" t="s">
        <v>86</v>
      </c>
      <c r="AY345" s="15" t="s">
        <v>163</v>
      </c>
      <c r="BE345" s="153">
        <f>IF(N345="základní",J345,0)</f>
        <v>0</v>
      </c>
      <c r="BF345" s="153">
        <f>IF(N345="snížená",J345,0)</f>
        <v>0</v>
      </c>
      <c r="BG345" s="153">
        <f>IF(N345="zákl. přenesená",J345,0)</f>
        <v>0</v>
      </c>
      <c r="BH345" s="153">
        <f>IF(N345="sníž. přenesená",J345,0)</f>
        <v>0</v>
      </c>
      <c r="BI345" s="153">
        <f>IF(N345="nulová",J345,0)</f>
        <v>0</v>
      </c>
      <c r="BJ345" s="15" t="s">
        <v>84</v>
      </c>
      <c r="BK345" s="153">
        <f>ROUND(I345*H345,2)</f>
        <v>0</v>
      </c>
      <c r="BL345" s="15" t="s">
        <v>289</v>
      </c>
      <c r="BM345" s="152" t="s">
        <v>1274</v>
      </c>
    </row>
    <row r="346" spans="1:65" s="13" customFormat="1" ht="11.25">
      <c r="B346" s="165"/>
      <c r="D346" s="166" t="s">
        <v>229</v>
      </c>
      <c r="E346" s="167" t="s">
        <v>1</v>
      </c>
      <c r="F346" s="168" t="s">
        <v>1275</v>
      </c>
      <c r="H346" s="169">
        <v>3.218</v>
      </c>
      <c r="I346" s="170"/>
      <c r="L346" s="165"/>
      <c r="M346" s="171"/>
      <c r="N346" s="172"/>
      <c r="O346" s="172"/>
      <c r="P346" s="172"/>
      <c r="Q346" s="172"/>
      <c r="R346" s="172"/>
      <c r="S346" s="172"/>
      <c r="T346" s="173"/>
      <c r="AT346" s="167" t="s">
        <v>229</v>
      </c>
      <c r="AU346" s="167" t="s">
        <v>86</v>
      </c>
      <c r="AV346" s="13" t="s">
        <v>86</v>
      </c>
      <c r="AW346" s="13" t="s">
        <v>32</v>
      </c>
      <c r="AX346" s="13" t="s">
        <v>84</v>
      </c>
      <c r="AY346" s="167" t="s">
        <v>163</v>
      </c>
    </row>
    <row r="347" spans="1:65" s="13" customFormat="1" ht="11.25">
      <c r="B347" s="165"/>
      <c r="D347" s="166" t="s">
        <v>229</v>
      </c>
      <c r="F347" s="168" t="s">
        <v>1276</v>
      </c>
      <c r="H347" s="169">
        <v>3.54</v>
      </c>
      <c r="I347" s="170"/>
      <c r="L347" s="165"/>
      <c r="M347" s="171"/>
      <c r="N347" s="172"/>
      <c r="O347" s="172"/>
      <c r="P347" s="172"/>
      <c r="Q347" s="172"/>
      <c r="R347" s="172"/>
      <c r="S347" s="172"/>
      <c r="T347" s="173"/>
      <c r="AT347" s="167" t="s">
        <v>229</v>
      </c>
      <c r="AU347" s="167" t="s">
        <v>86</v>
      </c>
      <c r="AV347" s="13" t="s">
        <v>86</v>
      </c>
      <c r="AW347" s="13" t="s">
        <v>3</v>
      </c>
      <c r="AX347" s="13" t="s">
        <v>84</v>
      </c>
      <c r="AY347" s="167" t="s">
        <v>163</v>
      </c>
    </row>
    <row r="348" spans="1:65" s="2" customFormat="1" ht="21.75" customHeight="1">
      <c r="A348" s="30"/>
      <c r="B348" s="140"/>
      <c r="C348" s="141" t="s">
        <v>623</v>
      </c>
      <c r="D348" s="141" t="s">
        <v>164</v>
      </c>
      <c r="E348" s="142" t="s">
        <v>1277</v>
      </c>
      <c r="F348" s="143" t="s">
        <v>1278</v>
      </c>
      <c r="G348" s="144" t="s">
        <v>253</v>
      </c>
      <c r="H348" s="145">
        <v>131.72</v>
      </c>
      <c r="I348" s="146"/>
      <c r="J348" s="147">
        <f>ROUND(I348*H348,2)</f>
        <v>0</v>
      </c>
      <c r="K348" s="143" t="s">
        <v>227</v>
      </c>
      <c r="L348" s="31"/>
      <c r="M348" s="148" t="s">
        <v>1</v>
      </c>
      <c r="N348" s="149" t="s">
        <v>41</v>
      </c>
      <c r="O348" s="56"/>
      <c r="P348" s="150">
        <f>O348*H348</f>
        <v>0</v>
      </c>
      <c r="Q348" s="150">
        <v>0</v>
      </c>
      <c r="R348" s="150">
        <f>Q348*H348</f>
        <v>0</v>
      </c>
      <c r="S348" s="150">
        <v>1.4E-2</v>
      </c>
      <c r="T348" s="151">
        <f>S348*H348</f>
        <v>1.8440799999999999</v>
      </c>
      <c r="U348" s="30"/>
      <c r="V348" s="30"/>
      <c r="W348" s="30"/>
      <c r="X348" s="30"/>
      <c r="Y348" s="30"/>
      <c r="Z348" s="30"/>
      <c r="AA348" s="30"/>
      <c r="AB348" s="30"/>
      <c r="AC348" s="30"/>
      <c r="AD348" s="30"/>
      <c r="AE348" s="30"/>
      <c r="AR348" s="152" t="s">
        <v>289</v>
      </c>
      <c r="AT348" s="152" t="s">
        <v>164</v>
      </c>
      <c r="AU348" s="152" t="s">
        <v>86</v>
      </c>
      <c r="AY348" s="15" t="s">
        <v>163</v>
      </c>
      <c r="BE348" s="153">
        <f>IF(N348="základní",J348,0)</f>
        <v>0</v>
      </c>
      <c r="BF348" s="153">
        <f>IF(N348="snížená",J348,0)</f>
        <v>0</v>
      </c>
      <c r="BG348" s="153">
        <f>IF(N348="zákl. přenesená",J348,0)</f>
        <v>0</v>
      </c>
      <c r="BH348" s="153">
        <f>IF(N348="sníž. přenesená",J348,0)</f>
        <v>0</v>
      </c>
      <c r="BI348" s="153">
        <f>IF(N348="nulová",J348,0)</f>
        <v>0</v>
      </c>
      <c r="BJ348" s="15" t="s">
        <v>84</v>
      </c>
      <c r="BK348" s="153">
        <f>ROUND(I348*H348,2)</f>
        <v>0</v>
      </c>
      <c r="BL348" s="15" t="s">
        <v>289</v>
      </c>
      <c r="BM348" s="152" t="s">
        <v>1279</v>
      </c>
    </row>
    <row r="349" spans="1:65" s="13" customFormat="1" ht="11.25">
      <c r="B349" s="165"/>
      <c r="D349" s="166" t="s">
        <v>229</v>
      </c>
      <c r="E349" s="167" t="s">
        <v>1</v>
      </c>
      <c r="F349" s="168" t="s">
        <v>1225</v>
      </c>
      <c r="H349" s="169">
        <v>20.54</v>
      </c>
      <c r="I349" s="170"/>
      <c r="L349" s="165"/>
      <c r="M349" s="171"/>
      <c r="N349" s="172"/>
      <c r="O349" s="172"/>
      <c r="P349" s="172"/>
      <c r="Q349" s="172"/>
      <c r="R349" s="172"/>
      <c r="S349" s="172"/>
      <c r="T349" s="173"/>
      <c r="AT349" s="167" t="s">
        <v>229</v>
      </c>
      <c r="AU349" s="167" t="s">
        <v>86</v>
      </c>
      <c r="AV349" s="13" t="s">
        <v>86</v>
      </c>
      <c r="AW349" s="13" t="s">
        <v>32</v>
      </c>
      <c r="AX349" s="13" t="s">
        <v>76</v>
      </c>
      <c r="AY349" s="167" t="s">
        <v>163</v>
      </c>
    </row>
    <row r="350" spans="1:65" s="13" customFormat="1" ht="11.25">
      <c r="B350" s="165"/>
      <c r="D350" s="166" t="s">
        <v>229</v>
      </c>
      <c r="E350" s="167" t="s">
        <v>1</v>
      </c>
      <c r="F350" s="168" t="s">
        <v>1226</v>
      </c>
      <c r="H350" s="169">
        <v>20.48</v>
      </c>
      <c r="I350" s="170"/>
      <c r="L350" s="165"/>
      <c r="M350" s="171"/>
      <c r="N350" s="172"/>
      <c r="O350" s="172"/>
      <c r="P350" s="172"/>
      <c r="Q350" s="172"/>
      <c r="R350" s="172"/>
      <c r="S350" s="172"/>
      <c r="T350" s="173"/>
      <c r="AT350" s="167" t="s">
        <v>229</v>
      </c>
      <c r="AU350" s="167" t="s">
        <v>86</v>
      </c>
      <c r="AV350" s="13" t="s">
        <v>86</v>
      </c>
      <c r="AW350" s="13" t="s">
        <v>32</v>
      </c>
      <c r="AX350" s="13" t="s">
        <v>76</v>
      </c>
      <c r="AY350" s="167" t="s">
        <v>163</v>
      </c>
    </row>
    <row r="351" spans="1:65" s="13" customFormat="1" ht="11.25">
      <c r="B351" s="165"/>
      <c r="D351" s="166" t="s">
        <v>229</v>
      </c>
      <c r="E351" s="167" t="s">
        <v>1</v>
      </c>
      <c r="F351" s="168" t="s">
        <v>1227</v>
      </c>
      <c r="H351" s="169">
        <v>19.399999999999999</v>
      </c>
      <c r="I351" s="170"/>
      <c r="L351" s="165"/>
      <c r="M351" s="171"/>
      <c r="N351" s="172"/>
      <c r="O351" s="172"/>
      <c r="P351" s="172"/>
      <c r="Q351" s="172"/>
      <c r="R351" s="172"/>
      <c r="S351" s="172"/>
      <c r="T351" s="173"/>
      <c r="AT351" s="167" t="s">
        <v>229</v>
      </c>
      <c r="AU351" s="167" t="s">
        <v>86</v>
      </c>
      <c r="AV351" s="13" t="s">
        <v>86</v>
      </c>
      <c r="AW351" s="13" t="s">
        <v>32</v>
      </c>
      <c r="AX351" s="13" t="s">
        <v>76</v>
      </c>
      <c r="AY351" s="167" t="s">
        <v>163</v>
      </c>
    </row>
    <row r="352" spans="1:65" s="13" customFormat="1" ht="11.25">
      <c r="B352" s="165"/>
      <c r="D352" s="166" t="s">
        <v>229</v>
      </c>
      <c r="E352" s="167" t="s">
        <v>1</v>
      </c>
      <c r="F352" s="168" t="s">
        <v>1228</v>
      </c>
      <c r="H352" s="169">
        <v>68.3</v>
      </c>
      <c r="I352" s="170"/>
      <c r="L352" s="165"/>
      <c r="M352" s="171"/>
      <c r="N352" s="172"/>
      <c r="O352" s="172"/>
      <c r="P352" s="172"/>
      <c r="Q352" s="172"/>
      <c r="R352" s="172"/>
      <c r="S352" s="172"/>
      <c r="T352" s="173"/>
      <c r="AT352" s="167" t="s">
        <v>229</v>
      </c>
      <c r="AU352" s="167" t="s">
        <v>86</v>
      </c>
      <c r="AV352" s="13" t="s">
        <v>86</v>
      </c>
      <c r="AW352" s="13" t="s">
        <v>32</v>
      </c>
      <c r="AX352" s="13" t="s">
        <v>76</v>
      </c>
      <c r="AY352" s="167" t="s">
        <v>163</v>
      </c>
    </row>
    <row r="353" spans="1:65" s="13" customFormat="1" ht="11.25">
      <c r="B353" s="165"/>
      <c r="D353" s="166" t="s">
        <v>229</v>
      </c>
      <c r="E353" s="167" t="s">
        <v>1</v>
      </c>
      <c r="F353" s="168" t="s">
        <v>1250</v>
      </c>
      <c r="H353" s="169">
        <v>3</v>
      </c>
      <c r="I353" s="170"/>
      <c r="L353" s="165"/>
      <c r="M353" s="171"/>
      <c r="N353" s="172"/>
      <c r="O353" s="172"/>
      <c r="P353" s="172"/>
      <c r="Q353" s="172"/>
      <c r="R353" s="172"/>
      <c r="S353" s="172"/>
      <c r="T353" s="173"/>
      <c r="AT353" s="167" t="s">
        <v>229</v>
      </c>
      <c r="AU353" s="167" t="s">
        <v>86</v>
      </c>
      <c r="AV353" s="13" t="s">
        <v>86</v>
      </c>
      <c r="AW353" s="13" t="s">
        <v>32</v>
      </c>
      <c r="AX353" s="13" t="s">
        <v>76</v>
      </c>
      <c r="AY353" s="167" t="s">
        <v>163</v>
      </c>
    </row>
    <row r="354" spans="1:65" s="2" customFormat="1" ht="33" customHeight="1">
      <c r="A354" s="30"/>
      <c r="B354" s="140"/>
      <c r="C354" s="141" t="s">
        <v>627</v>
      </c>
      <c r="D354" s="141" t="s">
        <v>164</v>
      </c>
      <c r="E354" s="142" t="s">
        <v>1280</v>
      </c>
      <c r="F354" s="143" t="s">
        <v>1281</v>
      </c>
      <c r="G354" s="144" t="s">
        <v>329</v>
      </c>
      <c r="H354" s="145">
        <v>4.37</v>
      </c>
      <c r="I354" s="146"/>
      <c r="J354" s="147">
        <f>ROUND(I354*H354,2)</f>
        <v>0</v>
      </c>
      <c r="K354" s="143" t="s">
        <v>227</v>
      </c>
      <c r="L354" s="31"/>
      <c r="M354" s="148" t="s">
        <v>1</v>
      </c>
      <c r="N354" s="149" t="s">
        <v>41</v>
      </c>
      <c r="O354" s="56"/>
      <c r="P354" s="150">
        <f>O354*H354</f>
        <v>0</v>
      </c>
      <c r="Q354" s="150">
        <v>0</v>
      </c>
      <c r="R354" s="150">
        <f>Q354*H354</f>
        <v>0</v>
      </c>
      <c r="S354" s="150">
        <v>0</v>
      </c>
      <c r="T354" s="151">
        <f>S354*H354</f>
        <v>0</v>
      </c>
      <c r="U354" s="30"/>
      <c r="V354" s="30"/>
      <c r="W354" s="30"/>
      <c r="X354" s="30"/>
      <c r="Y354" s="30"/>
      <c r="Z354" s="30"/>
      <c r="AA354" s="30"/>
      <c r="AB354" s="30"/>
      <c r="AC354" s="30"/>
      <c r="AD354" s="30"/>
      <c r="AE354" s="30"/>
      <c r="AR354" s="152" t="s">
        <v>289</v>
      </c>
      <c r="AT354" s="152" t="s">
        <v>164</v>
      </c>
      <c r="AU354" s="152" t="s">
        <v>86</v>
      </c>
      <c r="AY354" s="15" t="s">
        <v>163</v>
      </c>
      <c r="BE354" s="153">
        <f>IF(N354="základní",J354,0)</f>
        <v>0</v>
      </c>
      <c r="BF354" s="153">
        <f>IF(N354="snížená",J354,0)</f>
        <v>0</v>
      </c>
      <c r="BG354" s="153">
        <f>IF(N354="zákl. přenesená",J354,0)</f>
        <v>0</v>
      </c>
      <c r="BH354" s="153">
        <f>IF(N354="sníž. přenesená",J354,0)</f>
        <v>0</v>
      </c>
      <c r="BI354" s="153">
        <f>IF(N354="nulová",J354,0)</f>
        <v>0</v>
      </c>
      <c r="BJ354" s="15" t="s">
        <v>84</v>
      </c>
      <c r="BK354" s="153">
        <f>ROUND(I354*H354,2)</f>
        <v>0</v>
      </c>
      <c r="BL354" s="15" t="s">
        <v>289</v>
      </c>
      <c r="BM354" s="152" t="s">
        <v>1282</v>
      </c>
    </row>
    <row r="355" spans="1:65" s="13" customFormat="1" ht="11.25">
      <c r="B355" s="165"/>
      <c r="D355" s="166" t="s">
        <v>229</v>
      </c>
      <c r="E355" s="167" t="s">
        <v>1</v>
      </c>
      <c r="F355" s="168" t="s">
        <v>1283</v>
      </c>
      <c r="H355" s="169">
        <v>4.37</v>
      </c>
      <c r="I355" s="170"/>
      <c r="L355" s="165"/>
      <c r="M355" s="171"/>
      <c r="N355" s="172"/>
      <c r="O355" s="172"/>
      <c r="P355" s="172"/>
      <c r="Q355" s="172"/>
      <c r="R355" s="172"/>
      <c r="S355" s="172"/>
      <c r="T355" s="173"/>
      <c r="AT355" s="167" t="s">
        <v>229</v>
      </c>
      <c r="AU355" s="167" t="s">
        <v>86</v>
      </c>
      <c r="AV355" s="13" t="s">
        <v>86</v>
      </c>
      <c r="AW355" s="13" t="s">
        <v>32</v>
      </c>
      <c r="AX355" s="13" t="s">
        <v>84</v>
      </c>
      <c r="AY355" s="167" t="s">
        <v>163</v>
      </c>
    </row>
    <row r="356" spans="1:65" s="2" customFormat="1" ht="21.75" customHeight="1">
      <c r="A356" s="30"/>
      <c r="B356" s="140"/>
      <c r="C356" s="174" t="s">
        <v>637</v>
      </c>
      <c r="D356" s="174" t="s">
        <v>618</v>
      </c>
      <c r="E356" s="175" t="s">
        <v>1284</v>
      </c>
      <c r="F356" s="176" t="s">
        <v>1285</v>
      </c>
      <c r="G356" s="177" t="s">
        <v>226</v>
      </c>
      <c r="H356" s="178">
        <v>0.10299999999999999</v>
      </c>
      <c r="I356" s="179"/>
      <c r="J356" s="180">
        <f>ROUND(I356*H356,2)</f>
        <v>0</v>
      </c>
      <c r="K356" s="176" t="s">
        <v>227</v>
      </c>
      <c r="L356" s="181"/>
      <c r="M356" s="182" t="s">
        <v>1</v>
      </c>
      <c r="N356" s="183" t="s">
        <v>41</v>
      </c>
      <c r="O356" s="56"/>
      <c r="P356" s="150">
        <f>O356*H356</f>
        <v>0</v>
      </c>
      <c r="Q356" s="150">
        <v>0.55000000000000004</v>
      </c>
      <c r="R356" s="150">
        <f>Q356*H356</f>
        <v>5.6649999999999999E-2</v>
      </c>
      <c r="S356" s="150">
        <v>0</v>
      </c>
      <c r="T356" s="151">
        <f>S356*H356</f>
        <v>0</v>
      </c>
      <c r="U356" s="30"/>
      <c r="V356" s="30"/>
      <c r="W356" s="30"/>
      <c r="X356" s="30"/>
      <c r="Y356" s="30"/>
      <c r="Z356" s="30"/>
      <c r="AA356" s="30"/>
      <c r="AB356" s="30"/>
      <c r="AC356" s="30"/>
      <c r="AD356" s="30"/>
      <c r="AE356" s="30"/>
      <c r="AR356" s="152" t="s">
        <v>362</v>
      </c>
      <c r="AT356" s="152" t="s">
        <v>618</v>
      </c>
      <c r="AU356" s="152" t="s">
        <v>86</v>
      </c>
      <c r="AY356" s="15" t="s">
        <v>163</v>
      </c>
      <c r="BE356" s="153">
        <f>IF(N356="základní",J356,0)</f>
        <v>0</v>
      </c>
      <c r="BF356" s="153">
        <f>IF(N356="snížená",J356,0)</f>
        <v>0</v>
      </c>
      <c r="BG356" s="153">
        <f>IF(N356="zákl. přenesená",J356,0)</f>
        <v>0</v>
      </c>
      <c r="BH356" s="153">
        <f>IF(N356="sníž. přenesená",J356,0)</f>
        <v>0</v>
      </c>
      <c r="BI356" s="153">
        <f>IF(N356="nulová",J356,0)</f>
        <v>0</v>
      </c>
      <c r="BJ356" s="15" t="s">
        <v>84</v>
      </c>
      <c r="BK356" s="153">
        <f>ROUND(I356*H356,2)</f>
        <v>0</v>
      </c>
      <c r="BL356" s="15" t="s">
        <v>289</v>
      </c>
      <c r="BM356" s="152" t="s">
        <v>1286</v>
      </c>
    </row>
    <row r="357" spans="1:65" s="13" customFormat="1" ht="11.25">
      <c r="B357" s="165"/>
      <c r="D357" s="166" t="s">
        <v>229</v>
      </c>
      <c r="E357" s="167" t="s">
        <v>1</v>
      </c>
      <c r="F357" s="168" t="s">
        <v>1287</v>
      </c>
      <c r="H357" s="169">
        <v>9.4E-2</v>
      </c>
      <c r="I357" s="170"/>
      <c r="L357" s="165"/>
      <c r="M357" s="171"/>
      <c r="N357" s="172"/>
      <c r="O357" s="172"/>
      <c r="P357" s="172"/>
      <c r="Q357" s="172"/>
      <c r="R357" s="172"/>
      <c r="S357" s="172"/>
      <c r="T357" s="173"/>
      <c r="AT357" s="167" t="s">
        <v>229</v>
      </c>
      <c r="AU357" s="167" t="s">
        <v>86</v>
      </c>
      <c r="AV357" s="13" t="s">
        <v>86</v>
      </c>
      <c r="AW357" s="13" t="s">
        <v>32</v>
      </c>
      <c r="AX357" s="13" t="s">
        <v>84</v>
      </c>
      <c r="AY357" s="167" t="s">
        <v>163</v>
      </c>
    </row>
    <row r="358" spans="1:65" s="13" customFormat="1" ht="11.25">
      <c r="B358" s="165"/>
      <c r="D358" s="166" t="s">
        <v>229</v>
      </c>
      <c r="F358" s="168" t="s">
        <v>1288</v>
      </c>
      <c r="H358" s="169">
        <v>0.10299999999999999</v>
      </c>
      <c r="I358" s="170"/>
      <c r="L358" s="165"/>
      <c r="M358" s="171"/>
      <c r="N358" s="172"/>
      <c r="O358" s="172"/>
      <c r="P358" s="172"/>
      <c r="Q358" s="172"/>
      <c r="R358" s="172"/>
      <c r="S358" s="172"/>
      <c r="T358" s="173"/>
      <c r="AT358" s="167" t="s">
        <v>229</v>
      </c>
      <c r="AU358" s="167" t="s">
        <v>86</v>
      </c>
      <c r="AV358" s="13" t="s">
        <v>86</v>
      </c>
      <c r="AW358" s="13" t="s">
        <v>3</v>
      </c>
      <c r="AX358" s="13" t="s">
        <v>84</v>
      </c>
      <c r="AY358" s="167" t="s">
        <v>163</v>
      </c>
    </row>
    <row r="359" spans="1:65" s="2" customFormat="1" ht="33" customHeight="1">
      <c r="A359" s="30"/>
      <c r="B359" s="140"/>
      <c r="C359" s="141" t="s">
        <v>641</v>
      </c>
      <c r="D359" s="141" t="s">
        <v>164</v>
      </c>
      <c r="E359" s="142" t="s">
        <v>730</v>
      </c>
      <c r="F359" s="143" t="s">
        <v>731</v>
      </c>
      <c r="G359" s="144" t="s">
        <v>329</v>
      </c>
      <c r="H359" s="145">
        <v>242.17</v>
      </c>
      <c r="I359" s="146"/>
      <c r="J359" s="147">
        <f>ROUND(I359*H359,2)</f>
        <v>0</v>
      </c>
      <c r="K359" s="143" t="s">
        <v>227</v>
      </c>
      <c r="L359" s="31"/>
      <c r="M359" s="148" t="s">
        <v>1</v>
      </c>
      <c r="N359" s="149" t="s">
        <v>41</v>
      </c>
      <c r="O359" s="56"/>
      <c r="P359" s="150">
        <f>O359*H359</f>
        <v>0</v>
      </c>
      <c r="Q359" s="150">
        <v>0</v>
      </c>
      <c r="R359" s="150">
        <f>Q359*H359</f>
        <v>0</v>
      </c>
      <c r="S359" s="150">
        <v>0</v>
      </c>
      <c r="T359" s="151">
        <f>S359*H359</f>
        <v>0</v>
      </c>
      <c r="U359" s="30"/>
      <c r="V359" s="30"/>
      <c r="W359" s="30"/>
      <c r="X359" s="30"/>
      <c r="Y359" s="30"/>
      <c r="Z359" s="30"/>
      <c r="AA359" s="30"/>
      <c r="AB359" s="30"/>
      <c r="AC359" s="30"/>
      <c r="AD359" s="30"/>
      <c r="AE359" s="30"/>
      <c r="AR359" s="152" t="s">
        <v>289</v>
      </c>
      <c r="AT359" s="152" t="s">
        <v>164</v>
      </c>
      <c r="AU359" s="152" t="s">
        <v>86</v>
      </c>
      <c r="AY359" s="15" t="s">
        <v>163</v>
      </c>
      <c r="BE359" s="153">
        <f>IF(N359="základní",J359,0)</f>
        <v>0</v>
      </c>
      <c r="BF359" s="153">
        <f>IF(N359="snížená",J359,0)</f>
        <v>0</v>
      </c>
      <c r="BG359" s="153">
        <f>IF(N359="zákl. přenesená",J359,0)</f>
        <v>0</v>
      </c>
      <c r="BH359" s="153">
        <f>IF(N359="sníž. přenesená",J359,0)</f>
        <v>0</v>
      </c>
      <c r="BI359" s="153">
        <f>IF(N359="nulová",J359,0)</f>
        <v>0</v>
      </c>
      <c r="BJ359" s="15" t="s">
        <v>84</v>
      </c>
      <c r="BK359" s="153">
        <f>ROUND(I359*H359,2)</f>
        <v>0</v>
      </c>
      <c r="BL359" s="15" t="s">
        <v>289</v>
      </c>
      <c r="BM359" s="152" t="s">
        <v>1289</v>
      </c>
    </row>
    <row r="360" spans="1:65" s="13" customFormat="1" ht="33.75">
      <c r="B360" s="165"/>
      <c r="D360" s="166" t="s">
        <v>229</v>
      </c>
      <c r="E360" s="167" t="s">
        <v>1</v>
      </c>
      <c r="F360" s="168" t="s">
        <v>1290</v>
      </c>
      <c r="H360" s="169">
        <v>242.17</v>
      </c>
      <c r="I360" s="170"/>
      <c r="L360" s="165"/>
      <c r="M360" s="171"/>
      <c r="N360" s="172"/>
      <c r="O360" s="172"/>
      <c r="P360" s="172"/>
      <c r="Q360" s="172"/>
      <c r="R360" s="172"/>
      <c r="S360" s="172"/>
      <c r="T360" s="173"/>
      <c r="AT360" s="167" t="s">
        <v>229</v>
      </c>
      <c r="AU360" s="167" t="s">
        <v>86</v>
      </c>
      <c r="AV360" s="13" t="s">
        <v>86</v>
      </c>
      <c r="AW360" s="13" t="s">
        <v>32</v>
      </c>
      <c r="AX360" s="13" t="s">
        <v>84</v>
      </c>
      <c r="AY360" s="167" t="s">
        <v>163</v>
      </c>
    </row>
    <row r="361" spans="1:65" s="2" customFormat="1" ht="21.75" customHeight="1">
      <c r="A361" s="30"/>
      <c r="B361" s="140"/>
      <c r="C361" s="174" t="s">
        <v>646</v>
      </c>
      <c r="D361" s="174" t="s">
        <v>618</v>
      </c>
      <c r="E361" s="175" t="s">
        <v>735</v>
      </c>
      <c r="F361" s="176" t="s">
        <v>736</v>
      </c>
      <c r="G361" s="177" t="s">
        <v>226</v>
      </c>
      <c r="H361" s="178">
        <v>11.507999999999999</v>
      </c>
      <c r="I361" s="179"/>
      <c r="J361" s="180">
        <f>ROUND(I361*H361,2)</f>
        <v>0</v>
      </c>
      <c r="K361" s="176" t="s">
        <v>227</v>
      </c>
      <c r="L361" s="181"/>
      <c r="M361" s="182" t="s">
        <v>1</v>
      </c>
      <c r="N361" s="183" t="s">
        <v>41</v>
      </c>
      <c r="O361" s="56"/>
      <c r="P361" s="150">
        <f>O361*H361</f>
        <v>0</v>
      </c>
      <c r="Q361" s="150">
        <v>0.55000000000000004</v>
      </c>
      <c r="R361" s="150">
        <f>Q361*H361</f>
        <v>6.3293999999999997</v>
      </c>
      <c r="S361" s="150">
        <v>0</v>
      </c>
      <c r="T361" s="151">
        <f>S361*H361</f>
        <v>0</v>
      </c>
      <c r="U361" s="30"/>
      <c r="V361" s="30"/>
      <c r="W361" s="30"/>
      <c r="X361" s="30"/>
      <c r="Y361" s="30"/>
      <c r="Z361" s="30"/>
      <c r="AA361" s="30"/>
      <c r="AB361" s="30"/>
      <c r="AC361" s="30"/>
      <c r="AD361" s="30"/>
      <c r="AE361" s="30"/>
      <c r="AR361" s="152" t="s">
        <v>362</v>
      </c>
      <c r="AT361" s="152" t="s">
        <v>618</v>
      </c>
      <c r="AU361" s="152" t="s">
        <v>86</v>
      </c>
      <c r="AY361" s="15" t="s">
        <v>163</v>
      </c>
      <c r="BE361" s="153">
        <f>IF(N361="základní",J361,0)</f>
        <v>0</v>
      </c>
      <c r="BF361" s="153">
        <f>IF(N361="snížená",J361,0)</f>
        <v>0</v>
      </c>
      <c r="BG361" s="153">
        <f>IF(N361="zákl. přenesená",J361,0)</f>
        <v>0</v>
      </c>
      <c r="BH361" s="153">
        <f>IF(N361="sníž. přenesená",J361,0)</f>
        <v>0</v>
      </c>
      <c r="BI361" s="153">
        <f>IF(N361="nulová",J361,0)</f>
        <v>0</v>
      </c>
      <c r="BJ361" s="15" t="s">
        <v>84</v>
      </c>
      <c r="BK361" s="153">
        <f>ROUND(I361*H361,2)</f>
        <v>0</v>
      </c>
      <c r="BL361" s="15" t="s">
        <v>289</v>
      </c>
      <c r="BM361" s="152" t="s">
        <v>1291</v>
      </c>
    </row>
    <row r="362" spans="1:65" s="13" customFormat="1" ht="11.25">
      <c r="B362" s="165"/>
      <c r="D362" s="166" t="s">
        <v>229</v>
      </c>
      <c r="E362" s="167" t="s">
        <v>1</v>
      </c>
      <c r="F362" s="168" t="s">
        <v>1292</v>
      </c>
      <c r="H362" s="169">
        <v>10.462</v>
      </c>
      <c r="I362" s="170"/>
      <c r="L362" s="165"/>
      <c r="M362" s="171"/>
      <c r="N362" s="172"/>
      <c r="O362" s="172"/>
      <c r="P362" s="172"/>
      <c r="Q362" s="172"/>
      <c r="R362" s="172"/>
      <c r="S362" s="172"/>
      <c r="T362" s="173"/>
      <c r="AT362" s="167" t="s">
        <v>229</v>
      </c>
      <c r="AU362" s="167" t="s">
        <v>86</v>
      </c>
      <c r="AV362" s="13" t="s">
        <v>86</v>
      </c>
      <c r="AW362" s="13" t="s">
        <v>32</v>
      </c>
      <c r="AX362" s="13" t="s">
        <v>84</v>
      </c>
      <c r="AY362" s="167" t="s">
        <v>163</v>
      </c>
    </row>
    <row r="363" spans="1:65" s="13" customFormat="1" ht="11.25">
      <c r="B363" s="165"/>
      <c r="D363" s="166" t="s">
        <v>229</v>
      </c>
      <c r="F363" s="168" t="s">
        <v>1293</v>
      </c>
      <c r="H363" s="169">
        <v>11.507999999999999</v>
      </c>
      <c r="I363" s="170"/>
      <c r="L363" s="165"/>
      <c r="M363" s="171"/>
      <c r="N363" s="172"/>
      <c r="O363" s="172"/>
      <c r="P363" s="172"/>
      <c r="Q363" s="172"/>
      <c r="R363" s="172"/>
      <c r="S363" s="172"/>
      <c r="T363" s="173"/>
      <c r="AT363" s="167" t="s">
        <v>229</v>
      </c>
      <c r="AU363" s="167" t="s">
        <v>86</v>
      </c>
      <c r="AV363" s="13" t="s">
        <v>86</v>
      </c>
      <c r="AW363" s="13" t="s">
        <v>3</v>
      </c>
      <c r="AX363" s="13" t="s">
        <v>84</v>
      </c>
      <c r="AY363" s="167" t="s">
        <v>163</v>
      </c>
    </row>
    <row r="364" spans="1:65" s="2" customFormat="1" ht="33" customHeight="1">
      <c r="A364" s="30"/>
      <c r="B364" s="140"/>
      <c r="C364" s="141" t="s">
        <v>653</v>
      </c>
      <c r="D364" s="141" t="s">
        <v>164</v>
      </c>
      <c r="E364" s="142" t="s">
        <v>1294</v>
      </c>
      <c r="F364" s="143" t="s">
        <v>1295</v>
      </c>
      <c r="G364" s="144" t="s">
        <v>329</v>
      </c>
      <c r="H364" s="145">
        <v>4.37</v>
      </c>
      <c r="I364" s="146"/>
      <c r="J364" s="147">
        <f>ROUND(I364*H364,2)</f>
        <v>0</v>
      </c>
      <c r="K364" s="143" t="s">
        <v>227</v>
      </c>
      <c r="L364" s="31"/>
      <c r="M364" s="148" t="s">
        <v>1</v>
      </c>
      <c r="N364" s="149" t="s">
        <v>41</v>
      </c>
      <c r="O364" s="56"/>
      <c r="P364" s="150">
        <f>O364*H364</f>
        <v>0</v>
      </c>
      <c r="Q364" s="150">
        <v>0</v>
      </c>
      <c r="R364" s="150">
        <f>Q364*H364</f>
        <v>0</v>
      </c>
      <c r="S364" s="150">
        <v>1.7000000000000001E-2</v>
      </c>
      <c r="T364" s="151">
        <f>S364*H364</f>
        <v>7.4290000000000009E-2</v>
      </c>
      <c r="U364" s="30"/>
      <c r="V364" s="30"/>
      <c r="W364" s="30"/>
      <c r="X364" s="30"/>
      <c r="Y364" s="30"/>
      <c r="Z364" s="30"/>
      <c r="AA364" s="30"/>
      <c r="AB364" s="30"/>
      <c r="AC364" s="30"/>
      <c r="AD364" s="30"/>
      <c r="AE364" s="30"/>
      <c r="AR364" s="152" t="s">
        <v>289</v>
      </c>
      <c r="AT364" s="152" t="s">
        <v>164</v>
      </c>
      <c r="AU364" s="152" t="s">
        <v>86</v>
      </c>
      <c r="AY364" s="15" t="s">
        <v>163</v>
      </c>
      <c r="BE364" s="153">
        <f>IF(N364="základní",J364,0)</f>
        <v>0</v>
      </c>
      <c r="BF364" s="153">
        <f>IF(N364="snížená",J364,0)</f>
        <v>0</v>
      </c>
      <c r="BG364" s="153">
        <f>IF(N364="zákl. přenesená",J364,0)</f>
        <v>0</v>
      </c>
      <c r="BH364" s="153">
        <f>IF(N364="sníž. přenesená",J364,0)</f>
        <v>0</v>
      </c>
      <c r="BI364" s="153">
        <f>IF(N364="nulová",J364,0)</f>
        <v>0</v>
      </c>
      <c r="BJ364" s="15" t="s">
        <v>84</v>
      </c>
      <c r="BK364" s="153">
        <f>ROUND(I364*H364,2)</f>
        <v>0</v>
      </c>
      <c r="BL364" s="15" t="s">
        <v>289</v>
      </c>
      <c r="BM364" s="152" t="s">
        <v>1296</v>
      </c>
    </row>
    <row r="365" spans="1:65" s="13" customFormat="1" ht="11.25">
      <c r="B365" s="165"/>
      <c r="D365" s="166" t="s">
        <v>229</v>
      </c>
      <c r="E365" s="167" t="s">
        <v>1</v>
      </c>
      <c r="F365" s="168" t="s">
        <v>1283</v>
      </c>
      <c r="H365" s="169">
        <v>4.37</v>
      </c>
      <c r="I365" s="170"/>
      <c r="L365" s="165"/>
      <c r="M365" s="171"/>
      <c r="N365" s="172"/>
      <c r="O365" s="172"/>
      <c r="P365" s="172"/>
      <c r="Q365" s="172"/>
      <c r="R365" s="172"/>
      <c r="S365" s="172"/>
      <c r="T365" s="173"/>
      <c r="AT365" s="167" t="s">
        <v>229</v>
      </c>
      <c r="AU365" s="167" t="s">
        <v>86</v>
      </c>
      <c r="AV365" s="13" t="s">
        <v>86</v>
      </c>
      <c r="AW365" s="13" t="s">
        <v>32</v>
      </c>
      <c r="AX365" s="13" t="s">
        <v>84</v>
      </c>
      <c r="AY365" s="167" t="s">
        <v>163</v>
      </c>
    </row>
    <row r="366" spans="1:65" s="2" customFormat="1" ht="33" customHeight="1">
      <c r="A366" s="30"/>
      <c r="B366" s="140"/>
      <c r="C366" s="141" t="s">
        <v>658</v>
      </c>
      <c r="D366" s="141" t="s">
        <v>164</v>
      </c>
      <c r="E366" s="142" t="s">
        <v>741</v>
      </c>
      <c r="F366" s="143" t="s">
        <v>742</v>
      </c>
      <c r="G366" s="144" t="s">
        <v>329</v>
      </c>
      <c r="H366" s="145">
        <v>242.17</v>
      </c>
      <c r="I366" s="146"/>
      <c r="J366" s="147">
        <f>ROUND(I366*H366,2)</f>
        <v>0</v>
      </c>
      <c r="K366" s="143" t="s">
        <v>227</v>
      </c>
      <c r="L366" s="31"/>
      <c r="M366" s="148" t="s">
        <v>1</v>
      </c>
      <c r="N366" s="149" t="s">
        <v>41</v>
      </c>
      <c r="O366" s="56"/>
      <c r="P366" s="150">
        <f>O366*H366</f>
        <v>0</v>
      </c>
      <c r="Q366" s="150">
        <v>0</v>
      </c>
      <c r="R366" s="150">
        <f>Q366*H366</f>
        <v>0</v>
      </c>
      <c r="S366" s="150">
        <v>2.5000000000000001E-2</v>
      </c>
      <c r="T366" s="151">
        <f>S366*H366</f>
        <v>6.0542499999999997</v>
      </c>
      <c r="U366" s="30"/>
      <c r="V366" s="30"/>
      <c r="W366" s="30"/>
      <c r="X366" s="30"/>
      <c r="Y366" s="30"/>
      <c r="Z366" s="30"/>
      <c r="AA366" s="30"/>
      <c r="AB366" s="30"/>
      <c r="AC366" s="30"/>
      <c r="AD366" s="30"/>
      <c r="AE366" s="30"/>
      <c r="AR366" s="152" t="s">
        <v>289</v>
      </c>
      <c r="AT366" s="152" t="s">
        <v>164</v>
      </c>
      <c r="AU366" s="152" t="s">
        <v>86</v>
      </c>
      <c r="AY366" s="15" t="s">
        <v>163</v>
      </c>
      <c r="BE366" s="153">
        <f>IF(N366="základní",J366,0)</f>
        <v>0</v>
      </c>
      <c r="BF366" s="153">
        <f>IF(N366="snížená",J366,0)</f>
        <v>0</v>
      </c>
      <c r="BG366" s="153">
        <f>IF(N366="zákl. přenesená",J366,0)</f>
        <v>0</v>
      </c>
      <c r="BH366" s="153">
        <f>IF(N366="sníž. přenesená",J366,0)</f>
        <v>0</v>
      </c>
      <c r="BI366" s="153">
        <f>IF(N366="nulová",J366,0)</f>
        <v>0</v>
      </c>
      <c r="BJ366" s="15" t="s">
        <v>84</v>
      </c>
      <c r="BK366" s="153">
        <f>ROUND(I366*H366,2)</f>
        <v>0</v>
      </c>
      <c r="BL366" s="15" t="s">
        <v>289</v>
      </c>
      <c r="BM366" s="152" t="s">
        <v>1297</v>
      </c>
    </row>
    <row r="367" spans="1:65" s="13" customFormat="1" ht="33.75">
      <c r="B367" s="165"/>
      <c r="D367" s="166" t="s">
        <v>229</v>
      </c>
      <c r="E367" s="167" t="s">
        <v>1</v>
      </c>
      <c r="F367" s="168" t="s">
        <v>1290</v>
      </c>
      <c r="H367" s="169">
        <v>242.17</v>
      </c>
      <c r="I367" s="170"/>
      <c r="L367" s="165"/>
      <c r="M367" s="171"/>
      <c r="N367" s="172"/>
      <c r="O367" s="172"/>
      <c r="P367" s="172"/>
      <c r="Q367" s="172"/>
      <c r="R367" s="172"/>
      <c r="S367" s="172"/>
      <c r="T367" s="173"/>
      <c r="AT367" s="167" t="s">
        <v>229</v>
      </c>
      <c r="AU367" s="167" t="s">
        <v>86</v>
      </c>
      <c r="AV367" s="13" t="s">
        <v>86</v>
      </c>
      <c r="AW367" s="13" t="s">
        <v>32</v>
      </c>
      <c r="AX367" s="13" t="s">
        <v>84</v>
      </c>
      <c r="AY367" s="167" t="s">
        <v>163</v>
      </c>
    </row>
    <row r="368" spans="1:65" s="2" customFormat="1" ht="24.2" customHeight="1">
      <c r="A368" s="30"/>
      <c r="B368" s="140"/>
      <c r="C368" s="141" t="s">
        <v>663</v>
      </c>
      <c r="D368" s="141" t="s">
        <v>164</v>
      </c>
      <c r="E368" s="142" t="s">
        <v>745</v>
      </c>
      <c r="F368" s="143" t="s">
        <v>746</v>
      </c>
      <c r="G368" s="144" t="s">
        <v>253</v>
      </c>
      <c r="H368" s="145">
        <v>177.43</v>
      </c>
      <c r="I368" s="146"/>
      <c r="J368" s="147">
        <f>ROUND(I368*H368,2)</f>
        <v>0</v>
      </c>
      <c r="K368" s="143" t="s">
        <v>227</v>
      </c>
      <c r="L368" s="31"/>
      <c r="M368" s="148" t="s">
        <v>1</v>
      </c>
      <c r="N368" s="149" t="s">
        <v>41</v>
      </c>
      <c r="O368" s="56"/>
      <c r="P368" s="150">
        <f>O368*H368</f>
        <v>0</v>
      </c>
      <c r="Q368" s="150">
        <v>0</v>
      </c>
      <c r="R368" s="150">
        <f>Q368*H368</f>
        <v>0</v>
      </c>
      <c r="S368" s="150">
        <v>0</v>
      </c>
      <c r="T368" s="151">
        <f>S368*H368</f>
        <v>0</v>
      </c>
      <c r="U368" s="30"/>
      <c r="V368" s="30"/>
      <c r="W368" s="30"/>
      <c r="X368" s="30"/>
      <c r="Y368" s="30"/>
      <c r="Z368" s="30"/>
      <c r="AA368" s="30"/>
      <c r="AB368" s="30"/>
      <c r="AC368" s="30"/>
      <c r="AD368" s="30"/>
      <c r="AE368" s="30"/>
      <c r="AR368" s="152" t="s">
        <v>289</v>
      </c>
      <c r="AT368" s="152" t="s">
        <v>164</v>
      </c>
      <c r="AU368" s="152" t="s">
        <v>86</v>
      </c>
      <c r="AY368" s="15" t="s">
        <v>163</v>
      </c>
      <c r="BE368" s="153">
        <f>IF(N368="základní",J368,0)</f>
        <v>0</v>
      </c>
      <c r="BF368" s="153">
        <f>IF(N368="snížená",J368,0)</f>
        <v>0</v>
      </c>
      <c r="BG368" s="153">
        <f>IF(N368="zákl. přenesená",J368,0)</f>
        <v>0</v>
      </c>
      <c r="BH368" s="153">
        <f>IF(N368="sníž. přenesená",J368,0)</f>
        <v>0</v>
      </c>
      <c r="BI368" s="153">
        <f>IF(N368="nulová",J368,0)</f>
        <v>0</v>
      </c>
      <c r="BJ368" s="15" t="s">
        <v>84</v>
      </c>
      <c r="BK368" s="153">
        <f>ROUND(I368*H368,2)</f>
        <v>0</v>
      </c>
      <c r="BL368" s="15" t="s">
        <v>289</v>
      </c>
      <c r="BM368" s="152" t="s">
        <v>1298</v>
      </c>
    </row>
    <row r="369" spans="1:65" s="13" customFormat="1" ht="11.25">
      <c r="B369" s="165"/>
      <c r="D369" s="166" t="s">
        <v>229</v>
      </c>
      <c r="E369" s="167" t="s">
        <v>1</v>
      </c>
      <c r="F369" s="168" t="s">
        <v>1143</v>
      </c>
      <c r="H369" s="169">
        <v>177.43</v>
      </c>
      <c r="I369" s="170"/>
      <c r="L369" s="165"/>
      <c r="M369" s="171"/>
      <c r="N369" s="172"/>
      <c r="O369" s="172"/>
      <c r="P369" s="172"/>
      <c r="Q369" s="172"/>
      <c r="R369" s="172"/>
      <c r="S369" s="172"/>
      <c r="T369" s="173"/>
      <c r="AT369" s="167" t="s">
        <v>229</v>
      </c>
      <c r="AU369" s="167" t="s">
        <v>86</v>
      </c>
      <c r="AV369" s="13" t="s">
        <v>86</v>
      </c>
      <c r="AW369" s="13" t="s">
        <v>32</v>
      </c>
      <c r="AX369" s="13" t="s">
        <v>84</v>
      </c>
      <c r="AY369" s="167" t="s">
        <v>163</v>
      </c>
    </row>
    <row r="370" spans="1:65" s="2" customFormat="1" ht="16.5" customHeight="1">
      <c r="A370" s="30"/>
      <c r="B370" s="140"/>
      <c r="C370" s="174" t="s">
        <v>667</v>
      </c>
      <c r="D370" s="174" t="s">
        <v>618</v>
      </c>
      <c r="E370" s="175" t="s">
        <v>706</v>
      </c>
      <c r="F370" s="176" t="s">
        <v>707</v>
      </c>
      <c r="G370" s="177" t="s">
        <v>226</v>
      </c>
      <c r="H370" s="178">
        <v>5.8550000000000004</v>
      </c>
      <c r="I370" s="179"/>
      <c r="J370" s="180">
        <f>ROUND(I370*H370,2)</f>
        <v>0</v>
      </c>
      <c r="K370" s="176" t="s">
        <v>227</v>
      </c>
      <c r="L370" s="181"/>
      <c r="M370" s="182" t="s">
        <v>1</v>
      </c>
      <c r="N370" s="183" t="s">
        <v>41</v>
      </c>
      <c r="O370" s="56"/>
      <c r="P370" s="150">
        <f>O370*H370</f>
        <v>0</v>
      </c>
      <c r="Q370" s="150">
        <v>0.55000000000000004</v>
      </c>
      <c r="R370" s="150">
        <f>Q370*H370</f>
        <v>3.2202500000000005</v>
      </c>
      <c r="S370" s="150">
        <v>0</v>
      </c>
      <c r="T370" s="151">
        <f>S370*H370</f>
        <v>0</v>
      </c>
      <c r="U370" s="30"/>
      <c r="V370" s="30"/>
      <c r="W370" s="30"/>
      <c r="X370" s="30"/>
      <c r="Y370" s="30"/>
      <c r="Z370" s="30"/>
      <c r="AA370" s="30"/>
      <c r="AB370" s="30"/>
      <c r="AC370" s="30"/>
      <c r="AD370" s="30"/>
      <c r="AE370" s="30"/>
      <c r="AR370" s="152" t="s">
        <v>362</v>
      </c>
      <c r="AT370" s="152" t="s">
        <v>618</v>
      </c>
      <c r="AU370" s="152" t="s">
        <v>86</v>
      </c>
      <c r="AY370" s="15" t="s">
        <v>163</v>
      </c>
      <c r="BE370" s="153">
        <f>IF(N370="základní",J370,0)</f>
        <v>0</v>
      </c>
      <c r="BF370" s="153">
        <f>IF(N370="snížená",J370,0)</f>
        <v>0</v>
      </c>
      <c r="BG370" s="153">
        <f>IF(N370="zákl. přenesená",J370,0)</f>
        <v>0</v>
      </c>
      <c r="BH370" s="153">
        <f>IF(N370="sníž. přenesená",J370,0)</f>
        <v>0</v>
      </c>
      <c r="BI370" s="153">
        <f>IF(N370="nulová",J370,0)</f>
        <v>0</v>
      </c>
      <c r="BJ370" s="15" t="s">
        <v>84</v>
      </c>
      <c r="BK370" s="153">
        <f>ROUND(I370*H370,2)</f>
        <v>0</v>
      </c>
      <c r="BL370" s="15" t="s">
        <v>289</v>
      </c>
      <c r="BM370" s="152" t="s">
        <v>1299</v>
      </c>
    </row>
    <row r="371" spans="1:65" s="13" customFormat="1" ht="11.25">
      <c r="B371" s="165"/>
      <c r="D371" s="166" t="s">
        <v>229</v>
      </c>
      <c r="E371" s="167" t="s">
        <v>1</v>
      </c>
      <c r="F371" s="168" t="s">
        <v>1300</v>
      </c>
      <c r="H371" s="169">
        <v>5.3230000000000004</v>
      </c>
      <c r="I371" s="170"/>
      <c r="L371" s="165"/>
      <c r="M371" s="171"/>
      <c r="N371" s="172"/>
      <c r="O371" s="172"/>
      <c r="P371" s="172"/>
      <c r="Q371" s="172"/>
      <c r="R371" s="172"/>
      <c r="S371" s="172"/>
      <c r="T371" s="173"/>
      <c r="AT371" s="167" t="s">
        <v>229</v>
      </c>
      <c r="AU371" s="167" t="s">
        <v>86</v>
      </c>
      <c r="AV371" s="13" t="s">
        <v>86</v>
      </c>
      <c r="AW371" s="13" t="s">
        <v>32</v>
      </c>
      <c r="AX371" s="13" t="s">
        <v>84</v>
      </c>
      <c r="AY371" s="167" t="s">
        <v>163</v>
      </c>
    </row>
    <row r="372" spans="1:65" s="13" customFormat="1" ht="11.25">
      <c r="B372" s="165"/>
      <c r="D372" s="166" t="s">
        <v>229</v>
      </c>
      <c r="F372" s="168" t="s">
        <v>1301</v>
      </c>
      <c r="H372" s="169">
        <v>5.8550000000000004</v>
      </c>
      <c r="I372" s="170"/>
      <c r="L372" s="165"/>
      <c r="M372" s="171"/>
      <c r="N372" s="172"/>
      <c r="O372" s="172"/>
      <c r="P372" s="172"/>
      <c r="Q372" s="172"/>
      <c r="R372" s="172"/>
      <c r="S372" s="172"/>
      <c r="T372" s="173"/>
      <c r="AT372" s="167" t="s">
        <v>229</v>
      </c>
      <c r="AU372" s="167" t="s">
        <v>86</v>
      </c>
      <c r="AV372" s="13" t="s">
        <v>86</v>
      </c>
      <c r="AW372" s="13" t="s">
        <v>3</v>
      </c>
      <c r="AX372" s="13" t="s">
        <v>84</v>
      </c>
      <c r="AY372" s="167" t="s">
        <v>163</v>
      </c>
    </row>
    <row r="373" spans="1:65" s="2" customFormat="1" ht="24.2" customHeight="1">
      <c r="A373" s="30"/>
      <c r="B373" s="140"/>
      <c r="C373" s="141" t="s">
        <v>111</v>
      </c>
      <c r="D373" s="141" t="s">
        <v>164</v>
      </c>
      <c r="E373" s="142" t="s">
        <v>753</v>
      </c>
      <c r="F373" s="143" t="s">
        <v>754</v>
      </c>
      <c r="G373" s="144" t="s">
        <v>253</v>
      </c>
      <c r="H373" s="145">
        <v>3</v>
      </c>
      <c r="I373" s="146"/>
      <c r="J373" s="147">
        <f>ROUND(I373*H373,2)</f>
        <v>0</v>
      </c>
      <c r="K373" s="143" t="s">
        <v>227</v>
      </c>
      <c r="L373" s="31"/>
      <c r="M373" s="148" t="s">
        <v>1</v>
      </c>
      <c r="N373" s="149" t="s">
        <v>41</v>
      </c>
      <c r="O373" s="56"/>
      <c r="P373" s="150">
        <f>O373*H373</f>
        <v>0</v>
      </c>
      <c r="Q373" s="150">
        <v>0</v>
      </c>
      <c r="R373" s="150">
        <f>Q373*H373</f>
        <v>0</v>
      </c>
      <c r="S373" s="150">
        <v>0.04</v>
      </c>
      <c r="T373" s="151">
        <f>S373*H373</f>
        <v>0.12</v>
      </c>
      <c r="U373" s="30"/>
      <c r="V373" s="30"/>
      <c r="W373" s="30"/>
      <c r="X373" s="30"/>
      <c r="Y373" s="30"/>
      <c r="Z373" s="30"/>
      <c r="AA373" s="30"/>
      <c r="AB373" s="30"/>
      <c r="AC373" s="30"/>
      <c r="AD373" s="30"/>
      <c r="AE373" s="30"/>
      <c r="AR373" s="152" t="s">
        <v>289</v>
      </c>
      <c r="AT373" s="152" t="s">
        <v>164</v>
      </c>
      <c r="AU373" s="152" t="s">
        <v>86</v>
      </c>
      <c r="AY373" s="15" t="s">
        <v>163</v>
      </c>
      <c r="BE373" s="153">
        <f>IF(N373="základní",J373,0)</f>
        <v>0</v>
      </c>
      <c r="BF373" s="153">
        <f>IF(N373="snížená",J373,0)</f>
        <v>0</v>
      </c>
      <c r="BG373" s="153">
        <f>IF(N373="zákl. přenesená",J373,0)</f>
        <v>0</v>
      </c>
      <c r="BH373" s="153">
        <f>IF(N373="sníž. přenesená",J373,0)</f>
        <v>0</v>
      </c>
      <c r="BI373" s="153">
        <f>IF(N373="nulová",J373,0)</f>
        <v>0</v>
      </c>
      <c r="BJ373" s="15" t="s">
        <v>84</v>
      </c>
      <c r="BK373" s="153">
        <f>ROUND(I373*H373,2)</f>
        <v>0</v>
      </c>
      <c r="BL373" s="15" t="s">
        <v>289</v>
      </c>
      <c r="BM373" s="152" t="s">
        <v>1302</v>
      </c>
    </row>
    <row r="374" spans="1:65" s="13" customFormat="1" ht="11.25">
      <c r="B374" s="165"/>
      <c r="D374" s="166" t="s">
        <v>229</v>
      </c>
      <c r="E374" s="167" t="s">
        <v>1</v>
      </c>
      <c r="F374" s="168" t="s">
        <v>1250</v>
      </c>
      <c r="H374" s="169">
        <v>3</v>
      </c>
      <c r="I374" s="170"/>
      <c r="L374" s="165"/>
      <c r="M374" s="171"/>
      <c r="N374" s="172"/>
      <c r="O374" s="172"/>
      <c r="P374" s="172"/>
      <c r="Q374" s="172"/>
      <c r="R374" s="172"/>
      <c r="S374" s="172"/>
      <c r="T374" s="173"/>
      <c r="AT374" s="167" t="s">
        <v>229</v>
      </c>
      <c r="AU374" s="167" t="s">
        <v>86</v>
      </c>
      <c r="AV374" s="13" t="s">
        <v>86</v>
      </c>
      <c r="AW374" s="13" t="s">
        <v>32</v>
      </c>
      <c r="AX374" s="13" t="s">
        <v>84</v>
      </c>
      <c r="AY374" s="167" t="s">
        <v>163</v>
      </c>
    </row>
    <row r="375" spans="1:65" s="2" customFormat="1" ht="24.2" customHeight="1">
      <c r="A375" s="30"/>
      <c r="B375" s="140"/>
      <c r="C375" s="141" t="s">
        <v>675</v>
      </c>
      <c r="D375" s="141" t="s">
        <v>164</v>
      </c>
      <c r="E375" s="142" t="s">
        <v>753</v>
      </c>
      <c r="F375" s="143" t="s">
        <v>754</v>
      </c>
      <c r="G375" s="144" t="s">
        <v>253</v>
      </c>
      <c r="H375" s="145">
        <v>177.43</v>
      </c>
      <c r="I375" s="146"/>
      <c r="J375" s="147">
        <f>ROUND(I375*H375,2)</f>
        <v>0</v>
      </c>
      <c r="K375" s="143" t="s">
        <v>227</v>
      </c>
      <c r="L375" s="31"/>
      <c r="M375" s="148" t="s">
        <v>1</v>
      </c>
      <c r="N375" s="149" t="s">
        <v>41</v>
      </c>
      <c r="O375" s="56"/>
      <c r="P375" s="150">
        <f>O375*H375</f>
        <v>0</v>
      </c>
      <c r="Q375" s="150">
        <v>0</v>
      </c>
      <c r="R375" s="150">
        <f>Q375*H375</f>
        <v>0</v>
      </c>
      <c r="S375" s="150">
        <v>0.04</v>
      </c>
      <c r="T375" s="151">
        <f>S375*H375</f>
        <v>7.0972000000000008</v>
      </c>
      <c r="U375" s="30"/>
      <c r="V375" s="30"/>
      <c r="W375" s="30"/>
      <c r="X375" s="30"/>
      <c r="Y375" s="30"/>
      <c r="Z375" s="30"/>
      <c r="AA375" s="30"/>
      <c r="AB375" s="30"/>
      <c r="AC375" s="30"/>
      <c r="AD375" s="30"/>
      <c r="AE375" s="30"/>
      <c r="AR375" s="152" t="s">
        <v>289</v>
      </c>
      <c r="AT375" s="152" t="s">
        <v>164</v>
      </c>
      <c r="AU375" s="152" t="s">
        <v>86</v>
      </c>
      <c r="AY375" s="15" t="s">
        <v>163</v>
      </c>
      <c r="BE375" s="153">
        <f>IF(N375="základní",J375,0)</f>
        <v>0</v>
      </c>
      <c r="BF375" s="153">
        <f>IF(N375="snížená",J375,0)</f>
        <v>0</v>
      </c>
      <c r="BG375" s="153">
        <f>IF(N375="zákl. přenesená",J375,0)</f>
        <v>0</v>
      </c>
      <c r="BH375" s="153">
        <f>IF(N375="sníž. přenesená",J375,0)</f>
        <v>0</v>
      </c>
      <c r="BI375" s="153">
        <f>IF(N375="nulová",J375,0)</f>
        <v>0</v>
      </c>
      <c r="BJ375" s="15" t="s">
        <v>84</v>
      </c>
      <c r="BK375" s="153">
        <f>ROUND(I375*H375,2)</f>
        <v>0</v>
      </c>
      <c r="BL375" s="15" t="s">
        <v>289</v>
      </c>
      <c r="BM375" s="152" t="s">
        <v>1303</v>
      </c>
    </row>
    <row r="376" spans="1:65" s="13" customFormat="1" ht="11.25">
      <c r="B376" s="165"/>
      <c r="D376" s="166" t="s">
        <v>229</v>
      </c>
      <c r="E376" s="167" t="s">
        <v>1</v>
      </c>
      <c r="F376" s="168" t="s">
        <v>1143</v>
      </c>
      <c r="H376" s="169">
        <v>177.43</v>
      </c>
      <c r="I376" s="170"/>
      <c r="L376" s="165"/>
      <c r="M376" s="171"/>
      <c r="N376" s="172"/>
      <c r="O376" s="172"/>
      <c r="P376" s="172"/>
      <c r="Q376" s="172"/>
      <c r="R376" s="172"/>
      <c r="S376" s="172"/>
      <c r="T376" s="173"/>
      <c r="AT376" s="167" t="s">
        <v>229</v>
      </c>
      <c r="AU376" s="167" t="s">
        <v>86</v>
      </c>
      <c r="AV376" s="13" t="s">
        <v>86</v>
      </c>
      <c r="AW376" s="13" t="s">
        <v>32</v>
      </c>
      <c r="AX376" s="13" t="s">
        <v>84</v>
      </c>
      <c r="AY376" s="167" t="s">
        <v>163</v>
      </c>
    </row>
    <row r="377" spans="1:65" s="2" customFormat="1" ht="24.2" customHeight="1">
      <c r="A377" s="30"/>
      <c r="B377" s="140"/>
      <c r="C377" s="141" t="s">
        <v>680</v>
      </c>
      <c r="D377" s="141" t="s">
        <v>164</v>
      </c>
      <c r="E377" s="142" t="s">
        <v>757</v>
      </c>
      <c r="F377" s="143" t="s">
        <v>758</v>
      </c>
      <c r="G377" s="144" t="s">
        <v>226</v>
      </c>
      <c r="H377" s="145">
        <v>3.54</v>
      </c>
      <c r="I377" s="146"/>
      <c r="J377" s="147">
        <f>ROUND(I377*H377,2)</f>
        <v>0</v>
      </c>
      <c r="K377" s="143" t="s">
        <v>227</v>
      </c>
      <c r="L377" s="31"/>
      <c r="M377" s="148" t="s">
        <v>1</v>
      </c>
      <c r="N377" s="149" t="s">
        <v>41</v>
      </c>
      <c r="O377" s="56"/>
      <c r="P377" s="150">
        <f>O377*H377</f>
        <v>0</v>
      </c>
      <c r="Q377" s="150">
        <v>2.7200000000000002E-3</v>
      </c>
      <c r="R377" s="150">
        <f>Q377*H377</f>
        <v>9.6288000000000016E-3</v>
      </c>
      <c r="S377" s="150">
        <v>0</v>
      </c>
      <c r="T377" s="151">
        <f>S377*H377</f>
        <v>0</v>
      </c>
      <c r="U377" s="30"/>
      <c r="V377" s="30"/>
      <c r="W377" s="30"/>
      <c r="X377" s="30"/>
      <c r="Y377" s="30"/>
      <c r="Z377" s="30"/>
      <c r="AA377" s="30"/>
      <c r="AB377" s="30"/>
      <c r="AC377" s="30"/>
      <c r="AD377" s="30"/>
      <c r="AE377" s="30"/>
      <c r="AR377" s="152" t="s">
        <v>289</v>
      </c>
      <c r="AT377" s="152" t="s">
        <v>164</v>
      </c>
      <c r="AU377" s="152" t="s">
        <v>86</v>
      </c>
      <c r="AY377" s="15" t="s">
        <v>163</v>
      </c>
      <c r="BE377" s="153">
        <f>IF(N377="základní",J377,0)</f>
        <v>0</v>
      </c>
      <c r="BF377" s="153">
        <f>IF(N377="snížená",J377,0)</f>
        <v>0</v>
      </c>
      <c r="BG377" s="153">
        <f>IF(N377="zákl. přenesená",J377,0)</f>
        <v>0</v>
      </c>
      <c r="BH377" s="153">
        <f>IF(N377="sníž. přenesená",J377,0)</f>
        <v>0</v>
      </c>
      <c r="BI377" s="153">
        <f>IF(N377="nulová",J377,0)</f>
        <v>0</v>
      </c>
      <c r="BJ377" s="15" t="s">
        <v>84</v>
      </c>
      <c r="BK377" s="153">
        <f>ROUND(I377*H377,2)</f>
        <v>0</v>
      </c>
      <c r="BL377" s="15" t="s">
        <v>289</v>
      </c>
      <c r="BM377" s="152" t="s">
        <v>1304</v>
      </c>
    </row>
    <row r="378" spans="1:65" s="2" customFormat="1" ht="24.2" customHeight="1">
      <c r="A378" s="30"/>
      <c r="B378" s="140"/>
      <c r="C378" s="141" t="s">
        <v>684</v>
      </c>
      <c r="D378" s="141" t="s">
        <v>164</v>
      </c>
      <c r="E378" s="142" t="s">
        <v>757</v>
      </c>
      <c r="F378" s="143" t="s">
        <v>758</v>
      </c>
      <c r="G378" s="144" t="s">
        <v>226</v>
      </c>
      <c r="H378" s="145">
        <v>17.466000000000001</v>
      </c>
      <c r="I378" s="146"/>
      <c r="J378" s="147">
        <f>ROUND(I378*H378,2)</f>
        <v>0</v>
      </c>
      <c r="K378" s="143" t="s">
        <v>227</v>
      </c>
      <c r="L378" s="31"/>
      <c r="M378" s="148" t="s">
        <v>1</v>
      </c>
      <c r="N378" s="149" t="s">
        <v>41</v>
      </c>
      <c r="O378" s="56"/>
      <c r="P378" s="150">
        <f>O378*H378</f>
        <v>0</v>
      </c>
      <c r="Q378" s="150">
        <v>2.7200000000000002E-3</v>
      </c>
      <c r="R378" s="150">
        <f>Q378*H378</f>
        <v>4.7507520000000004E-2</v>
      </c>
      <c r="S378" s="150">
        <v>0</v>
      </c>
      <c r="T378" s="151">
        <f>S378*H378</f>
        <v>0</v>
      </c>
      <c r="U378" s="30"/>
      <c r="V378" s="30"/>
      <c r="W378" s="30"/>
      <c r="X378" s="30"/>
      <c r="Y378" s="30"/>
      <c r="Z378" s="30"/>
      <c r="AA378" s="30"/>
      <c r="AB378" s="30"/>
      <c r="AC378" s="30"/>
      <c r="AD378" s="30"/>
      <c r="AE378" s="30"/>
      <c r="AR378" s="152" t="s">
        <v>289</v>
      </c>
      <c r="AT378" s="152" t="s">
        <v>164</v>
      </c>
      <c r="AU378" s="152" t="s">
        <v>86</v>
      </c>
      <c r="AY378" s="15" t="s">
        <v>163</v>
      </c>
      <c r="BE378" s="153">
        <f>IF(N378="základní",J378,0)</f>
        <v>0</v>
      </c>
      <c r="BF378" s="153">
        <f>IF(N378="snížená",J378,0)</f>
        <v>0</v>
      </c>
      <c r="BG378" s="153">
        <f>IF(N378="zákl. přenesená",J378,0)</f>
        <v>0</v>
      </c>
      <c r="BH378" s="153">
        <f>IF(N378="sníž. přenesená",J378,0)</f>
        <v>0</v>
      </c>
      <c r="BI378" s="153">
        <f>IF(N378="nulová",J378,0)</f>
        <v>0</v>
      </c>
      <c r="BJ378" s="15" t="s">
        <v>84</v>
      </c>
      <c r="BK378" s="153">
        <f>ROUND(I378*H378,2)</f>
        <v>0</v>
      </c>
      <c r="BL378" s="15" t="s">
        <v>289</v>
      </c>
      <c r="BM378" s="152" t="s">
        <v>1305</v>
      </c>
    </row>
    <row r="379" spans="1:65" s="13" customFormat="1" ht="11.25">
      <c r="B379" s="165"/>
      <c r="D379" s="166" t="s">
        <v>229</v>
      </c>
      <c r="E379" s="167" t="s">
        <v>1</v>
      </c>
      <c r="F379" s="168" t="s">
        <v>1306</v>
      </c>
      <c r="H379" s="169">
        <v>17.466000000000001</v>
      </c>
      <c r="I379" s="170"/>
      <c r="L379" s="165"/>
      <c r="M379" s="171"/>
      <c r="N379" s="172"/>
      <c r="O379" s="172"/>
      <c r="P379" s="172"/>
      <c r="Q379" s="172"/>
      <c r="R379" s="172"/>
      <c r="S379" s="172"/>
      <c r="T379" s="173"/>
      <c r="AT379" s="167" t="s">
        <v>229</v>
      </c>
      <c r="AU379" s="167" t="s">
        <v>86</v>
      </c>
      <c r="AV379" s="13" t="s">
        <v>86</v>
      </c>
      <c r="AW379" s="13" t="s">
        <v>32</v>
      </c>
      <c r="AX379" s="13" t="s">
        <v>84</v>
      </c>
      <c r="AY379" s="167" t="s">
        <v>163</v>
      </c>
    </row>
    <row r="380" spans="1:65" s="2" customFormat="1" ht="24.2" customHeight="1">
      <c r="A380" s="30"/>
      <c r="B380" s="140"/>
      <c r="C380" s="141" t="s">
        <v>688</v>
      </c>
      <c r="D380" s="141" t="s">
        <v>164</v>
      </c>
      <c r="E380" s="142" t="s">
        <v>761</v>
      </c>
      <c r="F380" s="143" t="s">
        <v>762</v>
      </c>
      <c r="G380" s="144" t="s">
        <v>649</v>
      </c>
      <c r="H380" s="184"/>
      <c r="I380" s="146"/>
      <c r="J380" s="147">
        <f>ROUND(I380*H380,2)</f>
        <v>0</v>
      </c>
      <c r="K380" s="143" t="s">
        <v>227</v>
      </c>
      <c r="L380" s="31"/>
      <c r="M380" s="148" t="s">
        <v>1</v>
      </c>
      <c r="N380" s="149" t="s">
        <v>41</v>
      </c>
      <c r="O380" s="56"/>
      <c r="P380" s="150">
        <f>O380*H380</f>
        <v>0</v>
      </c>
      <c r="Q380" s="150">
        <v>0</v>
      </c>
      <c r="R380" s="150">
        <f>Q380*H380</f>
        <v>0</v>
      </c>
      <c r="S380" s="150">
        <v>0</v>
      </c>
      <c r="T380" s="151">
        <f>S380*H380</f>
        <v>0</v>
      </c>
      <c r="U380" s="30"/>
      <c r="V380" s="30"/>
      <c r="W380" s="30"/>
      <c r="X380" s="30"/>
      <c r="Y380" s="30"/>
      <c r="Z380" s="30"/>
      <c r="AA380" s="30"/>
      <c r="AB380" s="30"/>
      <c r="AC380" s="30"/>
      <c r="AD380" s="30"/>
      <c r="AE380" s="30"/>
      <c r="AR380" s="152" t="s">
        <v>289</v>
      </c>
      <c r="AT380" s="152" t="s">
        <v>164</v>
      </c>
      <c r="AU380" s="152" t="s">
        <v>86</v>
      </c>
      <c r="AY380" s="15" t="s">
        <v>163</v>
      </c>
      <c r="BE380" s="153">
        <f>IF(N380="základní",J380,0)</f>
        <v>0</v>
      </c>
      <c r="BF380" s="153">
        <f>IF(N380="snížená",J380,0)</f>
        <v>0</v>
      </c>
      <c r="BG380" s="153">
        <f>IF(N380="zákl. přenesená",J380,0)</f>
        <v>0</v>
      </c>
      <c r="BH380" s="153">
        <f>IF(N380="sníž. přenesená",J380,0)</f>
        <v>0</v>
      </c>
      <c r="BI380" s="153">
        <f>IF(N380="nulová",J380,0)</f>
        <v>0</v>
      </c>
      <c r="BJ380" s="15" t="s">
        <v>84</v>
      </c>
      <c r="BK380" s="153">
        <f>ROUND(I380*H380,2)</f>
        <v>0</v>
      </c>
      <c r="BL380" s="15" t="s">
        <v>289</v>
      </c>
      <c r="BM380" s="152" t="s">
        <v>1307</v>
      </c>
    </row>
    <row r="381" spans="1:65" s="11" customFormat="1" ht="22.9" customHeight="1">
      <c r="B381" s="129"/>
      <c r="D381" s="130" t="s">
        <v>75</v>
      </c>
      <c r="E381" s="163" t="s">
        <v>764</v>
      </c>
      <c r="F381" s="163" t="s">
        <v>765</v>
      </c>
      <c r="I381" s="132"/>
      <c r="J381" s="164">
        <f>BK381</f>
        <v>0</v>
      </c>
      <c r="L381" s="129"/>
      <c r="M381" s="134"/>
      <c r="N381" s="135"/>
      <c r="O381" s="135"/>
      <c r="P381" s="136">
        <f>SUM(P382:P391)</f>
        <v>0</v>
      </c>
      <c r="Q381" s="135"/>
      <c r="R381" s="136">
        <f>SUM(R382:R391)</f>
        <v>0.60135563999999997</v>
      </c>
      <c r="S381" s="135"/>
      <c r="T381" s="137">
        <f>SUM(T382:T391)</f>
        <v>0</v>
      </c>
      <c r="AR381" s="130" t="s">
        <v>86</v>
      </c>
      <c r="AT381" s="138" t="s">
        <v>75</v>
      </c>
      <c r="AU381" s="138" t="s">
        <v>84</v>
      </c>
      <c r="AY381" s="130" t="s">
        <v>163</v>
      </c>
      <c r="BK381" s="139">
        <f>SUM(BK382:BK391)</f>
        <v>0</v>
      </c>
    </row>
    <row r="382" spans="1:65" s="2" customFormat="1" ht="24.2" customHeight="1">
      <c r="A382" s="30"/>
      <c r="B382" s="140"/>
      <c r="C382" s="141" t="s">
        <v>690</v>
      </c>
      <c r="D382" s="141" t="s">
        <v>164</v>
      </c>
      <c r="E382" s="142" t="s">
        <v>1308</v>
      </c>
      <c r="F382" s="143" t="s">
        <v>1309</v>
      </c>
      <c r="G382" s="144" t="s">
        <v>253</v>
      </c>
      <c r="H382" s="145">
        <v>3.1720000000000002</v>
      </c>
      <c r="I382" s="146"/>
      <c r="J382" s="147">
        <f>ROUND(I382*H382,2)</f>
        <v>0</v>
      </c>
      <c r="K382" s="143" t="s">
        <v>227</v>
      </c>
      <c r="L382" s="31"/>
      <c r="M382" s="148" t="s">
        <v>1</v>
      </c>
      <c r="N382" s="149" t="s">
        <v>41</v>
      </c>
      <c r="O382" s="56"/>
      <c r="P382" s="150">
        <f>O382*H382</f>
        <v>0</v>
      </c>
      <c r="Q382" s="150">
        <v>2.5510000000000001E-2</v>
      </c>
      <c r="R382" s="150">
        <f>Q382*H382</f>
        <v>8.0917720000000012E-2</v>
      </c>
      <c r="S382" s="150">
        <v>0</v>
      </c>
      <c r="T382" s="151">
        <f>S382*H382</f>
        <v>0</v>
      </c>
      <c r="U382" s="30"/>
      <c r="V382" s="30"/>
      <c r="W382" s="30"/>
      <c r="X382" s="30"/>
      <c r="Y382" s="30"/>
      <c r="Z382" s="30"/>
      <c r="AA382" s="30"/>
      <c r="AB382" s="30"/>
      <c r="AC382" s="30"/>
      <c r="AD382" s="30"/>
      <c r="AE382" s="30"/>
      <c r="AR382" s="152" t="s">
        <v>289</v>
      </c>
      <c r="AT382" s="152" t="s">
        <v>164</v>
      </c>
      <c r="AU382" s="152" t="s">
        <v>86</v>
      </c>
      <c r="AY382" s="15" t="s">
        <v>163</v>
      </c>
      <c r="BE382" s="153">
        <f>IF(N382="základní",J382,0)</f>
        <v>0</v>
      </c>
      <c r="BF382" s="153">
        <f>IF(N382="snížená",J382,0)</f>
        <v>0</v>
      </c>
      <c r="BG382" s="153">
        <f>IF(N382="zákl. přenesená",J382,0)</f>
        <v>0</v>
      </c>
      <c r="BH382" s="153">
        <f>IF(N382="sníž. přenesená",J382,0)</f>
        <v>0</v>
      </c>
      <c r="BI382" s="153">
        <f>IF(N382="nulová",J382,0)</f>
        <v>0</v>
      </c>
      <c r="BJ382" s="15" t="s">
        <v>84</v>
      </c>
      <c r="BK382" s="153">
        <f>ROUND(I382*H382,2)</f>
        <v>0</v>
      </c>
      <c r="BL382" s="15" t="s">
        <v>289</v>
      </c>
      <c r="BM382" s="152" t="s">
        <v>1310</v>
      </c>
    </row>
    <row r="383" spans="1:65" s="13" customFormat="1" ht="11.25">
      <c r="B383" s="165"/>
      <c r="D383" s="166" t="s">
        <v>229</v>
      </c>
      <c r="E383" s="167" t="s">
        <v>1</v>
      </c>
      <c r="F383" s="168" t="s">
        <v>1311</v>
      </c>
      <c r="H383" s="169">
        <v>4.7720000000000002</v>
      </c>
      <c r="I383" s="170"/>
      <c r="L383" s="165"/>
      <c r="M383" s="171"/>
      <c r="N383" s="172"/>
      <c r="O383" s="172"/>
      <c r="P383" s="172"/>
      <c r="Q383" s="172"/>
      <c r="R383" s="172"/>
      <c r="S383" s="172"/>
      <c r="T383" s="173"/>
      <c r="AT383" s="167" t="s">
        <v>229</v>
      </c>
      <c r="AU383" s="167" t="s">
        <v>86</v>
      </c>
      <c r="AV383" s="13" t="s">
        <v>86</v>
      </c>
      <c r="AW383" s="13" t="s">
        <v>32</v>
      </c>
      <c r="AX383" s="13" t="s">
        <v>76</v>
      </c>
      <c r="AY383" s="167" t="s">
        <v>163</v>
      </c>
    </row>
    <row r="384" spans="1:65" s="13" customFormat="1" ht="11.25">
      <c r="B384" s="165"/>
      <c r="D384" s="166" t="s">
        <v>229</v>
      </c>
      <c r="E384" s="167" t="s">
        <v>1</v>
      </c>
      <c r="F384" s="168" t="s">
        <v>322</v>
      </c>
      <c r="H384" s="169">
        <v>-1.6</v>
      </c>
      <c r="I384" s="170"/>
      <c r="L384" s="165"/>
      <c r="M384" s="171"/>
      <c r="N384" s="172"/>
      <c r="O384" s="172"/>
      <c r="P384" s="172"/>
      <c r="Q384" s="172"/>
      <c r="R384" s="172"/>
      <c r="S384" s="172"/>
      <c r="T384" s="173"/>
      <c r="AT384" s="167" t="s">
        <v>229</v>
      </c>
      <c r="AU384" s="167" t="s">
        <v>86</v>
      </c>
      <c r="AV384" s="13" t="s">
        <v>86</v>
      </c>
      <c r="AW384" s="13" t="s">
        <v>32</v>
      </c>
      <c r="AX384" s="13" t="s">
        <v>76</v>
      </c>
      <c r="AY384" s="167" t="s">
        <v>163</v>
      </c>
    </row>
    <row r="385" spans="1:65" s="2" customFormat="1" ht="24.2" customHeight="1">
      <c r="A385" s="30"/>
      <c r="B385" s="140"/>
      <c r="C385" s="141" t="s">
        <v>695</v>
      </c>
      <c r="D385" s="141" t="s">
        <v>164</v>
      </c>
      <c r="E385" s="142" t="s">
        <v>1312</v>
      </c>
      <c r="F385" s="143" t="s">
        <v>1313</v>
      </c>
      <c r="G385" s="144" t="s">
        <v>253</v>
      </c>
      <c r="H385" s="145">
        <v>9.5259999999999998</v>
      </c>
      <c r="I385" s="146"/>
      <c r="J385" s="147">
        <f>ROUND(I385*H385,2)</f>
        <v>0</v>
      </c>
      <c r="K385" s="143" t="s">
        <v>227</v>
      </c>
      <c r="L385" s="31"/>
      <c r="M385" s="148" t="s">
        <v>1</v>
      </c>
      <c r="N385" s="149" t="s">
        <v>41</v>
      </c>
      <c r="O385" s="56"/>
      <c r="P385" s="150">
        <f>O385*H385</f>
        <v>0</v>
      </c>
      <c r="Q385" s="150">
        <v>2.6190000000000001E-2</v>
      </c>
      <c r="R385" s="150">
        <f>Q385*H385</f>
        <v>0.24948594000000002</v>
      </c>
      <c r="S385" s="150">
        <v>0</v>
      </c>
      <c r="T385" s="151">
        <f>S385*H385</f>
        <v>0</v>
      </c>
      <c r="U385" s="30"/>
      <c r="V385" s="30"/>
      <c r="W385" s="30"/>
      <c r="X385" s="30"/>
      <c r="Y385" s="30"/>
      <c r="Z385" s="30"/>
      <c r="AA385" s="30"/>
      <c r="AB385" s="30"/>
      <c r="AC385" s="30"/>
      <c r="AD385" s="30"/>
      <c r="AE385" s="30"/>
      <c r="AR385" s="152" t="s">
        <v>289</v>
      </c>
      <c r="AT385" s="152" t="s">
        <v>164</v>
      </c>
      <c r="AU385" s="152" t="s">
        <v>86</v>
      </c>
      <c r="AY385" s="15" t="s">
        <v>163</v>
      </c>
      <c r="BE385" s="153">
        <f>IF(N385="základní",J385,0)</f>
        <v>0</v>
      </c>
      <c r="BF385" s="153">
        <f>IF(N385="snížená",J385,0)</f>
        <v>0</v>
      </c>
      <c r="BG385" s="153">
        <f>IF(N385="zákl. přenesená",J385,0)</f>
        <v>0</v>
      </c>
      <c r="BH385" s="153">
        <f>IF(N385="sníž. přenesená",J385,0)</f>
        <v>0</v>
      </c>
      <c r="BI385" s="153">
        <f>IF(N385="nulová",J385,0)</f>
        <v>0</v>
      </c>
      <c r="BJ385" s="15" t="s">
        <v>84</v>
      </c>
      <c r="BK385" s="153">
        <f>ROUND(I385*H385,2)</f>
        <v>0</v>
      </c>
      <c r="BL385" s="15" t="s">
        <v>289</v>
      </c>
      <c r="BM385" s="152" t="s">
        <v>1314</v>
      </c>
    </row>
    <row r="386" spans="1:65" s="13" customFormat="1" ht="11.25">
      <c r="B386" s="165"/>
      <c r="D386" s="166" t="s">
        <v>229</v>
      </c>
      <c r="E386" s="167" t="s">
        <v>1</v>
      </c>
      <c r="F386" s="168" t="s">
        <v>1315</v>
      </c>
      <c r="H386" s="169">
        <v>11.125999999999999</v>
      </c>
      <c r="I386" s="170"/>
      <c r="L386" s="165"/>
      <c r="M386" s="171"/>
      <c r="N386" s="172"/>
      <c r="O386" s="172"/>
      <c r="P386" s="172"/>
      <c r="Q386" s="172"/>
      <c r="R386" s="172"/>
      <c r="S386" s="172"/>
      <c r="T386" s="173"/>
      <c r="AT386" s="167" t="s">
        <v>229</v>
      </c>
      <c r="AU386" s="167" t="s">
        <v>86</v>
      </c>
      <c r="AV386" s="13" t="s">
        <v>86</v>
      </c>
      <c r="AW386" s="13" t="s">
        <v>32</v>
      </c>
      <c r="AX386" s="13" t="s">
        <v>76</v>
      </c>
      <c r="AY386" s="167" t="s">
        <v>163</v>
      </c>
    </row>
    <row r="387" spans="1:65" s="13" customFormat="1" ht="11.25">
      <c r="B387" s="165"/>
      <c r="D387" s="166" t="s">
        <v>229</v>
      </c>
      <c r="E387" s="167" t="s">
        <v>1</v>
      </c>
      <c r="F387" s="168" t="s">
        <v>322</v>
      </c>
      <c r="H387" s="169">
        <v>-1.6</v>
      </c>
      <c r="I387" s="170"/>
      <c r="L387" s="165"/>
      <c r="M387" s="171"/>
      <c r="N387" s="172"/>
      <c r="O387" s="172"/>
      <c r="P387" s="172"/>
      <c r="Q387" s="172"/>
      <c r="R387" s="172"/>
      <c r="S387" s="172"/>
      <c r="T387" s="173"/>
      <c r="AT387" s="167" t="s">
        <v>229</v>
      </c>
      <c r="AU387" s="167" t="s">
        <v>86</v>
      </c>
      <c r="AV387" s="13" t="s">
        <v>86</v>
      </c>
      <c r="AW387" s="13" t="s">
        <v>32</v>
      </c>
      <c r="AX387" s="13" t="s">
        <v>76</v>
      </c>
      <c r="AY387" s="167" t="s">
        <v>163</v>
      </c>
    </row>
    <row r="388" spans="1:65" s="2" customFormat="1" ht="24.2" customHeight="1">
      <c r="A388" s="30"/>
      <c r="B388" s="140"/>
      <c r="C388" s="141" t="s">
        <v>701</v>
      </c>
      <c r="D388" s="141" t="s">
        <v>164</v>
      </c>
      <c r="E388" s="142" t="s">
        <v>1316</v>
      </c>
      <c r="F388" s="143" t="s">
        <v>1317</v>
      </c>
      <c r="G388" s="144" t="s">
        <v>253</v>
      </c>
      <c r="H388" s="145">
        <v>9.1029999999999998</v>
      </c>
      <c r="I388" s="146"/>
      <c r="J388" s="147">
        <f>ROUND(I388*H388,2)</f>
        <v>0</v>
      </c>
      <c r="K388" s="143" t="s">
        <v>227</v>
      </c>
      <c r="L388" s="31"/>
      <c r="M388" s="148" t="s">
        <v>1</v>
      </c>
      <c r="N388" s="149" t="s">
        <v>41</v>
      </c>
      <c r="O388" s="56"/>
      <c r="P388" s="150">
        <f>O388*H388</f>
        <v>0</v>
      </c>
      <c r="Q388" s="150">
        <v>2.8660000000000001E-2</v>
      </c>
      <c r="R388" s="150">
        <f>Q388*H388</f>
        <v>0.26089198000000002</v>
      </c>
      <c r="S388" s="150">
        <v>0</v>
      </c>
      <c r="T388" s="151">
        <f>S388*H388</f>
        <v>0</v>
      </c>
      <c r="U388" s="30"/>
      <c r="V388" s="30"/>
      <c r="W388" s="30"/>
      <c r="X388" s="30"/>
      <c r="Y388" s="30"/>
      <c r="Z388" s="30"/>
      <c r="AA388" s="30"/>
      <c r="AB388" s="30"/>
      <c r="AC388" s="30"/>
      <c r="AD388" s="30"/>
      <c r="AE388" s="30"/>
      <c r="AR388" s="152" t="s">
        <v>289</v>
      </c>
      <c r="AT388" s="152" t="s">
        <v>164</v>
      </c>
      <c r="AU388" s="152" t="s">
        <v>86</v>
      </c>
      <c r="AY388" s="15" t="s">
        <v>163</v>
      </c>
      <c r="BE388" s="153">
        <f>IF(N388="základní",J388,0)</f>
        <v>0</v>
      </c>
      <c r="BF388" s="153">
        <f>IF(N388="snížená",J388,0)</f>
        <v>0</v>
      </c>
      <c r="BG388" s="153">
        <f>IF(N388="zákl. přenesená",J388,0)</f>
        <v>0</v>
      </c>
      <c r="BH388" s="153">
        <f>IF(N388="sníž. přenesená",J388,0)</f>
        <v>0</v>
      </c>
      <c r="BI388" s="153">
        <f>IF(N388="nulová",J388,0)</f>
        <v>0</v>
      </c>
      <c r="BJ388" s="15" t="s">
        <v>84</v>
      </c>
      <c r="BK388" s="153">
        <f>ROUND(I388*H388,2)</f>
        <v>0</v>
      </c>
      <c r="BL388" s="15" t="s">
        <v>289</v>
      </c>
      <c r="BM388" s="152" t="s">
        <v>1318</v>
      </c>
    </row>
    <row r="389" spans="1:65" s="13" customFormat="1" ht="11.25">
      <c r="B389" s="165"/>
      <c r="D389" s="166" t="s">
        <v>229</v>
      </c>
      <c r="E389" s="167" t="s">
        <v>1</v>
      </c>
      <c r="F389" s="168" t="s">
        <v>1319</v>
      </c>
      <c r="H389" s="169">
        <v>9.1029999999999998</v>
      </c>
      <c r="I389" s="170"/>
      <c r="L389" s="165"/>
      <c r="M389" s="171"/>
      <c r="N389" s="172"/>
      <c r="O389" s="172"/>
      <c r="P389" s="172"/>
      <c r="Q389" s="172"/>
      <c r="R389" s="172"/>
      <c r="S389" s="172"/>
      <c r="T389" s="173"/>
      <c r="AT389" s="167" t="s">
        <v>229</v>
      </c>
      <c r="AU389" s="167" t="s">
        <v>86</v>
      </c>
      <c r="AV389" s="13" t="s">
        <v>86</v>
      </c>
      <c r="AW389" s="13" t="s">
        <v>32</v>
      </c>
      <c r="AX389" s="13" t="s">
        <v>84</v>
      </c>
      <c r="AY389" s="167" t="s">
        <v>163</v>
      </c>
    </row>
    <row r="390" spans="1:65" s="2" customFormat="1" ht="24.2" customHeight="1">
      <c r="A390" s="30"/>
      <c r="B390" s="140"/>
      <c r="C390" s="141" t="s">
        <v>705</v>
      </c>
      <c r="D390" s="141" t="s">
        <v>164</v>
      </c>
      <c r="E390" s="142" t="s">
        <v>1320</v>
      </c>
      <c r="F390" s="143" t="s">
        <v>1321</v>
      </c>
      <c r="G390" s="144" t="s">
        <v>193</v>
      </c>
      <c r="H390" s="145">
        <v>2</v>
      </c>
      <c r="I390" s="146"/>
      <c r="J390" s="147">
        <f>ROUND(I390*H390,2)</f>
        <v>0</v>
      </c>
      <c r="K390" s="143" t="s">
        <v>227</v>
      </c>
      <c r="L390" s="31"/>
      <c r="M390" s="148" t="s">
        <v>1</v>
      </c>
      <c r="N390" s="149" t="s">
        <v>41</v>
      </c>
      <c r="O390" s="56"/>
      <c r="P390" s="150">
        <f>O390*H390</f>
        <v>0</v>
      </c>
      <c r="Q390" s="150">
        <v>5.0299999999999997E-3</v>
      </c>
      <c r="R390" s="150">
        <f>Q390*H390</f>
        <v>1.0059999999999999E-2</v>
      </c>
      <c r="S390" s="150">
        <v>0</v>
      </c>
      <c r="T390" s="151">
        <f>S390*H390</f>
        <v>0</v>
      </c>
      <c r="U390" s="30"/>
      <c r="V390" s="30"/>
      <c r="W390" s="30"/>
      <c r="X390" s="30"/>
      <c r="Y390" s="30"/>
      <c r="Z390" s="30"/>
      <c r="AA390" s="30"/>
      <c r="AB390" s="30"/>
      <c r="AC390" s="30"/>
      <c r="AD390" s="30"/>
      <c r="AE390" s="30"/>
      <c r="AR390" s="152" t="s">
        <v>289</v>
      </c>
      <c r="AT390" s="152" t="s">
        <v>164</v>
      </c>
      <c r="AU390" s="152" t="s">
        <v>86</v>
      </c>
      <c r="AY390" s="15" t="s">
        <v>163</v>
      </c>
      <c r="BE390" s="153">
        <f>IF(N390="základní",J390,0)</f>
        <v>0</v>
      </c>
      <c r="BF390" s="153">
        <f>IF(N390="snížená",J390,0)</f>
        <v>0</v>
      </c>
      <c r="BG390" s="153">
        <f>IF(N390="zákl. přenesená",J390,0)</f>
        <v>0</v>
      </c>
      <c r="BH390" s="153">
        <f>IF(N390="sníž. přenesená",J390,0)</f>
        <v>0</v>
      </c>
      <c r="BI390" s="153">
        <f>IF(N390="nulová",J390,0)</f>
        <v>0</v>
      </c>
      <c r="BJ390" s="15" t="s">
        <v>84</v>
      </c>
      <c r="BK390" s="153">
        <f>ROUND(I390*H390,2)</f>
        <v>0</v>
      </c>
      <c r="BL390" s="15" t="s">
        <v>289</v>
      </c>
      <c r="BM390" s="152" t="s">
        <v>1322</v>
      </c>
    </row>
    <row r="391" spans="1:65" s="2" customFormat="1" ht="24.2" customHeight="1">
      <c r="A391" s="30"/>
      <c r="B391" s="140"/>
      <c r="C391" s="141" t="s">
        <v>711</v>
      </c>
      <c r="D391" s="141" t="s">
        <v>164</v>
      </c>
      <c r="E391" s="142" t="s">
        <v>772</v>
      </c>
      <c r="F391" s="143" t="s">
        <v>773</v>
      </c>
      <c r="G391" s="144" t="s">
        <v>649</v>
      </c>
      <c r="H391" s="184"/>
      <c r="I391" s="146"/>
      <c r="J391" s="147">
        <f>ROUND(I391*H391,2)</f>
        <v>0</v>
      </c>
      <c r="K391" s="143" t="s">
        <v>227</v>
      </c>
      <c r="L391" s="31"/>
      <c r="M391" s="148" t="s">
        <v>1</v>
      </c>
      <c r="N391" s="149" t="s">
        <v>41</v>
      </c>
      <c r="O391" s="56"/>
      <c r="P391" s="150">
        <f>O391*H391</f>
        <v>0</v>
      </c>
      <c r="Q391" s="150">
        <v>0</v>
      </c>
      <c r="R391" s="150">
        <f>Q391*H391</f>
        <v>0</v>
      </c>
      <c r="S391" s="150">
        <v>0</v>
      </c>
      <c r="T391" s="151">
        <f>S391*H391</f>
        <v>0</v>
      </c>
      <c r="U391" s="30"/>
      <c r="V391" s="30"/>
      <c r="W391" s="30"/>
      <c r="X391" s="30"/>
      <c r="Y391" s="30"/>
      <c r="Z391" s="30"/>
      <c r="AA391" s="30"/>
      <c r="AB391" s="30"/>
      <c r="AC391" s="30"/>
      <c r="AD391" s="30"/>
      <c r="AE391" s="30"/>
      <c r="AR391" s="152" t="s">
        <v>289</v>
      </c>
      <c r="AT391" s="152" t="s">
        <v>164</v>
      </c>
      <c r="AU391" s="152" t="s">
        <v>86</v>
      </c>
      <c r="AY391" s="15" t="s">
        <v>163</v>
      </c>
      <c r="BE391" s="153">
        <f>IF(N391="základní",J391,0)</f>
        <v>0</v>
      </c>
      <c r="BF391" s="153">
        <f>IF(N391="snížená",J391,0)</f>
        <v>0</v>
      </c>
      <c r="BG391" s="153">
        <f>IF(N391="zákl. přenesená",J391,0)</f>
        <v>0</v>
      </c>
      <c r="BH391" s="153">
        <f>IF(N391="sníž. přenesená",J391,0)</f>
        <v>0</v>
      </c>
      <c r="BI391" s="153">
        <f>IF(N391="nulová",J391,0)</f>
        <v>0</v>
      </c>
      <c r="BJ391" s="15" t="s">
        <v>84</v>
      </c>
      <c r="BK391" s="153">
        <f>ROUND(I391*H391,2)</f>
        <v>0</v>
      </c>
      <c r="BL391" s="15" t="s">
        <v>289</v>
      </c>
      <c r="BM391" s="152" t="s">
        <v>774</v>
      </c>
    </row>
    <row r="392" spans="1:65" s="11" customFormat="1" ht="22.9" customHeight="1">
      <c r="B392" s="129"/>
      <c r="D392" s="130" t="s">
        <v>75</v>
      </c>
      <c r="E392" s="163" t="s">
        <v>775</v>
      </c>
      <c r="F392" s="163" t="s">
        <v>776</v>
      </c>
      <c r="I392" s="132"/>
      <c r="J392" s="164">
        <f>BK392</f>
        <v>0</v>
      </c>
      <c r="L392" s="129"/>
      <c r="M392" s="134"/>
      <c r="N392" s="135"/>
      <c r="O392" s="135"/>
      <c r="P392" s="136">
        <f>SUM(P393:P403)</f>
        <v>0</v>
      </c>
      <c r="Q392" s="135"/>
      <c r="R392" s="136">
        <f>SUM(R393:R403)</f>
        <v>0</v>
      </c>
      <c r="S392" s="135"/>
      <c r="T392" s="137">
        <f>SUM(T393:T403)</f>
        <v>0</v>
      </c>
      <c r="AR392" s="130" t="s">
        <v>86</v>
      </c>
      <c r="AT392" s="138" t="s">
        <v>75</v>
      </c>
      <c r="AU392" s="138" t="s">
        <v>84</v>
      </c>
      <c r="AY392" s="130" t="s">
        <v>163</v>
      </c>
      <c r="BK392" s="139">
        <f>SUM(BK393:BK403)</f>
        <v>0</v>
      </c>
    </row>
    <row r="393" spans="1:65" s="2" customFormat="1" ht="24.2" customHeight="1">
      <c r="A393" s="30"/>
      <c r="B393" s="140"/>
      <c r="C393" s="141" t="s">
        <v>114</v>
      </c>
      <c r="D393" s="141" t="s">
        <v>164</v>
      </c>
      <c r="E393" s="142" t="s">
        <v>1323</v>
      </c>
      <c r="F393" s="143" t="s">
        <v>1324</v>
      </c>
      <c r="G393" s="144" t="s">
        <v>193</v>
      </c>
      <c r="H393" s="145">
        <v>1</v>
      </c>
      <c r="I393" s="146"/>
      <c r="J393" s="147">
        <f t="shared" ref="J393:J403" si="0">ROUND(I393*H393,2)</f>
        <v>0</v>
      </c>
      <c r="K393" s="143" t="s">
        <v>1</v>
      </c>
      <c r="L393" s="31"/>
      <c r="M393" s="148" t="s">
        <v>1</v>
      </c>
      <c r="N393" s="149" t="s">
        <v>41</v>
      </c>
      <c r="O393" s="56"/>
      <c r="P393" s="150">
        <f t="shared" ref="P393:P403" si="1">O393*H393</f>
        <v>0</v>
      </c>
      <c r="Q393" s="150">
        <v>0</v>
      </c>
      <c r="R393" s="150">
        <f t="shared" ref="R393:R403" si="2">Q393*H393</f>
        <v>0</v>
      </c>
      <c r="S393" s="150">
        <v>0</v>
      </c>
      <c r="T393" s="151">
        <f t="shared" ref="T393:T403" si="3">S393*H393</f>
        <v>0</v>
      </c>
      <c r="U393" s="30"/>
      <c r="V393" s="30"/>
      <c r="W393" s="30"/>
      <c r="X393" s="30"/>
      <c r="Y393" s="30"/>
      <c r="Z393" s="30"/>
      <c r="AA393" s="30"/>
      <c r="AB393" s="30"/>
      <c r="AC393" s="30"/>
      <c r="AD393" s="30"/>
      <c r="AE393" s="30"/>
      <c r="AR393" s="152" t="s">
        <v>289</v>
      </c>
      <c r="AT393" s="152" t="s">
        <v>164</v>
      </c>
      <c r="AU393" s="152" t="s">
        <v>86</v>
      </c>
      <c r="AY393" s="15" t="s">
        <v>163</v>
      </c>
      <c r="BE393" s="153">
        <f t="shared" ref="BE393:BE403" si="4">IF(N393="základní",J393,0)</f>
        <v>0</v>
      </c>
      <c r="BF393" s="153">
        <f t="shared" ref="BF393:BF403" si="5">IF(N393="snížená",J393,0)</f>
        <v>0</v>
      </c>
      <c r="BG393" s="153">
        <f t="shared" ref="BG393:BG403" si="6">IF(N393="zákl. přenesená",J393,0)</f>
        <v>0</v>
      </c>
      <c r="BH393" s="153">
        <f t="shared" ref="BH393:BH403" si="7">IF(N393="sníž. přenesená",J393,0)</f>
        <v>0</v>
      </c>
      <c r="BI393" s="153">
        <f t="shared" ref="BI393:BI403" si="8">IF(N393="nulová",J393,0)</f>
        <v>0</v>
      </c>
      <c r="BJ393" s="15" t="s">
        <v>84</v>
      </c>
      <c r="BK393" s="153">
        <f t="shared" ref="BK393:BK403" si="9">ROUND(I393*H393,2)</f>
        <v>0</v>
      </c>
      <c r="BL393" s="15" t="s">
        <v>289</v>
      </c>
      <c r="BM393" s="152" t="s">
        <v>1325</v>
      </c>
    </row>
    <row r="394" spans="1:65" s="2" customFormat="1" ht="21.75" customHeight="1">
      <c r="A394" s="30"/>
      <c r="B394" s="140"/>
      <c r="C394" s="141" t="s">
        <v>720</v>
      </c>
      <c r="D394" s="141" t="s">
        <v>164</v>
      </c>
      <c r="E394" s="142" t="s">
        <v>1326</v>
      </c>
      <c r="F394" s="143" t="s">
        <v>1327</v>
      </c>
      <c r="G394" s="144" t="s">
        <v>193</v>
      </c>
      <c r="H394" s="145">
        <v>2</v>
      </c>
      <c r="I394" s="146"/>
      <c r="J394" s="147">
        <f t="shared" si="0"/>
        <v>0</v>
      </c>
      <c r="K394" s="143" t="s">
        <v>1</v>
      </c>
      <c r="L394" s="31"/>
      <c r="M394" s="148" t="s">
        <v>1</v>
      </c>
      <c r="N394" s="149" t="s">
        <v>41</v>
      </c>
      <c r="O394" s="56"/>
      <c r="P394" s="150">
        <f t="shared" si="1"/>
        <v>0</v>
      </c>
      <c r="Q394" s="150">
        <v>0</v>
      </c>
      <c r="R394" s="150">
        <f t="shared" si="2"/>
        <v>0</v>
      </c>
      <c r="S394" s="150">
        <v>0</v>
      </c>
      <c r="T394" s="151">
        <f t="shared" si="3"/>
        <v>0</v>
      </c>
      <c r="U394" s="30"/>
      <c r="V394" s="30"/>
      <c r="W394" s="30"/>
      <c r="X394" s="30"/>
      <c r="Y394" s="30"/>
      <c r="Z394" s="30"/>
      <c r="AA394" s="30"/>
      <c r="AB394" s="30"/>
      <c r="AC394" s="30"/>
      <c r="AD394" s="30"/>
      <c r="AE394" s="30"/>
      <c r="AR394" s="152" t="s">
        <v>289</v>
      </c>
      <c r="AT394" s="152" t="s">
        <v>164</v>
      </c>
      <c r="AU394" s="152" t="s">
        <v>86</v>
      </c>
      <c r="AY394" s="15" t="s">
        <v>163</v>
      </c>
      <c r="BE394" s="153">
        <f t="shared" si="4"/>
        <v>0</v>
      </c>
      <c r="BF394" s="153">
        <f t="shared" si="5"/>
        <v>0</v>
      </c>
      <c r="BG394" s="153">
        <f t="shared" si="6"/>
        <v>0</v>
      </c>
      <c r="BH394" s="153">
        <f t="shared" si="7"/>
        <v>0</v>
      </c>
      <c r="BI394" s="153">
        <f t="shared" si="8"/>
        <v>0</v>
      </c>
      <c r="BJ394" s="15" t="s">
        <v>84</v>
      </c>
      <c r="BK394" s="153">
        <f t="shared" si="9"/>
        <v>0</v>
      </c>
      <c r="BL394" s="15" t="s">
        <v>289</v>
      </c>
      <c r="BM394" s="152" t="s">
        <v>1328</v>
      </c>
    </row>
    <row r="395" spans="1:65" s="2" customFormat="1" ht="21.75" customHeight="1">
      <c r="A395" s="30"/>
      <c r="B395" s="140"/>
      <c r="C395" s="141" t="s">
        <v>724</v>
      </c>
      <c r="D395" s="141" t="s">
        <v>164</v>
      </c>
      <c r="E395" s="142" t="s">
        <v>1329</v>
      </c>
      <c r="F395" s="143" t="s">
        <v>1330</v>
      </c>
      <c r="G395" s="144" t="s">
        <v>193</v>
      </c>
      <c r="H395" s="145">
        <v>1</v>
      </c>
      <c r="I395" s="146"/>
      <c r="J395" s="147">
        <f t="shared" si="0"/>
        <v>0</v>
      </c>
      <c r="K395" s="143" t="s">
        <v>1</v>
      </c>
      <c r="L395" s="31"/>
      <c r="M395" s="148" t="s">
        <v>1</v>
      </c>
      <c r="N395" s="149" t="s">
        <v>41</v>
      </c>
      <c r="O395" s="56"/>
      <c r="P395" s="150">
        <f t="shared" si="1"/>
        <v>0</v>
      </c>
      <c r="Q395" s="150">
        <v>0</v>
      </c>
      <c r="R395" s="150">
        <f t="shared" si="2"/>
        <v>0</v>
      </c>
      <c r="S395" s="150">
        <v>0</v>
      </c>
      <c r="T395" s="151">
        <f t="shared" si="3"/>
        <v>0</v>
      </c>
      <c r="U395" s="30"/>
      <c r="V395" s="30"/>
      <c r="W395" s="30"/>
      <c r="X395" s="30"/>
      <c r="Y395" s="30"/>
      <c r="Z395" s="30"/>
      <c r="AA395" s="30"/>
      <c r="AB395" s="30"/>
      <c r="AC395" s="30"/>
      <c r="AD395" s="30"/>
      <c r="AE395" s="30"/>
      <c r="AR395" s="152" t="s">
        <v>289</v>
      </c>
      <c r="AT395" s="152" t="s">
        <v>164</v>
      </c>
      <c r="AU395" s="152" t="s">
        <v>86</v>
      </c>
      <c r="AY395" s="15" t="s">
        <v>163</v>
      </c>
      <c r="BE395" s="153">
        <f t="shared" si="4"/>
        <v>0</v>
      </c>
      <c r="BF395" s="153">
        <f t="shared" si="5"/>
        <v>0</v>
      </c>
      <c r="BG395" s="153">
        <f t="shared" si="6"/>
        <v>0</v>
      </c>
      <c r="BH395" s="153">
        <f t="shared" si="7"/>
        <v>0</v>
      </c>
      <c r="BI395" s="153">
        <f t="shared" si="8"/>
        <v>0</v>
      </c>
      <c r="BJ395" s="15" t="s">
        <v>84</v>
      </c>
      <c r="BK395" s="153">
        <f t="shared" si="9"/>
        <v>0</v>
      </c>
      <c r="BL395" s="15" t="s">
        <v>289</v>
      </c>
      <c r="BM395" s="152" t="s">
        <v>1331</v>
      </c>
    </row>
    <row r="396" spans="1:65" s="2" customFormat="1" ht="21.75" customHeight="1">
      <c r="A396" s="30"/>
      <c r="B396" s="140"/>
      <c r="C396" s="141" t="s">
        <v>729</v>
      </c>
      <c r="D396" s="141" t="s">
        <v>164</v>
      </c>
      <c r="E396" s="142" t="s">
        <v>1332</v>
      </c>
      <c r="F396" s="143" t="s">
        <v>1333</v>
      </c>
      <c r="G396" s="144" t="s">
        <v>193</v>
      </c>
      <c r="H396" s="145">
        <v>1</v>
      </c>
      <c r="I396" s="146"/>
      <c r="J396" s="147">
        <f t="shared" si="0"/>
        <v>0</v>
      </c>
      <c r="K396" s="143" t="s">
        <v>1</v>
      </c>
      <c r="L396" s="31"/>
      <c r="M396" s="148" t="s">
        <v>1</v>
      </c>
      <c r="N396" s="149" t="s">
        <v>41</v>
      </c>
      <c r="O396" s="56"/>
      <c r="P396" s="150">
        <f t="shared" si="1"/>
        <v>0</v>
      </c>
      <c r="Q396" s="150">
        <v>0</v>
      </c>
      <c r="R396" s="150">
        <f t="shared" si="2"/>
        <v>0</v>
      </c>
      <c r="S396" s="150">
        <v>0</v>
      </c>
      <c r="T396" s="151">
        <f t="shared" si="3"/>
        <v>0</v>
      </c>
      <c r="U396" s="30"/>
      <c r="V396" s="30"/>
      <c r="W396" s="30"/>
      <c r="X396" s="30"/>
      <c r="Y396" s="30"/>
      <c r="Z396" s="30"/>
      <c r="AA396" s="30"/>
      <c r="AB396" s="30"/>
      <c r="AC396" s="30"/>
      <c r="AD396" s="30"/>
      <c r="AE396" s="30"/>
      <c r="AR396" s="152" t="s">
        <v>289</v>
      </c>
      <c r="AT396" s="152" t="s">
        <v>164</v>
      </c>
      <c r="AU396" s="152" t="s">
        <v>86</v>
      </c>
      <c r="AY396" s="15" t="s">
        <v>163</v>
      </c>
      <c r="BE396" s="153">
        <f t="shared" si="4"/>
        <v>0</v>
      </c>
      <c r="BF396" s="153">
        <f t="shared" si="5"/>
        <v>0</v>
      </c>
      <c r="BG396" s="153">
        <f t="shared" si="6"/>
        <v>0</v>
      </c>
      <c r="BH396" s="153">
        <f t="shared" si="7"/>
        <v>0</v>
      </c>
      <c r="BI396" s="153">
        <f t="shared" si="8"/>
        <v>0</v>
      </c>
      <c r="BJ396" s="15" t="s">
        <v>84</v>
      </c>
      <c r="BK396" s="153">
        <f t="shared" si="9"/>
        <v>0</v>
      </c>
      <c r="BL396" s="15" t="s">
        <v>289</v>
      </c>
      <c r="BM396" s="152" t="s">
        <v>1334</v>
      </c>
    </row>
    <row r="397" spans="1:65" s="2" customFormat="1" ht="16.5" customHeight="1">
      <c r="A397" s="30"/>
      <c r="B397" s="140"/>
      <c r="C397" s="141" t="s">
        <v>734</v>
      </c>
      <c r="D397" s="141" t="s">
        <v>164</v>
      </c>
      <c r="E397" s="142" t="s">
        <v>1335</v>
      </c>
      <c r="F397" s="143" t="s">
        <v>1336</v>
      </c>
      <c r="G397" s="144" t="s">
        <v>193</v>
      </c>
      <c r="H397" s="145">
        <v>2</v>
      </c>
      <c r="I397" s="146"/>
      <c r="J397" s="147">
        <f t="shared" si="0"/>
        <v>0</v>
      </c>
      <c r="K397" s="143" t="s">
        <v>1</v>
      </c>
      <c r="L397" s="31"/>
      <c r="M397" s="148" t="s">
        <v>1</v>
      </c>
      <c r="N397" s="149" t="s">
        <v>41</v>
      </c>
      <c r="O397" s="56"/>
      <c r="P397" s="150">
        <f t="shared" si="1"/>
        <v>0</v>
      </c>
      <c r="Q397" s="150">
        <v>0</v>
      </c>
      <c r="R397" s="150">
        <f t="shared" si="2"/>
        <v>0</v>
      </c>
      <c r="S397" s="150">
        <v>0</v>
      </c>
      <c r="T397" s="151">
        <f t="shared" si="3"/>
        <v>0</v>
      </c>
      <c r="U397" s="30"/>
      <c r="V397" s="30"/>
      <c r="W397" s="30"/>
      <c r="X397" s="30"/>
      <c r="Y397" s="30"/>
      <c r="Z397" s="30"/>
      <c r="AA397" s="30"/>
      <c r="AB397" s="30"/>
      <c r="AC397" s="30"/>
      <c r="AD397" s="30"/>
      <c r="AE397" s="30"/>
      <c r="AR397" s="152" t="s">
        <v>289</v>
      </c>
      <c r="AT397" s="152" t="s">
        <v>164</v>
      </c>
      <c r="AU397" s="152" t="s">
        <v>86</v>
      </c>
      <c r="AY397" s="15" t="s">
        <v>163</v>
      </c>
      <c r="BE397" s="153">
        <f t="shared" si="4"/>
        <v>0</v>
      </c>
      <c r="BF397" s="153">
        <f t="shared" si="5"/>
        <v>0</v>
      </c>
      <c r="BG397" s="153">
        <f t="shared" si="6"/>
        <v>0</v>
      </c>
      <c r="BH397" s="153">
        <f t="shared" si="7"/>
        <v>0</v>
      </c>
      <c r="BI397" s="153">
        <f t="shared" si="8"/>
        <v>0</v>
      </c>
      <c r="BJ397" s="15" t="s">
        <v>84</v>
      </c>
      <c r="BK397" s="153">
        <f t="shared" si="9"/>
        <v>0</v>
      </c>
      <c r="BL397" s="15" t="s">
        <v>289</v>
      </c>
      <c r="BM397" s="152" t="s">
        <v>1337</v>
      </c>
    </row>
    <row r="398" spans="1:65" s="2" customFormat="1" ht="16.5" customHeight="1">
      <c r="A398" s="30"/>
      <c r="B398" s="140"/>
      <c r="C398" s="141" t="s">
        <v>740</v>
      </c>
      <c r="D398" s="141" t="s">
        <v>164</v>
      </c>
      <c r="E398" s="142" t="s">
        <v>1338</v>
      </c>
      <c r="F398" s="143" t="s">
        <v>1339</v>
      </c>
      <c r="G398" s="144" t="s">
        <v>193</v>
      </c>
      <c r="H398" s="145">
        <v>1</v>
      </c>
      <c r="I398" s="146"/>
      <c r="J398" s="147">
        <f t="shared" si="0"/>
        <v>0</v>
      </c>
      <c r="K398" s="143" t="s">
        <v>1</v>
      </c>
      <c r="L398" s="31"/>
      <c r="M398" s="148" t="s">
        <v>1</v>
      </c>
      <c r="N398" s="149" t="s">
        <v>41</v>
      </c>
      <c r="O398" s="56"/>
      <c r="P398" s="150">
        <f t="shared" si="1"/>
        <v>0</v>
      </c>
      <c r="Q398" s="150">
        <v>0</v>
      </c>
      <c r="R398" s="150">
        <f t="shared" si="2"/>
        <v>0</v>
      </c>
      <c r="S398" s="150">
        <v>0</v>
      </c>
      <c r="T398" s="151">
        <f t="shared" si="3"/>
        <v>0</v>
      </c>
      <c r="U398" s="30"/>
      <c r="V398" s="30"/>
      <c r="W398" s="30"/>
      <c r="X398" s="30"/>
      <c r="Y398" s="30"/>
      <c r="Z398" s="30"/>
      <c r="AA398" s="30"/>
      <c r="AB398" s="30"/>
      <c r="AC398" s="30"/>
      <c r="AD398" s="30"/>
      <c r="AE398" s="30"/>
      <c r="AR398" s="152" t="s">
        <v>289</v>
      </c>
      <c r="AT398" s="152" t="s">
        <v>164</v>
      </c>
      <c r="AU398" s="152" t="s">
        <v>86</v>
      </c>
      <c r="AY398" s="15" t="s">
        <v>163</v>
      </c>
      <c r="BE398" s="153">
        <f t="shared" si="4"/>
        <v>0</v>
      </c>
      <c r="BF398" s="153">
        <f t="shared" si="5"/>
        <v>0</v>
      </c>
      <c r="BG398" s="153">
        <f t="shared" si="6"/>
        <v>0</v>
      </c>
      <c r="BH398" s="153">
        <f t="shared" si="7"/>
        <v>0</v>
      </c>
      <c r="BI398" s="153">
        <f t="shared" si="8"/>
        <v>0</v>
      </c>
      <c r="BJ398" s="15" t="s">
        <v>84</v>
      </c>
      <c r="BK398" s="153">
        <f t="shared" si="9"/>
        <v>0</v>
      </c>
      <c r="BL398" s="15" t="s">
        <v>289</v>
      </c>
      <c r="BM398" s="152" t="s">
        <v>1340</v>
      </c>
    </row>
    <row r="399" spans="1:65" s="2" customFormat="1" ht="16.5" customHeight="1">
      <c r="A399" s="30"/>
      <c r="B399" s="140"/>
      <c r="C399" s="141" t="s">
        <v>744</v>
      </c>
      <c r="D399" s="141" t="s">
        <v>164</v>
      </c>
      <c r="E399" s="142" t="s">
        <v>1341</v>
      </c>
      <c r="F399" s="143" t="s">
        <v>1342</v>
      </c>
      <c r="G399" s="144" t="s">
        <v>193</v>
      </c>
      <c r="H399" s="145">
        <v>5</v>
      </c>
      <c r="I399" s="146"/>
      <c r="J399" s="147">
        <f t="shared" si="0"/>
        <v>0</v>
      </c>
      <c r="K399" s="143" t="s">
        <v>1</v>
      </c>
      <c r="L399" s="31"/>
      <c r="M399" s="148" t="s">
        <v>1</v>
      </c>
      <c r="N399" s="149" t="s">
        <v>41</v>
      </c>
      <c r="O399" s="56"/>
      <c r="P399" s="150">
        <f t="shared" si="1"/>
        <v>0</v>
      </c>
      <c r="Q399" s="150">
        <v>0</v>
      </c>
      <c r="R399" s="150">
        <f t="shared" si="2"/>
        <v>0</v>
      </c>
      <c r="S399" s="150">
        <v>0</v>
      </c>
      <c r="T399" s="151">
        <f t="shared" si="3"/>
        <v>0</v>
      </c>
      <c r="U399" s="30"/>
      <c r="V399" s="30"/>
      <c r="W399" s="30"/>
      <c r="X399" s="30"/>
      <c r="Y399" s="30"/>
      <c r="Z399" s="30"/>
      <c r="AA399" s="30"/>
      <c r="AB399" s="30"/>
      <c r="AC399" s="30"/>
      <c r="AD399" s="30"/>
      <c r="AE399" s="30"/>
      <c r="AR399" s="152" t="s">
        <v>289</v>
      </c>
      <c r="AT399" s="152" t="s">
        <v>164</v>
      </c>
      <c r="AU399" s="152" t="s">
        <v>86</v>
      </c>
      <c r="AY399" s="15" t="s">
        <v>163</v>
      </c>
      <c r="BE399" s="153">
        <f t="shared" si="4"/>
        <v>0</v>
      </c>
      <c r="BF399" s="153">
        <f t="shared" si="5"/>
        <v>0</v>
      </c>
      <c r="BG399" s="153">
        <f t="shared" si="6"/>
        <v>0</v>
      </c>
      <c r="BH399" s="153">
        <f t="shared" si="7"/>
        <v>0</v>
      </c>
      <c r="BI399" s="153">
        <f t="shared" si="8"/>
        <v>0</v>
      </c>
      <c r="BJ399" s="15" t="s">
        <v>84</v>
      </c>
      <c r="BK399" s="153">
        <f t="shared" si="9"/>
        <v>0</v>
      </c>
      <c r="BL399" s="15" t="s">
        <v>289</v>
      </c>
      <c r="BM399" s="152" t="s">
        <v>1343</v>
      </c>
    </row>
    <row r="400" spans="1:65" s="2" customFormat="1" ht="16.5" customHeight="1">
      <c r="A400" s="30"/>
      <c r="B400" s="140"/>
      <c r="C400" s="141" t="s">
        <v>748</v>
      </c>
      <c r="D400" s="141" t="s">
        <v>164</v>
      </c>
      <c r="E400" s="142" t="s">
        <v>1344</v>
      </c>
      <c r="F400" s="143" t="s">
        <v>1345</v>
      </c>
      <c r="G400" s="144" t="s">
        <v>193</v>
      </c>
      <c r="H400" s="145">
        <v>5</v>
      </c>
      <c r="I400" s="146"/>
      <c r="J400" s="147">
        <f t="shared" si="0"/>
        <v>0</v>
      </c>
      <c r="K400" s="143" t="s">
        <v>1</v>
      </c>
      <c r="L400" s="31"/>
      <c r="M400" s="148" t="s">
        <v>1</v>
      </c>
      <c r="N400" s="149" t="s">
        <v>41</v>
      </c>
      <c r="O400" s="56"/>
      <c r="P400" s="150">
        <f t="shared" si="1"/>
        <v>0</v>
      </c>
      <c r="Q400" s="150">
        <v>0</v>
      </c>
      <c r="R400" s="150">
        <f t="shared" si="2"/>
        <v>0</v>
      </c>
      <c r="S400" s="150">
        <v>0</v>
      </c>
      <c r="T400" s="151">
        <f t="shared" si="3"/>
        <v>0</v>
      </c>
      <c r="U400" s="30"/>
      <c r="V400" s="30"/>
      <c r="W400" s="30"/>
      <c r="X400" s="30"/>
      <c r="Y400" s="30"/>
      <c r="Z400" s="30"/>
      <c r="AA400" s="30"/>
      <c r="AB400" s="30"/>
      <c r="AC400" s="30"/>
      <c r="AD400" s="30"/>
      <c r="AE400" s="30"/>
      <c r="AR400" s="152" t="s">
        <v>289</v>
      </c>
      <c r="AT400" s="152" t="s">
        <v>164</v>
      </c>
      <c r="AU400" s="152" t="s">
        <v>86</v>
      </c>
      <c r="AY400" s="15" t="s">
        <v>163</v>
      </c>
      <c r="BE400" s="153">
        <f t="shared" si="4"/>
        <v>0</v>
      </c>
      <c r="BF400" s="153">
        <f t="shared" si="5"/>
        <v>0</v>
      </c>
      <c r="BG400" s="153">
        <f t="shared" si="6"/>
        <v>0</v>
      </c>
      <c r="BH400" s="153">
        <f t="shared" si="7"/>
        <v>0</v>
      </c>
      <c r="BI400" s="153">
        <f t="shared" si="8"/>
        <v>0</v>
      </c>
      <c r="BJ400" s="15" t="s">
        <v>84</v>
      </c>
      <c r="BK400" s="153">
        <f t="shared" si="9"/>
        <v>0</v>
      </c>
      <c r="BL400" s="15" t="s">
        <v>289</v>
      </c>
      <c r="BM400" s="152" t="s">
        <v>1346</v>
      </c>
    </row>
    <row r="401" spans="1:65" s="2" customFormat="1" ht="16.5" customHeight="1">
      <c r="A401" s="30"/>
      <c r="B401" s="140"/>
      <c r="C401" s="141" t="s">
        <v>752</v>
      </c>
      <c r="D401" s="141" t="s">
        <v>164</v>
      </c>
      <c r="E401" s="142" t="s">
        <v>1347</v>
      </c>
      <c r="F401" s="143" t="s">
        <v>1348</v>
      </c>
      <c r="G401" s="144" t="s">
        <v>193</v>
      </c>
      <c r="H401" s="145">
        <v>1</v>
      </c>
      <c r="I401" s="146"/>
      <c r="J401" s="147">
        <f t="shared" si="0"/>
        <v>0</v>
      </c>
      <c r="K401" s="143" t="s">
        <v>1</v>
      </c>
      <c r="L401" s="31"/>
      <c r="M401" s="148" t="s">
        <v>1</v>
      </c>
      <c r="N401" s="149" t="s">
        <v>41</v>
      </c>
      <c r="O401" s="56"/>
      <c r="P401" s="150">
        <f t="shared" si="1"/>
        <v>0</v>
      </c>
      <c r="Q401" s="150">
        <v>0</v>
      </c>
      <c r="R401" s="150">
        <f t="shared" si="2"/>
        <v>0</v>
      </c>
      <c r="S401" s="150">
        <v>0</v>
      </c>
      <c r="T401" s="151">
        <f t="shared" si="3"/>
        <v>0</v>
      </c>
      <c r="U401" s="30"/>
      <c r="V401" s="30"/>
      <c r="W401" s="30"/>
      <c r="X401" s="30"/>
      <c r="Y401" s="30"/>
      <c r="Z401" s="30"/>
      <c r="AA401" s="30"/>
      <c r="AB401" s="30"/>
      <c r="AC401" s="30"/>
      <c r="AD401" s="30"/>
      <c r="AE401" s="30"/>
      <c r="AR401" s="152" t="s">
        <v>289</v>
      </c>
      <c r="AT401" s="152" t="s">
        <v>164</v>
      </c>
      <c r="AU401" s="152" t="s">
        <v>86</v>
      </c>
      <c r="AY401" s="15" t="s">
        <v>163</v>
      </c>
      <c r="BE401" s="153">
        <f t="shared" si="4"/>
        <v>0</v>
      </c>
      <c r="BF401" s="153">
        <f t="shared" si="5"/>
        <v>0</v>
      </c>
      <c r="BG401" s="153">
        <f t="shared" si="6"/>
        <v>0</v>
      </c>
      <c r="BH401" s="153">
        <f t="shared" si="7"/>
        <v>0</v>
      </c>
      <c r="BI401" s="153">
        <f t="shared" si="8"/>
        <v>0</v>
      </c>
      <c r="BJ401" s="15" t="s">
        <v>84</v>
      </c>
      <c r="BK401" s="153">
        <f t="shared" si="9"/>
        <v>0</v>
      </c>
      <c r="BL401" s="15" t="s">
        <v>289</v>
      </c>
      <c r="BM401" s="152" t="s">
        <v>1349</v>
      </c>
    </row>
    <row r="402" spans="1:65" s="2" customFormat="1" ht="24.2" customHeight="1">
      <c r="A402" s="30"/>
      <c r="B402" s="140"/>
      <c r="C402" s="141" t="s">
        <v>756</v>
      </c>
      <c r="D402" s="141" t="s">
        <v>164</v>
      </c>
      <c r="E402" s="142" t="s">
        <v>1350</v>
      </c>
      <c r="F402" s="143" t="s">
        <v>1351</v>
      </c>
      <c r="G402" s="144" t="s">
        <v>193</v>
      </c>
      <c r="H402" s="145">
        <v>1</v>
      </c>
      <c r="I402" s="146"/>
      <c r="J402" s="147">
        <f t="shared" si="0"/>
        <v>0</v>
      </c>
      <c r="K402" s="143" t="s">
        <v>1</v>
      </c>
      <c r="L402" s="31"/>
      <c r="M402" s="148" t="s">
        <v>1</v>
      </c>
      <c r="N402" s="149" t="s">
        <v>41</v>
      </c>
      <c r="O402" s="56"/>
      <c r="P402" s="150">
        <f t="shared" si="1"/>
        <v>0</v>
      </c>
      <c r="Q402" s="150">
        <v>0</v>
      </c>
      <c r="R402" s="150">
        <f t="shared" si="2"/>
        <v>0</v>
      </c>
      <c r="S402" s="150">
        <v>0</v>
      </c>
      <c r="T402" s="151">
        <f t="shared" si="3"/>
        <v>0</v>
      </c>
      <c r="U402" s="30"/>
      <c r="V402" s="30"/>
      <c r="W402" s="30"/>
      <c r="X402" s="30"/>
      <c r="Y402" s="30"/>
      <c r="Z402" s="30"/>
      <c r="AA402" s="30"/>
      <c r="AB402" s="30"/>
      <c r="AC402" s="30"/>
      <c r="AD402" s="30"/>
      <c r="AE402" s="30"/>
      <c r="AR402" s="152" t="s">
        <v>289</v>
      </c>
      <c r="AT402" s="152" t="s">
        <v>164</v>
      </c>
      <c r="AU402" s="152" t="s">
        <v>86</v>
      </c>
      <c r="AY402" s="15" t="s">
        <v>163</v>
      </c>
      <c r="BE402" s="153">
        <f t="shared" si="4"/>
        <v>0</v>
      </c>
      <c r="BF402" s="153">
        <f t="shared" si="5"/>
        <v>0</v>
      </c>
      <c r="BG402" s="153">
        <f t="shared" si="6"/>
        <v>0</v>
      </c>
      <c r="BH402" s="153">
        <f t="shared" si="7"/>
        <v>0</v>
      </c>
      <c r="BI402" s="153">
        <f t="shared" si="8"/>
        <v>0</v>
      </c>
      <c r="BJ402" s="15" t="s">
        <v>84</v>
      </c>
      <c r="BK402" s="153">
        <f t="shared" si="9"/>
        <v>0</v>
      </c>
      <c r="BL402" s="15" t="s">
        <v>289</v>
      </c>
      <c r="BM402" s="152" t="s">
        <v>1352</v>
      </c>
    </row>
    <row r="403" spans="1:65" s="2" customFormat="1" ht="24.2" customHeight="1">
      <c r="A403" s="30"/>
      <c r="B403" s="140"/>
      <c r="C403" s="141" t="s">
        <v>117</v>
      </c>
      <c r="D403" s="141" t="s">
        <v>164</v>
      </c>
      <c r="E403" s="142" t="s">
        <v>873</v>
      </c>
      <c r="F403" s="143" t="s">
        <v>874</v>
      </c>
      <c r="G403" s="144" t="s">
        <v>649</v>
      </c>
      <c r="H403" s="184"/>
      <c r="I403" s="146"/>
      <c r="J403" s="147">
        <f t="shared" si="0"/>
        <v>0</v>
      </c>
      <c r="K403" s="143" t="s">
        <v>227</v>
      </c>
      <c r="L403" s="31"/>
      <c r="M403" s="148" t="s">
        <v>1</v>
      </c>
      <c r="N403" s="149" t="s">
        <v>41</v>
      </c>
      <c r="O403" s="56"/>
      <c r="P403" s="150">
        <f t="shared" si="1"/>
        <v>0</v>
      </c>
      <c r="Q403" s="150">
        <v>0</v>
      </c>
      <c r="R403" s="150">
        <f t="shared" si="2"/>
        <v>0</v>
      </c>
      <c r="S403" s="150">
        <v>0</v>
      </c>
      <c r="T403" s="151">
        <f t="shared" si="3"/>
        <v>0</v>
      </c>
      <c r="U403" s="30"/>
      <c r="V403" s="30"/>
      <c r="W403" s="30"/>
      <c r="X403" s="30"/>
      <c r="Y403" s="30"/>
      <c r="Z403" s="30"/>
      <c r="AA403" s="30"/>
      <c r="AB403" s="30"/>
      <c r="AC403" s="30"/>
      <c r="AD403" s="30"/>
      <c r="AE403" s="30"/>
      <c r="AR403" s="152" t="s">
        <v>289</v>
      </c>
      <c r="AT403" s="152" t="s">
        <v>164</v>
      </c>
      <c r="AU403" s="152" t="s">
        <v>86</v>
      </c>
      <c r="AY403" s="15" t="s">
        <v>163</v>
      </c>
      <c r="BE403" s="153">
        <f t="shared" si="4"/>
        <v>0</v>
      </c>
      <c r="BF403" s="153">
        <f t="shared" si="5"/>
        <v>0</v>
      </c>
      <c r="BG403" s="153">
        <f t="shared" si="6"/>
        <v>0</v>
      </c>
      <c r="BH403" s="153">
        <f t="shared" si="7"/>
        <v>0</v>
      </c>
      <c r="BI403" s="153">
        <f t="shared" si="8"/>
        <v>0</v>
      </c>
      <c r="BJ403" s="15" t="s">
        <v>84</v>
      </c>
      <c r="BK403" s="153">
        <f t="shared" si="9"/>
        <v>0</v>
      </c>
      <c r="BL403" s="15" t="s">
        <v>289</v>
      </c>
      <c r="BM403" s="152" t="s">
        <v>875</v>
      </c>
    </row>
    <row r="404" spans="1:65" s="11" customFormat="1" ht="22.9" customHeight="1">
      <c r="B404" s="129"/>
      <c r="D404" s="130" t="s">
        <v>75</v>
      </c>
      <c r="E404" s="163" t="s">
        <v>876</v>
      </c>
      <c r="F404" s="163" t="s">
        <v>877</v>
      </c>
      <c r="I404" s="132"/>
      <c r="J404" s="164">
        <f>BK404</f>
        <v>0</v>
      </c>
      <c r="L404" s="129"/>
      <c r="M404" s="134"/>
      <c r="N404" s="135"/>
      <c r="O404" s="135"/>
      <c r="P404" s="136">
        <f>SUM(P405:P408)</f>
        <v>0</v>
      </c>
      <c r="Q404" s="135"/>
      <c r="R404" s="136">
        <f>SUM(R405:R408)</f>
        <v>0</v>
      </c>
      <c r="S404" s="135"/>
      <c r="T404" s="137">
        <f>SUM(T405:T408)</f>
        <v>0</v>
      </c>
      <c r="AR404" s="130" t="s">
        <v>86</v>
      </c>
      <c r="AT404" s="138" t="s">
        <v>75</v>
      </c>
      <c r="AU404" s="138" t="s">
        <v>84</v>
      </c>
      <c r="AY404" s="130" t="s">
        <v>163</v>
      </c>
      <c r="BK404" s="139">
        <f>SUM(BK405:BK408)</f>
        <v>0</v>
      </c>
    </row>
    <row r="405" spans="1:65" s="2" customFormat="1" ht="16.5" customHeight="1">
      <c r="A405" s="30"/>
      <c r="B405" s="140"/>
      <c r="C405" s="141" t="s">
        <v>766</v>
      </c>
      <c r="D405" s="141" t="s">
        <v>164</v>
      </c>
      <c r="E405" s="142" t="s">
        <v>1353</v>
      </c>
      <c r="F405" s="143" t="s">
        <v>1354</v>
      </c>
      <c r="G405" s="144" t="s">
        <v>193</v>
      </c>
      <c r="H405" s="145">
        <v>9</v>
      </c>
      <c r="I405" s="146"/>
      <c r="J405" s="147">
        <f>ROUND(I405*H405,2)</f>
        <v>0</v>
      </c>
      <c r="K405" s="143" t="s">
        <v>1</v>
      </c>
      <c r="L405" s="31"/>
      <c r="M405" s="148" t="s">
        <v>1</v>
      </c>
      <c r="N405" s="149" t="s">
        <v>41</v>
      </c>
      <c r="O405" s="56"/>
      <c r="P405" s="150">
        <f>O405*H405</f>
        <v>0</v>
      </c>
      <c r="Q405" s="150">
        <v>0</v>
      </c>
      <c r="R405" s="150">
        <f>Q405*H405</f>
        <v>0</v>
      </c>
      <c r="S405" s="150">
        <v>0</v>
      </c>
      <c r="T405" s="151">
        <f>S405*H405</f>
        <v>0</v>
      </c>
      <c r="U405" s="30"/>
      <c r="V405" s="30"/>
      <c r="W405" s="30"/>
      <c r="X405" s="30"/>
      <c r="Y405" s="30"/>
      <c r="Z405" s="30"/>
      <c r="AA405" s="30"/>
      <c r="AB405" s="30"/>
      <c r="AC405" s="30"/>
      <c r="AD405" s="30"/>
      <c r="AE405" s="30"/>
      <c r="AR405" s="152" t="s">
        <v>289</v>
      </c>
      <c r="AT405" s="152" t="s">
        <v>164</v>
      </c>
      <c r="AU405" s="152" t="s">
        <v>86</v>
      </c>
      <c r="AY405" s="15" t="s">
        <v>163</v>
      </c>
      <c r="BE405" s="153">
        <f>IF(N405="základní",J405,0)</f>
        <v>0</v>
      </c>
      <c r="BF405" s="153">
        <f>IF(N405="snížená",J405,0)</f>
        <v>0</v>
      </c>
      <c r="BG405" s="153">
        <f>IF(N405="zákl. přenesená",J405,0)</f>
        <v>0</v>
      </c>
      <c r="BH405" s="153">
        <f>IF(N405="sníž. přenesená",J405,0)</f>
        <v>0</v>
      </c>
      <c r="BI405" s="153">
        <f>IF(N405="nulová",J405,0)</f>
        <v>0</v>
      </c>
      <c r="BJ405" s="15" t="s">
        <v>84</v>
      </c>
      <c r="BK405" s="153">
        <f>ROUND(I405*H405,2)</f>
        <v>0</v>
      </c>
      <c r="BL405" s="15" t="s">
        <v>289</v>
      </c>
      <c r="BM405" s="152" t="s">
        <v>1355</v>
      </c>
    </row>
    <row r="406" spans="1:65" s="2" customFormat="1" ht="37.9" customHeight="1">
      <c r="A406" s="30"/>
      <c r="B406" s="140"/>
      <c r="C406" s="141" t="s">
        <v>771</v>
      </c>
      <c r="D406" s="141" t="s">
        <v>164</v>
      </c>
      <c r="E406" s="142" t="s">
        <v>1356</v>
      </c>
      <c r="F406" s="143" t="s">
        <v>1357</v>
      </c>
      <c r="G406" s="144" t="s">
        <v>193</v>
      </c>
      <c r="H406" s="145">
        <v>1</v>
      </c>
      <c r="I406" s="146"/>
      <c r="J406" s="147">
        <f>ROUND(I406*H406,2)</f>
        <v>0</v>
      </c>
      <c r="K406" s="143" t="s">
        <v>1</v>
      </c>
      <c r="L406" s="31"/>
      <c r="M406" s="148" t="s">
        <v>1</v>
      </c>
      <c r="N406" s="149" t="s">
        <v>41</v>
      </c>
      <c r="O406" s="56"/>
      <c r="P406" s="150">
        <f>O406*H406</f>
        <v>0</v>
      </c>
      <c r="Q406" s="150">
        <v>0</v>
      </c>
      <c r="R406" s="150">
        <f>Q406*H406</f>
        <v>0</v>
      </c>
      <c r="S406" s="150">
        <v>0</v>
      </c>
      <c r="T406" s="151">
        <f>S406*H406</f>
        <v>0</v>
      </c>
      <c r="U406" s="30"/>
      <c r="V406" s="30"/>
      <c r="W406" s="30"/>
      <c r="X406" s="30"/>
      <c r="Y406" s="30"/>
      <c r="Z406" s="30"/>
      <c r="AA406" s="30"/>
      <c r="AB406" s="30"/>
      <c r="AC406" s="30"/>
      <c r="AD406" s="30"/>
      <c r="AE406" s="30"/>
      <c r="AR406" s="152" t="s">
        <v>289</v>
      </c>
      <c r="AT406" s="152" t="s">
        <v>164</v>
      </c>
      <c r="AU406" s="152" t="s">
        <v>86</v>
      </c>
      <c r="AY406" s="15" t="s">
        <v>163</v>
      </c>
      <c r="BE406" s="153">
        <f>IF(N406="základní",J406,0)</f>
        <v>0</v>
      </c>
      <c r="BF406" s="153">
        <f>IF(N406="snížená",J406,0)</f>
        <v>0</v>
      </c>
      <c r="BG406" s="153">
        <f>IF(N406="zákl. přenesená",J406,0)</f>
        <v>0</v>
      </c>
      <c r="BH406" s="153">
        <f>IF(N406="sníž. přenesená",J406,0)</f>
        <v>0</v>
      </c>
      <c r="BI406" s="153">
        <f>IF(N406="nulová",J406,0)</f>
        <v>0</v>
      </c>
      <c r="BJ406" s="15" t="s">
        <v>84</v>
      </c>
      <c r="BK406" s="153">
        <f>ROUND(I406*H406,2)</f>
        <v>0</v>
      </c>
      <c r="BL406" s="15" t="s">
        <v>289</v>
      </c>
      <c r="BM406" s="152" t="s">
        <v>1358</v>
      </c>
    </row>
    <row r="407" spans="1:65" s="2" customFormat="1" ht="21.75" customHeight="1">
      <c r="A407" s="30"/>
      <c r="B407" s="140"/>
      <c r="C407" s="141" t="s">
        <v>777</v>
      </c>
      <c r="D407" s="141" t="s">
        <v>164</v>
      </c>
      <c r="E407" s="142" t="s">
        <v>1359</v>
      </c>
      <c r="F407" s="143" t="s">
        <v>1360</v>
      </c>
      <c r="G407" s="144" t="s">
        <v>193</v>
      </c>
      <c r="H407" s="145">
        <v>1</v>
      </c>
      <c r="I407" s="146"/>
      <c r="J407" s="147">
        <f>ROUND(I407*H407,2)</f>
        <v>0</v>
      </c>
      <c r="K407" s="143" t="s">
        <v>1</v>
      </c>
      <c r="L407" s="31"/>
      <c r="M407" s="148" t="s">
        <v>1</v>
      </c>
      <c r="N407" s="149" t="s">
        <v>41</v>
      </c>
      <c r="O407" s="56"/>
      <c r="P407" s="150">
        <f>O407*H407</f>
        <v>0</v>
      </c>
      <c r="Q407" s="150">
        <v>0</v>
      </c>
      <c r="R407" s="150">
        <f>Q407*H407</f>
        <v>0</v>
      </c>
      <c r="S407" s="150">
        <v>0</v>
      </c>
      <c r="T407" s="151">
        <f>S407*H407</f>
        <v>0</v>
      </c>
      <c r="U407" s="30"/>
      <c r="V407" s="30"/>
      <c r="W407" s="30"/>
      <c r="X407" s="30"/>
      <c r="Y407" s="30"/>
      <c r="Z407" s="30"/>
      <c r="AA407" s="30"/>
      <c r="AB407" s="30"/>
      <c r="AC407" s="30"/>
      <c r="AD407" s="30"/>
      <c r="AE407" s="30"/>
      <c r="AR407" s="152" t="s">
        <v>289</v>
      </c>
      <c r="AT407" s="152" t="s">
        <v>164</v>
      </c>
      <c r="AU407" s="152" t="s">
        <v>86</v>
      </c>
      <c r="AY407" s="15" t="s">
        <v>163</v>
      </c>
      <c r="BE407" s="153">
        <f>IF(N407="základní",J407,0)</f>
        <v>0</v>
      </c>
      <c r="BF407" s="153">
        <f>IF(N407="snížená",J407,0)</f>
        <v>0</v>
      </c>
      <c r="BG407" s="153">
        <f>IF(N407="zákl. přenesená",J407,0)</f>
        <v>0</v>
      </c>
      <c r="BH407" s="153">
        <f>IF(N407="sníž. přenesená",J407,0)</f>
        <v>0</v>
      </c>
      <c r="BI407" s="153">
        <f>IF(N407="nulová",J407,0)</f>
        <v>0</v>
      </c>
      <c r="BJ407" s="15" t="s">
        <v>84</v>
      </c>
      <c r="BK407" s="153">
        <f>ROUND(I407*H407,2)</f>
        <v>0</v>
      </c>
      <c r="BL407" s="15" t="s">
        <v>289</v>
      </c>
      <c r="BM407" s="152" t="s">
        <v>1361</v>
      </c>
    </row>
    <row r="408" spans="1:65" s="2" customFormat="1" ht="24.2" customHeight="1">
      <c r="A408" s="30"/>
      <c r="B408" s="140"/>
      <c r="C408" s="141" t="s">
        <v>781</v>
      </c>
      <c r="D408" s="141" t="s">
        <v>164</v>
      </c>
      <c r="E408" s="142" t="s">
        <v>911</v>
      </c>
      <c r="F408" s="143" t="s">
        <v>912</v>
      </c>
      <c r="G408" s="144" t="s">
        <v>649</v>
      </c>
      <c r="H408" s="184"/>
      <c r="I408" s="146"/>
      <c r="J408" s="147">
        <f>ROUND(I408*H408,2)</f>
        <v>0</v>
      </c>
      <c r="K408" s="143" t="s">
        <v>227</v>
      </c>
      <c r="L408" s="31"/>
      <c r="M408" s="148" t="s">
        <v>1</v>
      </c>
      <c r="N408" s="149" t="s">
        <v>41</v>
      </c>
      <c r="O408" s="56"/>
      <c r="P408" s="150">
        <f>O408*H408</f>
        <v>0</v>
      </c>
      <c r="Q408" s="150">
        <v>0</v>
      </c>
      <c r="R408" s="150">
        <f>Q408*H408</f>
        <v>0</v>
      </c>
      <c r="S408" s="150">
        <v>0</v>
      </c>
      <c r="T408" s="151">
        <f>S408*H408</f>
        <v>0</v>
      </c>
      <c r="U408" s="30"/>
      <c r="V408" s="30"/>
      <c r="W408" s="30"/>
      <c r="X408" s="30"/>
      <c r="Y408" s="30"/>
      <c r="Z408" s="30"/>
      <c r="AA408" s="30"/>
      <c r="AB408" s="30"/>
      <c r="AC408" s="30"/>
      <c r="AD408" s="30"/>
      <c r="AE408" s="30"/>
      <c r="AR408" s="152" t="s">
        <v>289</v>
      </c>
      <c r="AT408" s="152" t="s">
        <v>164</v>
      </c>
      <c r="AU408" s="152" t="s">
        <v>86</v>
      </c>
      <c r="AY408" s="15" t="s">
        <v>163</v>
      </c>
      <c r="BE408" s="153">
        <f>IF(N408="základní",J408,0)</f>
        <v>0</v>
      </c>
      <c r="BF408" s="153">
        <f>IF(N408="snížená",J408,0)</f>
        <v>0</v>
      </c>
      <c r="BG408" s="153">
        <f>IF(N408="zákl. přenesená",J408,0)</f>
        <v>0</v>
      </c>
      <c r="BH408" s="153">
        <f>IF(N408="sníž. přenesená",J408,0)</f>
        <v>0</v>
      </c>
      <c r="BI408" s="153">
        <f>IF(N408="nulová",J408,0)</f>
        <v>0</v>
      </c>
      <c r="BJ408" s="15" t="s">
        <v>84</v>
      </c>
      <c r="BK408" s="153">
        <f>ROUND(I408*H408,2)</f>
        <v>0</v>
      </c>
      <c r="BL408" s="15" t="s">
        <v>289</v>
      </c>
      <c r="BM408" s="152" t="s">
        <v>1362</v>
      </c>
    </row>
    <row r="409" spans="1:65" s="11" customFormat="1" ht="22.9" customHeight="1">
      <c r="B409" s="129"/>
      <c r="D409" s="130" t="s">
        <v>75</v>
      </c>
      <c r="E409" s="163" t="s">
        <v>914</v>
      </c>
      <c r="F409" s="163" t="s">
        <v>915</v>
      </c>
      <c r="I409" s="132"/>
      <c r="J409" s="164">
        <f>BK409</f>
        <v>0</v>
      </c>
      <c r="L409" s="129"/>
      <c r="M409" s="134"/>
      <c r="N409" s="135"/>
      <c r="O409" s="135"/>
      <c r="P409" s="136">
        <f>SUM(P410:P416)</f>
        <v>0</v>
      </c>
      <c r="Q409" s="135"/>
      <c r="R409" s="136">
        <f>SUM(R410:R416)</f>
        <v>1.2802016000000003</v>
      </c>
      <c r="S409" s="135"/>
      <c r="T409" s="137">
        <f>SUM(T410:T416)</f>
        <v>0</v>
      </c>
      <c r="AR409" s="130" t="s">
        <v>86</v>
      </c>
      <c r="AT409" s="138" t="s">
        <v>75</v>
      </c>
      <c r="AU409" s="138" t="s">
        <v>84</v>
      </c>
      <c r="AY409" s="130" t="s">
        <v>163</v>
      </c>
      <c r="BK409" s="139">
        <f>SUM(BK410:BK416)</f>
        <v>0</v>
      </c>
    </row>
    <row r="410" spans="1:65" s="2" customFormat="1" ht="24.2" customHeight="1">
      <c r="A410" s="30"/>
      <c r="B410" s="140"/>
      <c r="C410" s="141" t="s">
        <v>785</v>
      </c>
      <c r="D410" s="141" t="s">
        <v>164</v>
      </c>
      <c r="E410" s="142" t="s">
        <v>929</v>
      </c>
      <c r="F410" s="143" t="s">
        <v>930</v>
      </c>
      <c r="G410" s="144" t="s">
        <v>253</v>
      </c>
      <c r="H410" s="145">
        <v>17.47</v>
      </c>
      <c r="I410" s="146"/>
      <c r="J410" s="147">
        <f>ROUND(I410*H410,2)</f>
        <v>0</v>
      </c>
      <c r="K410" s="143" t="s">
        <v>227</v>
      </c>
      <c r="L410" s="31"/>
      <c r="M410" s="148" t="s">
        <v>1</v>
      </c>
      <c r="N410" s="149" t="s">
        <v>41</v>
      </c>
      <c r="O410" s="56"/>
      <c r="P410" s="150">
        <f>O410*H410</f>
        <v>0</v>
      </c>
      <c r="Q410" s="150">
        <v>8.1799999999999998E-3</v>
      </c>
      <c r="R410" s="150">
        <f>Q410*H410</f>
        <v>0.14290459999999999</v>
      </c>
      <c r="S410" s="150">
        <v>0</v>
      </c>
      <c r="T410" s="151">
        <f>S410*H410</f>
        <v>0</v>
      </c>
      <c r="U410" s="30"/>
      <c r="V410" s="30"/>
      <c r="W410" s="30"/>
      <c r="X410" s="30"/>
      <c r="Y410" s="30"/>
      <c r="Z410" s="30"/>
      <c r="AA410" s="30"/>
      <c r="AB410" s="30"/>
      <c r="AC410" s="30"/>
      <c r="AD410" s="30"/>
      <c r="AE410" s="30"/>
      <c r="AR410" s="152" t="s">
        <v>289</v>
      </c>
      <c r="AT410" s="152" t="s">
        <v>164</v>
      </c>
      <c r="AU410" s="152" t="s">
        <v>86</v>
      </c>
      <c r="AY410" s="15" t="s">
        <v>163</v>
      </c>
      <c r="BE410" s="153">
        <f>IF(N410="základní",J410,0)</f>
        <v>0</v>
      </c>
      <c r="BF410" s="153">
        <f>IF(N410="snížená",J410,0)</f>
        <v>0</v>
      </c>
      <c r="BG410" s="153">
        <f>IF(N410="zákl. přenesená",J410,0)</f>
        <v>0</v>
      </c>
      <c r="BH410" s="153">
        <f>IF(N410="sníž. přenesená",J410,0)</f>
        <v>0</v>
      </c>
      <c r="BI410" s="153">
        <f>IF(N410="nulová",J410,0)</f>
        <v>0</v>
      </c>
      <c r="BJ410" s="15" t="s">
        <v>84</v>
      </c>
      <c r="BK410" s="153">
        <f>ROUND(I410*H410,2)</f>
        <v>0</v>
      </c>
      <c r="BL410" s="15" t="s">
        <v>289</v>
      </c>
      <c r="BM410" s="152" t="s">
        <v>931</v>
      </c>
    </row>
    <row r="411" spans="1:65" s="13" customFormat="1" ht="11.25">
      <c r="B411" s="165"/>
      <c r="D411" s="166" t="s">
        <v>229</v>
      </c>
      <c r="E411" s="167" t="s">
        <v>1</v>
      </c>
      <c r="F411" s="168" t="s">
        <v>1188</v>
      </c>
      <c r="H411" s="169">
        <v>17.47</v>
      </c>
      <c r="I411" s="170"/>
      <c r="L411" s="165"/>
      <c r="M411" s="171"/>
      <c r="N411" s="172"/>
      <c r="O411" s="172"/>
      <c r="P411" s="172"/>
      <c r="Q411" s="172"/>
      <c r="R411" s="172"/>
      <c r="S411" s="172"/>
      <c r="T411" s="173"/>
      <c r="AT411" s="167" t="s">
        <v>229</v>
      </c>
      <c r="AU411" s="167" t="s">
        <v>86</v>
      </c>
      <c r="AV411" s="13" t="s">
        <v>86</v>
      </c>
      <c r="AW411" s="13" t="s">
        <v>32</v>
      </c>
      <c r="AX411" s="13" t="s">
        <v>76</v>
      </c>
      <c r="AY411" s="167" t="s">
        <v>163</v>
      </c>
    </row>
    <row r="412" spans="1:65" s="2" customFormat="1" ht="16.5" customHeight="1">
      <c r="A412" s="30"/>
      <c r="B412" s="140"/>
      <c r="C412" s="174" t="s">
        <v>789</v>
      </c>
      <c r="D412" s="174" t="s">
        <v>618</v>
      </c>
      <c r="E412" s="175" t="s">
        <v>933</v>
      </c>
      <c r="F412" s="176" t="s">
        <v>934</v>
      </c>
      <c r="G412" s="177" t="s">
        <v>193</v>
      </c>
      <c r="H412" s="178">
        <v>480.42500000000001</v>
      </c>
      <c r="I412" s="179"/>
      <c r="J412" s="180">
        <f>ROUND(I412*H412,2)</f>
        <v>0</v>
      </c>
      <c r="K412" s="176" t="s">
        <v>227</v>
      </c>
      <c r="L412" s="181"/>
      <c r="M412" s="182" t="s">
        <v>1</v>
      </c>
      <c r="N412" s="183" t="s">
        <v>41</v>
      </c>
      <c r="O412" s="56"/>
      <c r="P412" s="150">
        <f>O412*H412</f>
        <v>0</v>
      </c>
      <c r="Q412" s="150">
        <v>2.3600000000000001E-3</v>
      </c>
      <c r="R412" s="150">
        <f>Q412*H412</f>
        <v>1.1338030000000001</v>
      </c>
      <c r="S412" s="150">
        <v>0</v>
      </c>
      <c r="T412" s="151">
        <f>S412*H412</f>
        <v>0</v>
      </c>
      <c r="U412" s="30"/>
      <c r="V412" s="30"/>
      <c r="W412" s="30"/>
      <c r="X412" s="30"/>
      <c r="Y412" s="30"/>
      <c r="Z412" s="30"/>
      <c r="AA412" s="30"/>
      <c r="AB412" s="30"/>
      <c r="AC412" s="30"/>
      <c r="AD412" s="30"/>
      <c r="AE412" s="30"/>
      <c r="AR412" s="152" t="s">
        <v>362</v>
      </c>
      <c r="AT412" s="152" t="s">
        <v>618</v>
      </c>
      <c r="AU412" s="152" t="s">
        <v>86</v>
      </c>
      <c r="AY412" s="15" t="s">
        <v>163</v>
      </c>
      <c r="BE412" s="153">
        <f>IF(N412="základní",J412,0)</f>
        <v>0</v>
      </c>
      <c r="BF412" s="153">
        <f>IF(N412="snížená",J412,0)</f>
        <v>0</v>
      </c>
      <c r="BG412" s="153">
        <f>IF(N412="zákl. přenesená",J412,0)</f>
        <v>0</v>
      </c>
      <c r="BH412" s="153">
        <f>IF(N412="sníž. přenesená",J412,0)</f>
        <v>0</v>
      </c>
      <c r="BI412" s="153">
        <f>IF(N412="nulová",J412,0)</f>
        <v>0</v>
      </c>
      <c r="BJ412" s="15" t="s">
        <v>84</v>
      </c>
      <c r="BK412" s="153">
        <f>ROUND(I412*H412,2)</f>
        <v>0</v>
      </c>
      <c r="BL412" s="15" t="s">
        <v>289</v>
      </c>
      <c r="BM412" s="152" t="s">
        <v>935</v>
      </c>
    </row>
    <row r="413" spans="1:65" s="13" customFormat="1" ht="11.25">
      <c r="B413" s="165"/>
      <c r="D413" s="166" t="s">
        <v>229</v>
      </c>
      <c r="E413" s="167" t="s">
        <v>1</v>
      </c>
      <c r="F413" s="168" t="s">
        <v>1363</v>
      </c>
      <c r="H413" s="169">
        <v>436.75</v>
      </c>
      <c r="I413" s="170"/>
      <c r="L413" s="165"/>
      <c r="M413" s="171"/>
      <c r="N413" s="172"/>
      <c r="O413" s="172"/>
      <c r="P413" s="172"/>
      <c r="Q413" s="172"/>
      <c r="R413" s="172"/>
      <c r="S413" s="172"/>
      <c r="T413" s="173"/>
      <c r="AT413" s="167" t="s">
        <v>229</v>
      </c>
      <c r="AU413" s="167" t="s">
        <v>86</v>
      </c>
      <c r="AV413" s="13" t="s">
        <v>86</v>
      </c>
      <c r="AW413" s="13" t="s">
        <v>32</v>
      </c>
      <c r="AX413" s="13" t="s">
        <v>84</v>
      </c>
      <c r="AY413" s="167" t="s">
        <v>163</v>
      </c>
    </row>
    <row r="414" spans="1:65" s="13" customFormat="1" ht="11.25">
      <c r="B414" s="165"/>
      <c r="D414" s="166" t="s">
        <v>229</v>
      </c>
      <c r="F414" s="168" t="s">
        <v>1364</v>
      </c>
      <c r="H414" s="169">
        <v>480.42500000000001</v>
      </c>
      <c r="I414" s="170"/>
      <c r="L414" s="165"/>
      <c r="M414" s="171"/>
      <c r="N414" s="172"/>
      <c r="O414" s="172"/>
      <c r="P414" s="172"/>
      <c r="Q414" s="172"/>
      <c r="R414" s="172"/>
      <c r="S414" s="172"/>
      <c r="T414" s="173"/>
      <c r="AT414" s="167" t="s">
        <v>229</v>
      </c>
      <c r="AU414" s="167" t="s">
        <v>86</v>
      </c>
      <c r="AV414" s="13" t="s">
        <v>86</v>
      </c>
      <c r="AW414" s="13" t="s">
        <v>3</v>
      </c>
      <c r="AX414" s="13" t="s">
        <v>84</v>
      </c>
      <c r="AY414" s="167" t="s">
        <v>163</v>
      </c>
    </row>
    <row r="415" spans="1:65" s="2" customFormat="1" ht="24.2" customHeight="1">
      <c r="A415" s="30"/>
      <c r="B415" s="140"/>
      <c r="C415" s="141" t="s">
        <v>793</v>
      </c>
      <c r="D415" s="141" t="s">
        <v>164</v>
      </c>
      <c r="E415" s="142" t="s">
        <v>938</v>
      </c>
      <c r="F415" s="143" t="s">
        <v>939</v>
      </c>
      <c r="G415" s="144" t="s">
        <v>253</v>
      </c>
      <c r="H415" s="145">
        <v>17.47</v>
      </c>
      <c r="I415" s="146"/>
      <c r="J415" s="147">
        <f>ROUND(I415*H415,2)</f>
        <v>0</v>
      </c>
      <c r="K415" s="143" t="s">
        <v>227</v>
      </c>
      <c r="L415" s="31"/>
      <c r="M415" s="148" t="s">
        <v>1</v>
      </c>
      <c r="N415" s="149" t="s">
        <v>41</v>
      </c>
      <c r="O415" s="56"/>
      <c r="P415" s="150">
        <f>O415*H415</f>
        <v>0</v>
      </c>
      <c r="Q415" s="150">
        <v>2.0000000000000001E-4</v>
      </c>
      <c r="R415" s="150">
        <f>Q415*H415</f>
        <v>3.4940000000000001E-3</v>
      </c>
      <c r="S415" s="150">
        <v>0</v>
      </c>
      <c r="T415" s="151">
        <f>S415*H415</f>
        <v>0</v>
      </c>
      <c r="U415" s="30"/>
      <c r="V415" s="30"/>
      <c r="W415" s="30"/>
      <c r="X415" s="30"/>
      <c r="Y415" s="30"/>
      <c r="Z415" s="30"/>
      <c r="AA415" s="30"/>
      <c r="AB415" s="30"/>
      <c r="AC415" s="30"/>
      <c r="AD415" s="30"/>
      <c r="AE415" s="30"/>
      <c r="AR415" s="152" t="s">
        <v>289</v>
      </c>
      <c r="AT415" s="152" t="s">
        <v>164</v>
      </c>
      <c r="AU415" s="152" t="s">
        <v>86</v>
      </c>
      <c r="AY415" s="15" t="s">
        <v>163</v>
      </c>
      <c r="BE415" s="153">
        <f>IF(N415="základní",J415,0)</f>
        <v>0</v>
      </c>
      <c r="BF415" s="153">
        <f>IF(N415="snížená",J415,0)</f>
        <v>0</v>
      </c>
      <c r="BG415" s="153">
        <f>IF(N415="zákl. přenesená",J415,0)</f>
        <v>0</v>
      </c>
      <c r="BH415" s="153">
        <f>IF(N415="sníž. přenesená",J415,0)</f>
        <v>0</v>
      </c>
      <c r="BI415" s="153">
        <f>IF(N415="nulová",J415,0)</f>
        <v>0</v>
      </c>
      <c r="BJ415" s="15" t="s">
        <v>84</v>
      </c>
      <c r="BK415" s="153">
        <f>ROUND(I415*H415,2)</f>
        <v>0</v>
      </c>
      <c r="BL415" s="15" t="s">
        <v>289</v>
      </c>
      <c r="BM415" s="152" t="s">
        <v>940</v>
      </c>
    </row>
    <row r="416" spans="1:65" s="2" customFormat="1" ht="24.2" customHeight="1">
      <c r="A416" s="30"/>
      <c r="B416" s="140"/>
      <c r="C416" s="141" t="s">
        <v>797</v>
      </c>
      <c r="D416" s="141" t="s">
        <v>164</v>
      </c>
      <c r="E416" s="142" t="s">
        <v>955</v>
      </c>
      <c r="F416" s="143" t="s">
        <v>956</v>
      </c>
      <c r="G416" s="144" t="s">
        <v>649</v>
      </c>
      <c r="H416" s="184"/>
      <c r="I416" s="146"/>
      <c r="J416" s="147">
        <f>ROUND(I416*H416,2)</f>
        <v>0</v>
      </c>
      <c r="K416" s="143" t="s">
        <v>227</v>
      </c>
      <c r="L416" s="31"/>
      <c r="M416" s="148" t="s">
        <v>1</v>
      </c>
      <c r="N416" s="149" t="s">
        <v>41</v>
      </c>
      <c r="O416" s="56"/>
      <c r="P416" s="150">
        <f>O416*H416</f>
        <v>0</v>
      </c>
      <c r="Q416" s="150">
        <v>0</v>
      </c>
      <c r="R416" s="150">
        <f>Q416*H416</f>
        <v>0</v>
      </c>
      <c r="S416" s="150">
        <v>0</v>
      </c>
      <c r="T416" s="151">
        <f>S416*H416</f>
        <v>0</v>
      </c>
      <c r="U416" s="30"/>
      <c r="V416" s="30"/>
      <c r="W416" s="30"/>
      <c r="X416" s="30"/>
      <c r="Y416" s="30"/>
      <c r="Z416" s="30"/>
      <c r="AA416" s="30"/>
      <c r="AB416" s="30"/>
      <c r="AC416" s="30"/>
      <c r="AD416" s="30"/>
      <c r="AE416" s="30"/>
      <c r="AR416" s="152" t="s">
        <v>289</v>
      </c>
      <c r="AT416" s="152" t="s">
        <v>164</v>
      </c>
      <c r="AU416" s="152" t="s">
        <v>86</v>
      </c>
      <c r="AY416" s="15" t="s">
        <v>163</v>
      </c>
      <c r="BE416" s="153">
        <f>IF(N416="základní",J416,0)</f>
        <v>0</v>
      </c>
      <c r="BF416" s="153">
        <f>IF(N416="snížená",J416,0)</f>
        <v>0</v>
      </c>
      <c r="BG416" s="153">
        <f>IF(N416="zákl. přenesená",J416,0)</f>
        <v>0</v>
      </c>
      <c r="BH416" s="153">
        <f>IF(N416="sníž. přenesená",J416,0)</f>
        <v>0</v>
      </c>
      <c r="BI416" s="153">
        <f>IF(N416="nulová",J416,0)</f>
        <v>0</v>
      </c>
      <c r="BJ416" s="15" t="s">
        <v>84</v>
      </c>
      <c r="BK416" s="153">
        <f>ROUND(I416*H416,2)</f>
        <v>0</v>
      </c>
      <c r="BL416" s="15" t="s">
        <v>289</v>
      </c>
      <c r="BM416" s="152" t="s">
        <v>957</v>
      </c>
    </row>
    <row r="417" spans="1:65" s="11" customFormat="1" ht="22.9" customHeight="1">
      <c r="B417" s="129"/>
      <c r="D417" s="130" t="s">
        <v>75</v>
      </c>
      <c r="E417" s="163" t="s">
        <v>1365</v>
      </c>
      <c r="F417" s="163" t="s">
        <v>1366</v>
      </c>
      <c r="I417" s="132"/>
      <c r="J417" s="164">
        <f>BK417</f>
        <v>0</v>
      </c>
      <c r="L417" s="129"/>
      <c r="M417" s="134"/>
      <c r="N417" s="135"/>
      <c r="O417" s="135"/>
      <c r="P417" s="136">
        <f>SUM(P418:P426)</f>
        <v>0</v>
      </c>
      <c r="Q417" s="135"/>
      <c r="R417" s="136">
        <f>SUM(R418:R426)</f>
        <v>2.7291380000000004E-2</v>
      </c>
      <c r="S417" s="135"/>
      <c r="T417" s="137">
        <f>SUM(T418:T426)</f>
        <v>0</v>
      </c>
      <c r="AR417" s="130" t="s">
        <v>86</v>
      </c>
      <c r="AT417" s="138" t="s">
        <v>75</v>
      </c>
      <c r="AU417" s="138" t="s">
        <v>84</v>
      </c>
      <c r="AY417" s="130" t="s">
        <v>163</v>
      </c>
      <c r="BK417" s="139">
        <f>SUM(BK418:BK426)</f>
        <v>0</v>
      </c>
    </row>
    <row r="418" spans="1:65" s="2" customFormat="1" ht="24.2" customHeight="1">
      <c r="A418" s="30"/>
      <c r="B418" s="140"/>
      <c r="C418" s="141" t="s">
        <v>801</v>
      </c>
      <c r="D418" s="141" t="s">
        <v>164</v>
      </c>
      <c r="E418" s="142" t="s">
        <v>1367</v>
      </c>
      <c r="F418" s="143" t="s">
        <v>1368</v>
      </c>
      <c r="G418" s="144" t="s">
        <v>329</v>
      </c>
      <c r="H418" s="145">
        <v>120.758</v>
      </c>
      <c r="I418" s="146"/>
      <c r="J418" s="147">
        <f>ROUND(I418*H418,2)</f>
        <v>0</v>
      </c>
      <c r="K418" s="143" t="s">
        <v>227</v>
      </c>
      <c r="L418" s="31"/>
      <c r="M418" s="148" t="s">
        <v>1</v>
      </c>
      <c r="N418" s="149" t="s">
        <v>41</v>
      </c>
      <c r="O418" s="56"/>
      <c r="P418" s="150">
        <f>O418*H418</f>
        <v>0</v>
      </c>
      <c r="Q418" s="150">
        <v>1.0000000000000001E-5</v>
      </c>
      <c r="R418" s="150">
        <f>Q418*H418</f>
        <v>1.20758E-3</v>
      </c>
      <c r="S418" s="150">
        <v>0</v>
      </c>
      <c r="T418" s="151">
        <f>S418*H418</f>
        <v>0</v>
      </c>
      <c r="U418" s="30"/>
      <c r="V418" s="30"/>
      <c r="W418" s="30"/>
      <c r="X418" s="30"/>
      <c r="Y418" s="30"/>
      <c r="Z418" s="30"/>
      <c r="AA418" s="30"/>
      <c r="AB418" s="30"/>
      <c r="AC418" s="30"/>
      <c r="AD418" s="30"/>
      <c r="AE418" s="30"/>
      <c r="AR418" s="152" t="s">
        <v>289</v>
      </c>
      <c r="AT418" s="152" t="s">
        <v>164</v>
      </c>
      <c r="AU418" s="152" t="s">
        <v>86</v>
      </c>
      <c r="AY418" s="15" t="s">
        <v>163</v>
      </c>
      <c r="BE418" s="153">
        <f>IF(N418="základní",J418,0)</f>
        <v>0</v>
      </c>
      <c r="BF418" s="153">
        <f>IF(N418="snížená",J418,0)</f>
        <v>0</v>
      </c>
      <c r="BG418" s="153">
        <f>IF(N418="zákl. přenesená",J418,0)</f>
        <v>0</v>
      </c>
      <c r="BH418" s="153">
        <f>IF(N418="sníž. přenesená",J418,0)</f>
        <v>0</v>
      </c>
      <c r="BI418" s="153">
        <f>IF(N418="nulová",J418,0)</f>
        <v>0</v>
      </c>
      <c r="BJ418" s="15" t="s">
        <v>84</v>
      </c>
      <c r="BK418" s="153">
        <f>ROUND(I418*H418,2)</f>
        <v>0</v>
      </c>
      <c r="BL418" s="15" t="s">
        <v>289</v>
      </c>
      <c r="BM418" s="152" t="s">
        <v>1369</v>
      </c>
    </row>
    <row r="419" spans="1:65" s="13" customFormat="1" ht="11.25">
      <c r="B419" s="165"/>
      <c r="D419" s="166" t="s">
        <v>229</v>
      </c>
      <c r="E419" s="167" t="s">
        <v>1</v>
      </c>
      <c r="F419" s="168" t="s">
        <v>1370</v>
      </c>
      <c r="H419" s="169">
        <v>19</v>
      </c>
      <c r="I419" s="170"/>
      <c r="L419" s="165"/>
      <c r="M419" s="171"/>
      <c r="N419" s="172"/>
      <c r="O419" s="172"/>
      <c r="P419" s="172"/>
      <c r="Q419" s="172"/>
      <c r="R419" s="172"/>
      <c r="S419" s="172"/>
      <c r="T419" s="173"/>
      <c r="AT419" s="167" t="s">
        <v>229</v>
      </c>
      <c r="AU419" s="167" t="s">
        <v>86</v>
      </c>
      <c r="AV419" s="13" t="s">
        <v>86</v>
      </c>
      <c r="AW419" s="13" t="s">
        <v>32</v>
      </c>
      <c r="AX419" s="13" t="s">
        <v>76</v>
      </c>
      <c r="AY419" s="167" t="s">
        <v>163</v>
      </c>
    </row>
    <row r="420" spans="1:65" s="13" customFormat="1" ht="11.25">
      <c r="B420" s="165"/>
      <c r="D420" s="166" t="s">
        <v>229</v>
      </c>
      <c r="E420" s="167" t="s">
        <v>1</v>
      </c>
      <c r="F420" s="168" t="s">
        <v>1371</v>
      </c>
      <c r="H420" s="169">
        <v>17.376000000000001</v>
      </c>
      <c r="I420" s="170"/>
      <c r="L420" s="165"/>
      <c r="M420" s="171"/>
      <c r="N420" s="172"/>
      <c r="O420" s="172"/>
      <c r="P420" s="172"/>
      <c r="Q420" s="172"/>
      <c r="R420" s="172"/>
      <c r="S420" s="172"/>
      <c r="T420" s="173"/>
      <c r="AT420" s="167" t="s">
        <v>229</v>
      </c>
      <c r="AU420" s="167" t="s">
        <v>86</v>
      </c>
      <c r="AV420" s="13" t="s">
        <v>86</v>
      </c>
      <c r="AW420" s="13" t="s">
        <v>32</v>
      </c>
      <c r="AX420" s="13" t="s">
        <v>76</v>
      </c>
      <c r="AY420" s="167" t="s">
        <v>163</v>
      </c>
    </row>
    <row r="421" spans="1:65" s="13" customFormat="1" ht="22.5">
      <c r="B421" s="165"/>
      <c r="D421" s="166" t="s">
        <v>229</v>
      </c>
      <c r="E421" s="167" t="s">
        <v>1</v>
      </c>
      <c r="F421" s="168" t="s">
        <v>1372</v>
      </c>
      <c r="H421" s="169">
        <v>18.338000000000001</v>
      </c>
      <c r="I421" s="170"/>
      <c r="L421" s="165"/>
      <c r="M421" s="171"/>
      <c r="N421" s="172"/>
      <c r="O421" s="172"/>
      <c r="P421" s="172"/>
      <c r="Q421" s="172"/>
      <c r="R421" s="172"/>
      <c r="S421" s="172"/>
      <c r="T421" s="173"/>
      <c r="AT421" s="167" t="s">
        <v>229</v>
      </c>
      <c r="AU421" s="167" t="s">
        <v>86</v>
      </c>
      <c r="AV421" s="13" t="s">
        <v>86</v>
      </c>
      <c r="AW421" s="13" t="s">
        <v>32</v>
      </c>
      <c r="AX421" s="13" t="s">
        <v>76</v>
      </c>
      <c r="AY421" s="167" t="s">
        <v>163</v>
      </c>
    </row>
    <row r="422" spans="1:65" s="13" customFormat="1" ht="22.5">
      <c r="B422" s="165"/>
      <c r="D422" s="166" t="s">
        <v>229</v>
      </c>
      <c r="E422" s="167" t="s">
        <v>1</v>
      </c>
      <c r="F422" s="168" t="s">
        <v>1373</v>
      </c>
      <c r="H422" s="169">
        <v>39.304000000000002</v>
      </c>
      <c r="I422" s="170"/>
      <c r="L422" s="165"/>
      <c r="M422" s="171"/>
      <c r="N422" s="172"/>
      <c r="O422" s="172"/>
      <c r="P422" s="172"/>
      <c r="Q422" s="172"/>
      <c r="R422" s="172"/>
      <c r="S422" s="172"/>
      <c r="T422" s="173"/>
      <c r="AT422" s="167" t="s">
        <v>229</v>
      </c>
      <c r="AU422" s="167" t="s">
        <v>86</v>
      </c>
      <c r="AV422" s="13" t="s">
        <v>86</v>
      </c>
      <c r="AW422" s="13" t="s">
        <v>32</v>
      </c>
      <c r="AX422" s="13" t="s">
        <v>76</v>
      </c>
      <c r="AY422" s="167" t="s">
        <v>163</v>
      </c>
    </row>
    <row r="423" spans="1:65" s="13" customFormat="1" ht="11.25">
      <c r="B423" s="165"/>
      <c r="D423" s="166" t="s">
        <v>229</v>
      </c>
      <c r="E423" s="167" t="s">
        <v>1</v>
      </c>
      <c r="F423" s="168" t="s">
        <v>1374</v>
      </c>
      <c r="H423" s="169">
        <v>26.74</v>
      </c>
      <c r="I423" s="170"/>
      <c r="L423" s="165"/>
      <c r="M423" s="171"/>
      <c r="N423" s="172"/>
      <c r="O423" s="172"/>
      <c r="P423" s="172"/>
      <c r="Q423" s="172"/>
      <c r="R423" s="172"/>
      <c r="S423" s="172"/>
      <c r="T423" s="173"/>
      <c r="AT423" s="167" t="s">
        <v>229</v>
      </c>
      <c r="AU423" s="167" t="s">
        <v>86</v>
      </c>
      <c r="AV423" s="13" t="s">
        <v>86</v>
      </c>
      <c r="AW423" s="13" t="s">
        <v>32</v>
      </c>
      <c r="AX423" s="13" t="s">
        <v>76</v>
      </c>
      <c r="AY423" s="167" t="s">
        <v>163</v>
      </c>
    </row>
    <row r="424" spans="1:65" s="2" customFormat="1" ht="16.5" customHeight="1">
      <c r="A424" s="30"/>
      <c r="B424" s="140"/>
      <c r="C424" s="174" t="s">
        <v>120</v>
      </c>
      <c r="D424" s="174" t="s">
        <v>618</v>
      </c>
      <c r="E424" s="175" t="s">
        <v>1375</v>
      </c>
      <c r="F424" s="176" t="s">
        <v>1376</v>
      </c>
      <c r="G424" s="177" t="s">
        <v>329</v>
      </c>
      <c r="H424" s="178">
        <v>130.41900000000001</v>
      </c>
      <c r="I424" s="179"/>
      <c r="J424" s="180">
        <f>ROUND(I424*H424,2)</f>
        <v>0</v>
      </c>
      <c r="K424" s="176" t="s">
        <v>227</v>
      </c>
      <c r="L424" s="181"/>
      <c r="M424" s="182" t="s">
        <v>1</v>
      </c>
      <c r="N424" s="183" t="s">
        <v>41</v>
      </c>
      <c r="O424" s="56"/>
      <c r="P424" s="150">
        <f>O424*H424</f>
        <v>0</v>
      </c>
      <c r="Q424" s="150">
        <v>2.0000000000000001E-4</v>
      </c>
      <c r="R424" s="150">
        <f>Q424*H424</f>
        <v>2.6083800000000004E-2</v>
      </c>
      <c r="S424" s="150">
        <v>0</v>
      </c>
      <c r="T424" s="151">
        <f>S424*H424</f>
        <v>0</v>
      </c>
      <c r="U424" s="30"/>
      <c r="V424" s="30"/>
      <c r="W424" s="30"/>
      <c r="X424" s="30"/>
      <c r="Y424" s="30"/>
      <c r="Z424" s="30"/>
      <c r="AA424" s="30"/>
      <c r="AB424" s="30"/>
      <c r="AC424" s="30"/>
      <c r="AD424" s="30"/>
      <c r="AE424" s="30"/>
      <c r="AR424" s="152" t="s">
        <v>362</v>
      </c>
      <c r="AT424" s="152" t="s">
        <v>618</v>
      </c>
      <c r="AU424" s="152" t="s">
        <v>86</v>
      </c>
      <c r="AY424" s="15" t="s">
        <v>163</v>
      </c>
      <c r="BE424" s="153">
        <f>IF(N424="základní",J424,0)</f>
        <v>0</v>
      </c>
      <c r="BF424" s="153">
        <f>IF(N424="snížená",J424,0)</f>
        <v>0</v>
      </c>
      <c r="BG424" s="153">
        <f>IF(N424="zákl. přenesená",J424,0)</f>
        <v>0</v>
      </c>
      <c r="BH424" s="153">
        <f>IF(N424="sníž. přenesená",J424,0)</f>
        <v>0</v>
      </c>
      <c r="BI424" s="153">
        <f>IF(N424="nulová",J424,0)</f>
        <v>0</v>
      </c>
      <c r="BJ424" s="15" t="s">
        <v>84</v>
      </c>
      <c r="BK424" s="153">
        <f>ROUND(I424*H424,2)</f>
        <v>0</v>
      </c>
      <c r="BL424" s="15" t="s">
        <v>289</v>
      </c>
      <c r="BM424" s="152" t="s">
        <v>1377</v>
      </c>
    </row>
    <row r="425" spans="1:65" s="13" customFormat="1" ht="11.25">
      <c r="B425" s="165"/>
      <c r="D425" s="166" t="s">
        <v>229</v>
      </c>
      <c r="F425" s="168" t="s">
        <v>1378</v>
      </c>
      <c r="H425" s="169">
        <v>130.41900000000001</v>
      </c>
      <c r="I425" s="170"/>
      <c r="L425" s="165"/>
      <c r="M425" s="171"/>
      <c r="N425" s="172"/>
      <c r="O425" s="172"/>
      <c r="P425" s="172"/>
      <c r="Q425" s="172"/>
      <c r="R425" s="172"/>
      <c r="S425" s="172"/>
      <c r="T425" s="173"/>
      <c r="AT425" s="167" t="s">
        <v>229</v>
      </c>
      <c r="AU425" s="167" t="s">
        <v>86</v>
      </c>
      <c r="AV425" s="13" t="s">
        <v>86</v>
      </c>
      <c r="AW425" s="13" t="s">
        <v>3</v>
      </c>
      <c r="AX425" s="13" t="s">
        <v>84</v>
      </c>
      <c r="AY425" s="167" t="s">
        <v>163</v>
      </c>
    </row>
    <row r="426" spans="1:65" s="2" customFormat="1" ht="24.2" customHeight="1">
      <c r="A426" s="30"/>
      <c r="B426" s="140"/>
      <c r="C426" s="141" t="s">
        <v>808</v>
      </c>
      <c r="D426" s="141" t="s">
        <v>164</v>
      </c>
      <c r="E426" s="142" t="s">
        <v>1379</v>
      </c>
      <c r="F426" s="143" t="s">
        <v>1380</v>
      </c>
      <c r="G426" s="144" t="s">
        <v>649</v>
      </c>
      <c r="H426" s="184"/>
      <c r="I426" s="146"/>
      <c r="J426" s="147">
        <f>ROUND(I426*H426,2)</f>
        <v>0</v>
      </c>
      <c r="K426" s="143" t="s">
        <v>227</v>
      </c>
      <c r="L426" s="31"/>
      <c r="M426" s="148" t="s">
        <v>1</v>
      </c>
      <c r="N426" s="149" t="s">
        <v>41</v>
      </c>
      <c r="O426" s="56"/>
      <c r="P426" s="150">
        <f>O426*H426</f>
        <v>0</v>
      </c>
      <c r="Q426" s="150">
        <v>0</v>
      </c>
      <c r="R426" s="150">
        <f>Q426*H426</f>
        <v>0</v>
      </c>
      <c r="S426" s="150">
        <v>0</v>
      </c>
      <c r="T426" s="151">
        <f>S426*H426</f>
        <v>0</v>
      </c>
      <c r="U426" s="30"/>
      <c r="V426" s="30"/>
      <c r="W426" s="30"/>
      <c r="X426" s="30"/>
      <c r="Y426" s="30"/>
      <c r="Z426" s="30"/>
      <c r="AA426" s="30"/>
      <c r="AB426" s="30"/>
      <c r="AC426" s="30"/>
      <c r="AD426" s="30"/>
      <c r="AE426" s="30"/>
      <c r="AR426" s="152" t="s">
        <v>289</v>
      </c>
      <c r="AT426" s="152" t="s">
        <v>164</v>
      </c>
      <c r="AU426" s="152" t="s">
        <v>86</v>
      </c>
      <c r="AY426" s="15" t="s">
        <v>163</v>
      </c>
      <c r="BE426" s="153">
        <f>IF(N426="základní",J426,0)</f>
        <v>0</v>
      </c>
      <c r="BF426" s="153">
        <f>IF(N426="snížená",J426,0)</f>
        <v>0</v>
      </c>
      <c r="BG426" s="153">
        <f>IF(N426="zákl. přenesená",J426,0)</f>
        <v>0</v>
      </c>
      <c r="BH426" s="153">
        <f>IF(N426="sníž. přenesená",J426,0)</f>
        <v>0</v>
      </c>
      <c r="BI426" s="153">
        <f>IF(N426="nulová",J426,0)</f>
        <v>0</v>
      </c>
      <c r="BJ426" s="15" t="s">
        <v>84</v>
      </c>
      <c r="BK426" s="153">
        <f>ROUND(I426*H426,2)</f>
        <v>0</v>
      </c>
      <c r="BL426" s="15" t="s">
        <v>289</v>
      </c>
      <c r="BM426" s="152" t="s">
        <v>1381</v>
      </c>
    </row>
    <row r="427" spans="1:65" s="11" customFormat="1" ht="22.9" customHeight="1">
      <c r="B427" s="129"/>
      <c r="D427" s="130" t="s">
        <v>75</v>
      </c>
      <c r="E427" s="163" t="s">
        <v>1068</v>
      </c>
      <c r="F427" s="163" t="s">
        <v>1069</v>
      </c>
      <c r="I427" s="132"/>
      <c r="J427" s="164">
        <f>BK427</f>
        <v>0</v>
      </c>
      <c r="L427" s="129"/>
      <c r="M427" s="134"/>
      <c r="N427" s="135"/>
      <c r="O427" s="135"/>
      <c r="P427" s="136">
        <f>SUM(P428:P444)</f>
        <v>0</v>
      </c>
      <c r="Q427" s="135"/>
      <c r="R427" s="136">
        <f>SUM(R428:R444)</f>
        <v>0.14770163</v>
      </c>
      <c r="S427" s="135"/>
      <c r="T427" s="137">
        <f>SUM(T428:T444)</f>
        <v>0</v>
      </c>
      <c r="AR427" s="130" t="s">
        <v>86</v>
      </c>
      <c r="AT427" s="138" t="s">
        <v>75</v>
      </c>
      <c r="AU427" s="138" t="s">
        <v>84</v>
      </c>
      <c r="AY427" s="130" t="s">
        <v>163</v>
      </c>
      <c r="BK427" s="139">
        <f>SUM(BK428:BK444)</f>
        <v>0</v>
      </c>
    </row>
    <row r="428" spans="1:65" s="2" customFormat="1" ht="24.2" customHeight="1">
      <c r="A428" s="30"/>
      <c r="B428" s="140"/>
      <c r="C428" s="141" t="s">
        <v>812</v>
      </c>
      <c r="D428" s="141" t="s">
        <v>164</v>
      </c>
      <c r="E428" s="142" t="s">
        <v>1071</v>
      </c>
      <c r="F428" s="143" t="s">
        <v>1072</v>
      </c>
      <c r="G428" s="144" t="s">
        <v>253</v>
      </c>
      <c r="H428" s="145">
        <v>206.30699999999999</v>
      </c>
      <c r="I428" s="146"/>
      <c r="J428" s="147">
        <f>ROUND(I428*H428,2)</f>
        <v>0</v>
      </c>
      <c r="K428" s="143" t="s">
        <v>227</v>
      </c>
      <c r="L428" s="31"/>
      <c r="M428" s="148" t="s">
        <v>1</v>
      </c>
      <c r="N428" s="149" t="s">
        <v>41</v>
      </c>
      <c r="O428" s="56"/>
      <c r="P428" s="150">
        <f>O428*H428</f>
        <v>0</v>
      </c>
      <c r="Q428" s="150">
        <v>4.4000000000000002E-4</v>
      </c>
      <c r="R428" s="150">
        <f>Q428*H428</f>
        <v>9.0775079999999994E-2</v>
      </c>
      <c r="S428" s="150">
        <v>0</v>
      </c>
      <c r="T428" s="151">
        <f>S428*H428</f>
        <v>0</v>
      </c>
      <c r="U428" s="30"/>
      <c r="V428" s="30"/>
      <c r="W428" s="30"/>
      <c r="X428" s="30"/>
      <c r="Y428" s="30"/>
      <c r="Z428" s="30"/>
      <c r="AA428" s="30"/>
      <c r="AB428" s="30"/>
      <c r="AC428" s="30"/>
      <c r="AD428" s="30"/>
      <c r="AE428" s="30"/>
      <c r="AR428" s="152" t="s">
        <v>289</v>
      </c>
      <c r="AT428" s="152" t="s">
        <v>164</v>
      </c>
      <c r="AU428" s="152" t="s">
        <v>86</v>
      </c>
      <c r="AY428" s="15" t="s">
        <v>163</v>
      </c>
      <c r="BE428" s="153">
        <f>IF(N428="základní",J428,0)</f>
        <v>0</v>
      </c>
      <c r="BF428" s="153">
        <f>IF(N428="snížená",J428,0)</f>
        <v>0</v>
      </c>
      <c r="BG428" s="153">
        <f>IF(N428="zákl. přenesená",J428,0)</f>
        <v>0</v>
      </c>
      <c r="BH428" s="153">
        <f>IF(N428="sníž. přenesená",J428,0)</f>
        <v>0</v>
      </c>
      <c r="BI428" s="153">
        <f>IF(N428="nulová",J428,0)</f>
        <v>0</v>
      </c>
      <c r="BJ428" s="15" t="s">
        <v>84</v>
      </c>
      <c r="BK428" s="153">
        <f>ROUND(I428*H428,2)</f>
        <v>0</v>
      </c>
      <c r="BL428" s="15" t="s">
        <v>289</v>
      </c>
      <c r="BM428" s="152" t="s">
        <v>1382</v>
      </c>
    </row>
    <row r="429" spans="1:65" s="13" customFormat="1" ht="11.25">
      <c r="B429" s="165"/>
      <c r="D429" s="166" t="s">
        <v>229</v>
      </c>
      <c r="E429" s="167" t="s">
        <v>1</v>
      </c>
      <c r="F429" s="168" t="s">
        <v>1383</v>
      </c>
      <c r="H429" s="169">
        <v>2.8839999999999999</v>
      </c>
      <c r="I429" s="170"/>
      <c r="L429" s="165"/>
      <c r="M429" s="171"/>
      <c r="N429" s="172"/>
      <c r="O429" s="172"/>
      <c r="P429" s="172"/>
      <c r="Q429" s="172"/>
      <c r="R429" s="172"/>
      <c r="S429" s="172"/>
      <c r="T429" s="173"/>
      <c r="AT429" s="167" t="s">
        <v>229</v>
      </c>
      <c r="AU429" s="167" t="s">
        <v>86</v>
      </c>
      <c r="AV429" s="13" t="s">
        <v>86</v>
      </c>
      <c r="AW429" s="13" t="s">
        <v>32</v>
      </c>
      <c r="AX429" s="13" t="s">
        <v>76</v>
      </c>
      <c r="AY429" s="167" t="s">
        <v>163</v>
      </c>
    </row>
    <row r="430" spans="1:65" s="13" customFormat="1" ht="33.75">
      <c r="B430" s="165"/>
      <c r="D430" s="166" t="s">
        <v>229</v>
      </c>
      <c r="E430" s="167" t="s">
        <v>1</v>
      </c>
      <c r="F430" s="168" t="s">
        <v>1384</v>
      </c>
      <c r="H430" s="169">
        <v>203.423</v>
      </c>
      <c r="I430" s="170"/>
      <c r="L430" s="165"/>
      <c r="M430" s="171"/>
      <c r="N430" s="172"/>
      <c r="O430" s="172"/>
      <c r="P430" s="172"/>
      <c r="Q430" s="172"/>
      <c r="R430" s="172"/>
      <c r="S430" s="172"/>
      <c r="T430" s="173"/>
      <c r="AT430" s="167" t="s">
        <v>229</v>
      </c>
      <c r="AU430" s="167" t="s">
        <v>86</v>
      </c>
      <c r="AV430" s="13" t="s">
        <v>86</v>
      </c>
      <c r="AW430" s="13" t="s">
        <v>32</v>
      </c>
      <c r="AX430" s="13" t="s">
        <v>76</v>
      </c>
      <c r="AY430" s="167" t="s">
        <v>163</v>
      </c>
    </row>
    <row r="431" spans="1:65" s="2" customFormat="1" ht="16.5" customHeight="1">
      <c r="A431" s="30"/>
      <c r="B431" s="140"/>
      <c r="C431" s="141" t="s">
        <v>816</v>
      </c>
      <c r="D431" s="141" t="s">
        <v>164</v>
      </c>
      <c r="E431" s="142" t="s">
        <v>1076</v>
      </c>
      <c r="F431" s="143" t="s">
        <v>1077</v>
      </c>
      <c r="G431" s="144" t="s">
        <v>253</v>
      </c>
      <c r="H431" s="145">
        <v>21.613</v>
      </c>
      <c r="I431" s="146"/>
      <c r="J431" s="147">
        <f>ROUND(I431*H431,2)</f>
        <v>0</v>
      </c>
      <c r="K431" s="143" t="s">
        <v>227</v>
      </c>
      <c r="L431" s="31"/>
      <c r="M431" s="148" t="s">
        <v>1</v>
      </c>
      <c r="N431" s="149" t="s">
        <v>41</v>
      </c>
      <c r="O431" s="56"/>
      <c r="P431" s="150">
        <f>O431*H431</f>
        <v>0</v>
      </c>
      <c r="Q431" s="150">
        <v>0</v>
      </c>
      <c r="R431" s="150">
        <f>Q431*H431</f>
        <v>0</v>
      </c>
      <c r="S431" s="150">
        <v>0</v>
      </c>
      <c r="T431" s="151">
        <f>S431*H431</f>
        <v>0</v>
      </c>
      <c r="U431" s="30"/>
      <c r="V431" s="30"/>
      <c r="W431" s="30"/>
      <c r="X431" s="30"/>
      <c r="Y431" s="30"/>
      <c r="Z431" s="30"/>
      <c r="AA431" s="30"/>
      <c r="AB431" s="30"/>
      <c r="AC431" s="30"/>
      <c r="AD431" s="30"/>
      <c r="AE431" s="30"/>
      <c r="AR431" s="152" t="s">
        <v>289</v>
      </c>
      <c r="AT431" s="152" t="s">
        <v>164</v>
      </c>
      <c r="AU431" s="152" t="s">
        <v>86</v>
      </c>
      <c r="AY431" s="15" t="s">
        <v>163</v>
      </c>
      <c r="BE431" s="153">
        <f>IF(N431="základní",J431,0)</f>
        <v>0</v>
      </c>
      <c r="BF431" s="153">
        <f>IF(N431="snížená",J431,0)</f>
        <v>0</v>
      </c>
      <c r="BG431" s="153">
        <f>IF(N431="zákl. přenesená",J431,0)</f>
        <v>0</v>
      </c>
      <c r="BH431" s="153">
        <f>IF(N431="sníž. přenesená",J431,0)</f>
        <v>0</v>
      </c>
      <c r="BI431" s="153">
        <f>IF(N431="nulová",J431,0)</f>
        <v>0</v>
      </c>
      <c r="BJ431" s="15" t="s">
        <v>84</v>
      </c>
      <c r="BK431" s="153">
        <f>ROUND(I431*H431,2)</f>
        <v>0</v>
      </c>
      <c r="BL431" s="15" t="s">
        <v>289</v>
      </c>
      <c r="BM431" s="152" t="s">
        <v>1078</v>
      </c>
    </row>
    <row r="432" spans="1:65" s="13" customFormat="1" ht="11.25">
      <c r="B432" s="165"/>
      <c r="D432" s="166" t="s">
        <v>229</v>
      </c>
      <c r="E432" s="167" t="s">
        <v>1</v>
      </c>
      <c r="F432" s="168" t="s">
        <v>1385</v>
      </c>
      <c r="H432" s="169">
        <v>23.812999999999999</v>
      </c>
      <c r="I432" s="170"/>
      <c r="L432" s="165"/>
      <c r="M432" s="171"/>
      <c r="N432" s="172"/>
      <c r="O432" s="172"/>
      <c r="P432" s="172"/>
      <c r="Q432" s="172"/>
      <c r="R432" s="172"/>
      <c r="S432" s="172"/>
      <c r="T432" s="173"/>
      <c r="AT432" s="167" t="s">
        <v>229</v>
      </c>
      <c r="AU432" s="167" t="s">
        <v>86</v>
      </c>
      <c r="AV432" s="13" t="s">
        <v>86</v>
      </c>
      <c r="AW432" s="13" t="s">
        <v>32</v>
      </c>
      <c r="AX432" s="13" t="s">
        <v>76</v>
      </c>
      <c r="AY432" s="167" t="s">
        <v>163</v>
      </c>
    </row>
    <row r="433" spans="1:65" s="13" customFormat="1" ht="11.25">
      <c r="B433" s="165"/>
      <c r="D433" s="166" t="s">
        <v>229</v>
      </c>
      <c r="E433" s="167" t="s">
        <v>1</v>
      </c>
      <c r="F433" s="168" t="s">
        <v>271</v>
      </c>
      <c r="H433" s="169">
        <v>-2.2000000000000002</v>
      </c>
      <c r="I433" s="170"/>
      <c r="L433" s="165"/>
      <c r="M433" s="171"/>
      <c r="N433" s="172"/>
      <c r="O433" s="172"/>
      <c r="P433" s="172"/>
      <c r="Q433" s="172"/>
      <c r="R433" s="172"/>
      <c r="S433" s="172"/>
      <c r="T433" s="173"/>
      <c r="AT433" s="167" t="s">
        <v>229</v>
      </c>
      <c r="AU433" s="167" t="s">
        <v>86</v>
      </c>
      <c r="AV433" s="13" t="s">
        <v>86</v>
      </c>
      <c r="AW433" s="13" t="s">
        <v>32</v>
      </c>
      <c r="AX433" s="13" t="s">
        <v>76</v>
      </c>
      <c r="AY433" s="167" t="s">
        <v>163</v>
      </c>
    </row>
    <row r="434" spans="1:65" s="2" customFormat="1" ht="24.2" customHeight="1">
      <c r="A434" s="30"/>
      <c r="B434" s="140"/>
      <c r="C434" s="141" t="s">
        <v>820</v>
      </c>
      <c r="D434" s="141" t="s">
        <v>164</v>
      </c>
      <c r="E434" s="142" t="s">
        <v>1087</v>
      </c>
      <c r="F434" s="143" t="s">
        <v>1088</v>
      </c>
      <c r="G434" s="144" t="s">
        <v>253</v>
      </c>
      <c r="H434" s="145">
        <v>21.613</v>
      </c>
      <c r="I434" s="146"/>
      <c r="J434" s="147">
        <f>ROUND(I434*H434,2)</f>
        <v>0</v>
      </c>
      <c r="K434" s="143" t="s">
        <v>227</v>
      </c>
      <c r="L434" s="31"/>
      <c r="M434" s="148" t="s">
        <v>1</v>
      </c>
      <c r="N434" s="149" t="s">
        <v>41</v>
      </c>
      <c r="O434" s="56"/>
      <c r="P434" s="150">
        <f>O434*H434</f>
        <v>0</v>
      </c>
      <c r="Q434" s="150">
        <v>8.0000000000000007E-5</v>
      </c>
      <c r="R434" s="150">
        <f>Q434*H434</f>
        <v>1.72904E-3</v>
      </c>
      <c r="S434" s="150">
        <v>0</v>
      </c>
      <c r="T434" s="151">
        <f>S434*H434</f>
        <v>0</v>
      </c>
      <c r="U434" s="30"/>
      <c r="V434" s="30"/>
      <c r="W434" s="30"/>
      <c r="X434" s="30"/>
      <c r="Y434" s="30"/>
      <c r="Z434" s="30"/>
      <c r="AA434" s="30"/>
      <c r="AB434" s="30"/>
      <c r="AC434" s="30"/>
      <c r="AD434" s="30"/>
      <c r="AE434" s="30"/>
      <c r="AR434" s="152" t="s">
        <v>289</v>
      </c>
      <c r="AT434" s="152" t="s">
        <v>164</v>
      </c>
      <c r="AU434" s="152" t="s">
        <v>86</v>
      </c>
      <c r="AY434" s="15" t="s">
        <v>163</v>
      </c>
      <c r="BE434" s="153">
        <f>IF(N434="základní",J434,0)</f>
        <v>0</v>
      </c>
      <c r="BF434" s="153">
        <f>IF(N434="snížená",J434,0)</f>
        <v>0</v>
      </c>
      <c r="BG434" s="153">
        <f>IF(N434="zákl. přenesená",J434,0)</f>
        <v>0</v>
      </c>
      <c r="BH434" s="153">
        <f>IF(N434="sníž. přenesená",J434,0)</f>
        <v>0</v>
      </c>
      <c r="BI434" s="153">
        <f>IF(N434="nulová",J434,0)</f>
        <v>0</v>
      </c>
      <c r="BJ434" s="15" t="s">
        <v>84</v>
      </c>
      <c r="BK434" s="153">
        <f>ROUND(I434*H434,2)</f>
        <v>0</v>
      </c>
      <c r="BL434" s="15" t="s">
        <v>289</v>
      </c>
      <c r="BM434" s="152" t="s">
        <v>1089</v>
      </c>
    </row>
    <row r="435" spans="1:65" s="2" customFormat="1" ht="24.2" customHeight="1">
      <c r="A435" s="30"/>
      <c r="B435" s="140"/>
      <c r="C435" s="141" t="s">
        <v>824</v>
      </c>
      <c r="D435" s="141" t="s">
        <v>164</v>
      </c>
      <c r="E435" s="142" t="s">
        <v>1091</v>
      </c>
      <c r="F435" s="143" t="s">
        <v>1092</v>
      </c>
      <c r="G435" s="144" t="s">
        <v>253</v>
      </c>
      <c r="H435" s="145">
        <v>21.613</v>
      </c>
      <c r="I435" s="146"/>
      <c r="J435" s="147">
        <f>ROUND(I435*H435,2)</f>
        <v>0</v>
      </c>
      <c r="K435" s="143" t="s">
        <v>227</v>
      </c>
      <c r="L435" s="31"/>
      <c r="M435" s="148" t="s">
        <v>1</v>
      </c>
      <c r="N435" s="149" t="s">
        <v>41</v>
      </c>
      <c r="O435" s="56"/>
      <c r="P435" s="150">
        <f>O435*H435</f>
        <v>0</v>
      </c>
      <c r="Q435" s="150">
        <v>2.7E-4</v>
      </c>
      <c r="R435" s="150">
        <f>Q435*H435</f>
        <v>5.8355100000000003E-3</v>
      </c>
      <c r="S435" s="150">
        <v>0</v>
      </c>
      <c r="T435" s="151">
        <f>S435*H435</f>
        <v>0</v>
      </c>
      <c r="U435" s="30"/>
      <c r="V435" s="30"/>
      <c r="W435" s="30"/>
      <c r="X435" s="30"/>
      <c r="Y435" s="30"/>
      <c r="Z435" s="30"/>
      <c r="AA435" s="30"/>
      <c r="AB435" s="30"/>
      <c r="AC435" s="30"/>
      <c r="AD435" s="30"/>
      <c r="AE435" s="30"/>
      <c r="AR435" s="152" t="s">
        <v>289</v>
      </c>
      <c r="AT435" s="152" t="s">
        <v>164</v>
      </c>
      <c r="AU435" s="152" t="s">
        <v>86</v>
      </c>
      <c r="AY435" s="15" t="s">
        <v>163</v>
      </c>
      <c r="BE435" s="153">
        <f>IF(N435="základní",J435,0)</f>
        <v>0</v>
      </c>
      <c r="BF435" s="153">
        <f>IF(N435="snížená",J435,0)</f>
        <v>0</v>
      </c>
      <c r="BG435" s="153">
        <f>IF(N435="zákl. přenesená",J435,0)</f>
        <v>0</v>
      </c>
      <c r="BH435" s="153">
        <f>IF(N435="sníž. přenesená",J435,0)</f>
        <v>0</v>
      </c>
      <c r="BI435" s="153">
        <f>IF(N435="nulová",J435,0)</f>
        <v>0</v>
      </c>
      <c r="BJ435" s="15" t="s">
        <v>84</v>
      </c>
      <c r="BK435" s="153">
        <f>ROUND(I435*H435,2)</f>
        <v>0</v>
      </c>
      <c r="BL435" s="15" t="s">
        <v>289</v>
      </c>
      <c r="BM435" s="152" t="s">
        <v>1093</v>
      </c>
    </row>
    <row r="436" spans="1:65" s="2" customFormat="1" ht="24.2" customHeight="1">
      <c r="A436" s="30"/>
      <c r="B436" s="140"/>
      <c r="C436" s="141" t="s">
        <v>828</v>
      </c>
      <c r="D436" s="141" t="s">
        <v>164</v>
      </c>
      <c r="E436" s="142" t="s">
        <v>1386</v>
      </c>
      <c r="F436" s="143" t="s">
        <v>1387</v>
      </c>
      <c r="G436" s="144" t="s">
        <v>253</v>
      </c>
      <c r="H436" s="145">
        <v>164.54</v>
      </c>
      <c r="I436" s="146"/>
      <c r="J436" s="147">
        <f>ROUND(I436*H436,2)</f>
        <v>0</v>
      </c>
      <c r="K436" s="143" t="s">
        <v>227</v>
      </c>
      <c r="L436" s="31"/>
      <c r="M436" s="148" t="s">
        <v>1</v>
      </c>
      <c r="N436" s="149" t="s">
        <v>41</v>
      </c>
      <c r="O436" s="56"/>
      <c r="P436" s="150">
        <f>O436*H436</f>
        <v>0</v>
      </c>
      <c r="Q436" s="150">
        <v>4.0000000000000003E-5</v>
      </c>
      <c r="R436" s="150">
        <f>Q436*H436</f>
        <v>6.5816E-3</v>
      </c>
      <c r="S436" s="150">
        <v>0</v>
      </c>
      <c r="T436" s="151">
        <f>S436*H436</f>
        <v>0</v>
      </c>
      <c r="U436" s="30"/>
      <c r="V436" s="30"/>
      <c r="W436" s="30"/>
      <c r="X436" s="30"/>
      <c r="Y436" s="30"/>
      <c r="Z436" s="30"/>
      <c r="AA436" s="30"/>
      <c r="AB436" s="30"/>
      <c r="AC436" s="30"/>
      <c r="AD436" s="30"/>
      <c r="AE436" s="30"/>
      <c r="AR436" s="152" t="s">
        <v>289</v>
      </c>
      <c r="AT436" s="152" t="s">
        <v>164</v>
      </c>
      <c r="AU436" s="152" t="s">
        <v>86</v>
      </c>
      <c r="AY436" s="15" t="s">
        <v>163</v>
      </c>
      <c r="BE436" s="153">
        <f>IF(N436="základní",J436,0)</f>
        <v>0</v>
      </c>
      <c r="BF436" s="153">
        <f>IF(N436="snížená",J436,0)</f>
        <v>0</v>
      </c>
      <c r="BG436" s="153">
        <f>IF(N436="zákl. přenesená",J436,0)</f>
        <v>0</v>
      </c>
      <c r="BH436" s="153">
        <f>IF(N436="sníž. přenesená",J436,0)</f>
        <v>0</v>
      </c>
      <c r="BI436" s="153">
        <f>IF(N436="nulová",J436,0)</f>
        <v>0</v>
      </c>
      <c r="BJ436" s="15" t="s">
        <v>84</v>
      </c>
      <c r="BK436" s="153">
        <f>ROUND(I436*H436,2)</f>
        <v>0</v>
      </c>
      <c r="BL436" s="15" t="s">
        <v>289</v>
      </c>
      <c r="BM436" s="152" t="s">
        <v>1388</v>
      </c>
    </row>
    <row r="437" spans="1:65" s="13" customFormat="1" ht="11.25">
      <c r="B437" s="165"/>
      <c r="D437" s="166" t="s">
        <v>229</v>
      </c>
      <c r="E437" s="167" t="s">
        <v>1</v>
      </c>
      <c r="F437" s="168" t="s">
        <v>1225</v>
      </c>
      <c r="H437" s="169">
        <v>20.54</v>
      </c>
      <c r="I437" s="170"/>
      <c r="L437" s="165"/>
      <c r="M437" s="171"/>
      <c r="N437" s="172"/>
      <c r="O437" s="172"/>
      <c r="P437" s="172"/>
      <c r="Q437" s="172"/>
      <c r="R437" s="172"/>
      <c r="S437" s="172"/>
      <c r="T437" s="173"/>
      <c r="AT437" s="167" t="s">
        <v>229</v>
      </c>
      <c r="AU437" s="167" t="s">
        <v>86</v>
      </c>
      <c r="AV437" s="13" t="s">
        <v>86</v>
      </c>
      <c r="AW437" s="13" t="s">
        <v>32</v>
      </c>
      <c r="AX437" s="13" t="s">
        <v>76</v>
      </c>
      <c r="AY437" s="167" t="s">
        <v>163</v>
      </c>
    </row>
    <row r="438" spans="1:65" s="13" customFormat="1" ht="11.25">
      <c r="B438" s="165"/>
      <c r="D438" s="166" t="s">
        <v>229</v>
      </c>
      <c r="E438" s="167" t="s">
        <v>1</v>
      </c>
      <c r="F438" s="168" t="s">
        <v>1226</v>
      </c>
      <c r="H438" s="169">
        <v>20.48</v>
      </c>
      <c r="I438" s="170"/>
      <c r="L438" s="165"/>
      <c r="M438" s="171"/>
      <c r="N438" s="172"/>
      <c r="O438" s="172"/>
      <c r="P438" s="172"/>
      <c r="Q438" s="172"/>
      <c r="R438" s="172"/>
      <c r="S438" s="172"/>
      <c r="T438" s="173"/>
      <c r="AT438" s="167" t="s">
        <v>229</v>
      </c>
      <c r="AU438" s="167" t="s">
        <v>86</v>
      </c>
      <c r="AV438" s="13" t="s">
        <v>86</v>
      </c>
      <c r="AW438" s="13" t="s">
        <v>32</v>
      </c>
      <c r="AX438" s="13" t="s">
        <v>76</v>
      </c>
      <c r="AY438" s="167" t="s">
        <v>163</v>
      </c>
    </row>
    <row r="439" spans="1:65" s="13" customFormat="1" ht="11.25">
      <c r="B439" s="165"/>
      <c r="D439" s="166" t="s">
        <v>229</v>
      </c>
      <c r="E439" s="167" t="s">
        <v>1</v>
      </c>
      <c r="F439" s="168" t="s">
        <v>1227</v>
      </c>
      <c r="H439" s="169">
        <v>19.399999999999999</v>
      </c>
      <c r="I439" s="170"/>
      <c r="L439" s="165"/>
      <c r="M439" s="171"/>
      <c r="N439" s="172"/>
      <c r="O439" s="172"/>
      <c r="P439" s="172"/>
      <c r="Q439" s="172"/>
      <c r="R439" s="172"/>
      <c r="S439" s="172"/>
      <c r="T439" s="173"/>
      <c r="AT439" s="167" t="s">
        <v>229</v>
      </c>
      <c r="AU439" s="167" t="s">
        <v>86</v>
      </c>
      <c r="AV439" s="13" t="s">
        <v>86</v>
      </c>
      <c r="AW439" s="13" t="s">
        <v>32</v>
      </c>
      <c r="AX439" s="13" t="s">
        <v>76</v>
      </c>
      <c r="AY439" s="167" t="s">
        <v>163</v>
      </c>
    </row>
    <row r="440" spans="1:65" s="13" customFormat="1" ht="11.25">
      <c r="B440" s="165"/>
      <c r="D440" s="166" t="s">
        <v>229</v>
      </c>
      <c r="E440" s="167" t="s">
        <v>1</v>
      </c>
      <c r="F440" s="168" t="s">
        <v>1228</v>
      </c>
      <c r="H440" s="169">
        <v>68.3</v>
      </c>
      <c r="I440" s="170"/>
      <c r="L440" s="165"/>
      <c r="M440" s="171"/>
      <c r="N440" s="172"/>
      <c r="O440" s="172"/>
      <c r="P440" s="172"/>
      <c r="Q440" s="172"/>
      <c r="R440" s="172"/>
      <c r="S440" s="172"/>
      <c r="T440" s="173"/>
      <c r="AT440" s="167" t="s">
        <v>229</v>
      </c>
      <c r="AU440" s="167" t="s">
        <v>86</v>
      </c>
      <c r="AV440" s="13" t="s">
        <v>86</v>
      </c>
      <c r="AW440" s="13" t="s">
        <v>32</v>
      </c>
      <c r="AX440" s="13" t="s">
        <v>76</v>
      </c>
      <c r="AY440" s="167" t="s">
        <v>163</v>
      </c>
    </row>
    <row r="441" spans="1:65" s="13" customFormat="1" ht="11.25">
      <c r="B441" s="165"/>
      <c r="D441" s="166" t="s">
        <v>229</v>
      </c>
      <c r="E441" s="167" t="s">
        <v>1</v>
      </c>
      <c r="F441" s="168" t="s">
        <v>1389</v>
      </c>
      <c r="H441" s="169">
        <v>35.82</v>
      </c>
      <c r="I441" s="170"/>
      <c r="L441" s="165"/>
      <c r="M441" s="171"/>
      <c r="N441" s="172"/>
      <c r="O441" s="172"/>
      <c r="P441" s="172"/>
      <c r="Q441" s="172"/>
      <c r="R441" s="172"/>
      <c r="S441" s="172"/>
      <c r="T441" s="173"/>
      <c r="AT441" s="167" t="s">
        <v>229</v>
      </c>
      <c r="AU441" s="167" t="s">
        <v>86</v>
      </c>
      <c r="AV441" s="13" t="s">
        <v>86</v>
      </c>
      <c r="AW441" s="13" t="s">
        <v>32</v>
      </c>
      <c r="AX441" s="13" t="s">
        <v>76</v>
      </c>
      <c r="AY441" s="167" t="s">
        <v>163</v>
      </c>
    </row>
    <row r="442" spans="1:65" s="2" customFormat="1" ht="16.5" customHeight="1">
      <c r="A442" s="30"/>
      <c r="B442" s="140"/>
      <c r="C442" s="141" t="s">
        <v>832</v>
      </c>
      <c r="D442" s="141" t="s">
        <v>164</v>
      </c>
      <c r="E442" s="142" t="s">
        <v>1390</v>
      </c>
      <c r="F442" s="143" t="s">
        <v>1391</v>
      </c>
      <c r="G442" s="144" t="s">
        <v>253</v>
      </c>
      <c r="H442" s="145">
        <v>164.54</v>
      </c>
      <c r="I442" s="146"/>
      <c r="J442" s="147">
        <f>ROUND(I442*H442,2)</f>
        <v>0</v>
      </c>
      <c r="K442" s="143" t="s">
        <v>227</v>
      </c>
      <c r="L442" s="31"/>
      <c r="M442" s="148" t="s">
        <v>1</v>
      </c>
      <c r="N442" s="149" t="s">
        <v>41</v>
      </c>
      <c r="O442" s="56"/>
      <c r="P442" s="150">
        <f>O442*H442</f>
        <v>0</v>
      </c>
      <c r="Q442" s="150">
        <v>0</v>
      </c>
      <c r="R442" s="150">
        <f>Q442*H442</f>
        <v>0</v>
      </c>
      <c r="S442" s="150">
        <v>0</v>
      </c>
      <c r="T442" s="151">
        <f>S442*H442</f>
        <v>0</v>
      </c>
      <c r="U442" s="30"/>
      <c r="V442" s="30"/>
      <c r="W442" s="30"/>
      <c r="X442" s="30"/>
      <c r="Y442" s="30"/>
      <c r="Z442" s="30"/>
      <c r="AA442" s="30"/>
      <c r="AB442" s="30"/>
      <c r="AC442" s="30"/>
      <c r="AD442" s="30"/>
      <c r="AE442" s="30"/>
      <c r="AR442" s="152" t="s">
        <v>289</v>
      </c>
      <c r="AT442" s="152" t="s">
        <v>164</v>
      </c>
      <c r="AU442" s="152" t="s">
        <v>86</v>
      </c>
      <c r="AY442" s="15" t="s">
        <v>163</v>
      </c>
      <c r="BE442" s="153">
        <f>IF(N442="základní",J442,0)</f>
        <v>0</v>
      </c>
      <c r="BF442" s="153">
        <f>IF(N442="snížená",J442,0)</f>
        <v>0</v>
      </c>
      <c r="BG442" s="153">
        <f>IF(N442="zákl. přenesená",J442,0)</f>
        <v>0</v>
      </c>
      <c r="BH442" s="153">
        <f>IF(N442="sníž. přenesená",J442,0)</f>
        <v>0</v>
      </c>
      <c r="BI442" s="153">
        <f>IF(N442="nulová",J442,0)</f>
        <v>0</v>
      </c>
      <c r="BJ442" s="15" t="s">
        <v>84</v>
      </c>
      <c r="BK442" s="153">
        <f>ROUND(I442*H442,2)</f>
        <v>0</v>
      </c>
      <c r="BL442" s="15" t="s">
        <v>289</v>
      </c>
      <c r="BM442" s="152" t="s">
        <v>1392</v>
      </c>
    </row>
    <row r="443" spans="1:65" s="2" customFormat="1" ht="24.2" customHeight="1">
      <c r="A443" s="30"/>
      <c r="B443" s="140"/>
      <c r="C443" s="141" t="s">
        <v>836</v>
      </c>
      <c r="D443" s="141" t="s">
        <v>164</v>
      </c>
      <c r="E443" s="142" t="s">
        <v>1393</v>
      </c>
      <c r="F443" s="143" t="s">
        <v>1394</v>
      </c>
      <c r="G443" s="144" t="s">
        <v>253</v>
      </c>
      <c r="H443" s="145">
        <v>164.54</v>
      </c>
      <c r="I443" s="146"/>
      <c r="J443" s="147">
        <f>ROUND(I443*H443,2)</f>
        <v>0</v>
      </c>
      <c r="K443" s="143" t="s">
        <v>227</v>
      </c>
      <c r="L443" s="31"/>
      <c r="M443" s="148" t="s">
        <v>1</v>
      </c>
      <c r="N443" s="149" t="s">
        <v>41</v>
      </c>
      <c r="O443" s="56"/>
      <c r="P443" s="150">
        <f>O443*H443</f>
        <v>0</v>
      </c>
      <c r="Q443" s="150">
        <v>1.3999999999999999E-4</v>
      </c>
      <c r="R443" s="150">
        <f>Q443*H443</f>
        <v>2.3035599999999996E-2</v>
      </c>
      <c r="S443" s="150">
        <v>0</v>
      </c>
      <c r="T443" s="151">
        <f>S443*H443</f>
        <v>0</v>
      </c>
      <c r="U443" s="30"/>
      <c r="V443" s="30"/>
      <c r="W443" s="30"/>
      <c r="X443" s="30"/>
      <c r="Y443" s="30"/>
      <c r="Z443" s="30"/>
      <c r="AA443" s="30"/>
      <c r="AB443" s="30"/>
      <c r="AC443" s="30"/>
      <c r="AD443" s="30"/>
      <c r="AE443" s="30"/>
      <c r="AR443" s="152" t="s">
        <v>289</v>
      </c>
      <c r="AT443" s="152" t="s">
        <v>164</v>
      </c>
      <c r="AU443" s="152" t="s">
        <v>86</v>
      </c>
      <c r="AY443" s="15" t="s">
        <v>163</v>
      </c>
      <c r="BE443" s="153">
        <f>IF(N443="základní",J443,0)</f>
        <v>0</v>
      </c>
      <c r="BF443" s="153">
        <f>IF(N443="snížená",J443,0)</f>
        <v>0</v>
      </c>
      <c r="BG443" s="153">
        <f>IF(N443="zákl. přenesená",J443,0)</f>
        <v>0</v>
      </c>
      <c r="BH443" s="153">
        <f>IF(N443="sníž. přenesená",J443,0)</f>
        <v>0</v>
      </c>
      <c r="BI443" s="153">
        <f>IF(N443="nulová",J443,0)</f>
        <v>0</v>
      </c>
      <c r="BJ443" s="15" t="s">
        <v>84</v>
      </c>
      <c r="BK443" s="153">
        <f>ROUND(I443*H443,2)</f>
        <v>0</v>
      </c>
      <c r="BL443" s="15" t="s">
        <v>289</v>
      </c>
      <c r="BM443" s="152" t="s">
        <v>1395</v>
      </c>
    </row>
    <row r="444" spans="1:65" s="2" customFormat="1" ht="24.2" customHeight="1">
      <c r="A444" s="30"/>
      <c r="B444" s="140"/>
      <c r="C444" s="141" t="s">
        <v>840</v>
      </c>
      <c r="D444" s="141" t="s">
        <v>164</v>
      </c>
      <c r="E444" s="142" t="s">
        <v>1396</v>
      </c>
      <c r="F444" s="143" t="s">
        <v>1397</v>
      </c>
      <c r="G444" s="144" t="s">
        <v>253</v>
      </c>
      <c r="H444" s="145">
        <v>164.54</v>
      </c>
      <c r="I444" s="146"/>
      <c r="J444" s="147">
        <f>ROUND(I444*H444,2)</f>
        <v>0</v>
      </c>
      <c r="K444" s="143" t="s">
        <v>227</v>
      </c>
      <c r="L444" s="31"/>
      <c r="M444" s="148" t="s">
        <v>1</v>
      </c>
      <c r="N444" s="149" t="s">
        <v>41</v>
      </c>
      <c r="O444" s="56"/>
      <c r="P444" s="150">
        <f>O444*H444</f>
        <v>0</v>
      </c>
      <c r="Q444" s="150">
        <v>1.2E-4</v>
      </c>
      <c r="R444" s="150">
        <f>Q444*H444</f>
        <v>1.97448E-2</v>
      </c>
      <c r="S444" s="150">
        <v>0</v>
      </c>
      <c r="T444" s="151">
        <f>S444*H444</f>
        <v>0</v>
      </c>
      <c r="U444" s="30"/>
      <c r="V444" s="30"/>
      <c r="W444" s="30"/>
      <c r="X444" s="30"/>
      <c r="Y444" s="30"/>
      <c r="Z444" s="30"/>
      <c r="AA444" s="30"/>
      <c r="AB444" s="30"/>
      <c r="AC444" s="30"/>
      <c r="AD444" s="30"/>
      <c r="AE444" s="30"/>
      <c r="AR444" s="152" t="s">
        <v>289</v>
      </c>
      <c r="AT444" s="152" t="s">
        <v>164</v>
      </c>
      <c r="AU444" s="152" t="s">
        <v>86</v>
      </c>
      <c r="AY444" s="15" t="s">
        <v>163</v>
      </c>
      <c r="BE444" s="153">
        <f>IF(N444="základní",J444,0)</f>
        <v>0</v>
      </c>
      <c r="BF444" s="153">
        <f>IF(N444="snížená",J444,0)</f>
        <v>0</v>
      </c>
      <c r="BG444" s="153">
        <f>IF(N444="zákl. přenesená",J444,0)</f>
        <v>0</v>
      </c>
      <c r="BH444" s="153">
        <f>IF(N444="sníž. přenesená",J444,0)</f>
        <v>0</v>
      </c>
      <c r="BI444" s="153">
        <f>IF(N444="nulová",J444,0)</f>
        <v>0</v>
      </c>
      <c r="BJ444" s="15" t="s">
        <v>84</v>
      </c>
      <c r="BK444" s="153">
        <f>ROUND(I444*H444,2)</f>
        <v>0</v>
      </c>
      <c r="BL444" s="15" t="s">
        <v>289</v>
      </c>
      <c r="BM444" s="152" t="s">
        <v>1398</v>
      </c>
    </row>
    <row r="445" spans="1:65" s="11" customFormat="1" ht="22.9" customHeight="1">
      <c r="B445" s="129"/>
      <c r="D445" s="130" t="s">
        <v>75</v>
      </c>
      <c r="E445" s="163" t="s">
        <v>1096</v>
      </c>
      <c r="F445" s="163" t="s">
        <v>1097</v>
      </c>
      <c r="I445" s="132"/>
      <c r="J445" s="164">
        <f>BK445</f>
        <v>0</v>
      </c>
      <c r="L445" s="129"/>
      <c r="M445" s="134"/>
      <c r="N445" s="135"/>
      <c r="O445" s="135"/>
      <c r="P445" s="136">
        <f>SUM(P446:P461)</f>
        <v>0</v>
      </c>
      <c r="Q445" s="135"/>
      <c r="R445" s="136">
        <f>SUM(R446:R461)</f>
        <v>0.42948148000000003</v>
      </c>
      <c r="S445" s="135"/>
      <c r="T445" s="137">
        <f>SUM(T446:T461)</f>
        <v>0</v>
      </c>
      <c r="AR445" s="130" t="s">
        <v>86</v>
      </c>
      <c r="AT445" s="138" t="s">
        <v>75</v>
      </c>
      <c r="AU445" s="138" t="s">
        <v>84</v>
      </c>
      <c r="AY445" s="130" t="s">
        <v>163</v>
      </c>
      <c r="BK445" s="139">
        <f>SUM(BK446:BK461)</f>
        <v>0</v>
      </c>
    </row>
    <row r="446" spans="1:65" s="2" customFormat="1" ht="24.2" customHeight="1">
      <c r="A446" s="30"/>
      <c r="B446" s="140"/>
      <c r="C446" s="141" t="s">
        <v>844</v>
      </c>
      <c r="D446" s="141" t="s">
        <v>164</v>
      </c>
      <c r="E446" s="142" t="s">
        <v>1099</v>
      </c>
      <c r="F446" s="143" t="s">
        <v>1100</v>
      </c>
      <c r="G446" s="144" t="s">
        <v>253</v>
      </c>
      <c r="H446" s="145">
        <v>704.06799999999998</v>
      </c>
      <c r="I446" s="146"/>
      <c r="J446" s="147">
        <f>ROUND(I446*H446,2)</f>
        <v>0</v>
      </c>
      <c r="K446" s="143" t="s">
        <v>227</v>
      </c>
      <c r="L446" s="31"/>
      <c r="M446" s="148" t="s">
        <v>1</v>
      </c>
      <c r="N446" s="149" t="s">
        <v>41</v>
      </c>
      <c r="O446" s="56"/>
      <c r="P446" s="150">
        <f>O446*H446</f>
        <v>0</v>
      </c>
      <c r="Q446" s="150">
        <v>2.1000000000000001E-4</v>
      </c>
      <c r="R446" s="150">
        <f>Q446*H446</f>
        <v>0.14785428</v>
      </c>
      <c r="S446" s="150">
        <v>0</v>
      </c>
      <c r="T446" s="151">
        <f>S446*H446</f>
        <v>0</v>
      </c>
      <c r="U446" s="30"/>
      <c r="V446" s="30"/>
      <c r="W446" s="30"/>
      <c r="X446" s="30"/>
      <c r="Y446" s="30"/>
      <c r="Z446" s="30"/>
      <c r="AA446" s="30"/>
      <c r="AB446" s="30"/>
      <c r="AC446" s="30"/>
      <c r="AD446" s="30"/>
      <c r="AE446" s="30"/>
      <c r="AR446" s="152" t="s">
        <v>289</v>
      </c>
      <c r="AT446" s="152" t="s">
        <v>164</v>
      </c>
      <c r="AU446" s="152" t="s">
        <v>86</v>
      </c>
      <c r="AY446" s="15" t="s">
        <v>163</v>
      </c>
      <c r="BE446" s="153">
        <f>IF(N446="základní",J446,0)</f>
        <v>0</v>
      </c>
      <c r="BF446" s="153">
        <f>IF(N446="snížená",J446,0)</f>
        <v>0</v>
      </c>
      <c r="BG446" s="153">
        <f>IF(N446="zákl. přenesená",J446,0)</f>
        <v>0</v>
      </c>
      <c r="BH446" s="153">
        <f>IF(N446="sníž. přenesená",J446,0)</f>
        <v>0</v>
      </c>
      <c r="BI446" s="153">
        <f>IF(N446="nulová",J446,0)</f>
        <v>0</v>
      </c>
      <c r="BJ446" s="15" t="s">
        <v>84</v>
      </c>
      <c r="BK446" s="153">
        <f>ROUND(I446*H446,2)</f>
        <v>0</v>
      </c>
      <c r="BL446" s="15" t="s">
        <v>289</v>
      </c>
      <c r="BM446" s="152" t="s">
        <v>1101</v>
      </c>
    </row>
    <row r="447" spans="1:65" s="13" customFormat="1" ht="11.25">
      <c r="B447" s="165"/>
      <c r="D447" s="166" t="s">
        <v>229</v>
      </c>
      <c r="E447" s="167" t="s">
        <v>1</v>
      </c>
      <c r="F447" s="168" t="s">
        <v>1145</v>
      </c>
      <c r="H447" s="169">
        <v>17.47</v>
      </c>
      <c r="I447" s="170"/>
      <c r="L447" s="165"/>
      <c r="M447" s="171"/>
      <c r="N447" s="172"/>
      <c r="O447" s="172"/>
      <c r="P447" s="172"/>
      <c r="Q447" s="172"/>
      <c r="R447" s="172"/>
      <c r="S447" s="172"/>
      <c r="T447" s="173"/>
      <c r="AT447" s="167" t="s">
        <v>229</v>
      </c>
      <c r="AU447" s="167" t="s">
        <v>86</v>
      </c>
      <c r="AV447" s="13" t="s">
        <v>86</v>
      </c>
      <c r="AW447" s="13" t="s">
        <v>32</v>
      </c>
      <c r="AX447" s="13" t="s">
        <v>76</v>
      </c>
      <c r="AY447" s="167" t="s">
        <v>163</v>
      </c>
    </row>
    <row r="448" spans="1:65" s="13" customFormat="1" ht="11.25">
      <c r="B448" s="165"/>
      <c r="D448" s="166" t="s">
        <v>229</v>
      </c>
      <c r="E448" s="167" t="s">
        <v>1</v>
      </c>
      <c r="F448" s="168" t="s">
        <v>1146</v>
      </c>
      <c r="H448" s="169">
        <v>20.54</v>
      </c>
      <c r="I448" s="170"/>
      <c r="L448" s="165"/>
      <c r="M448" s="171"/>
      <c r="N448" s="172"/>
      <c r="O448" s="172"/>
      <c r="P448" s="172"/>
      <c r="Q448" s="172"/>
      <c r="R448" s="172"/>
      <c r="S448" s="172"/>
      <c r="T448" s="173"/>
      <c r="AT448" s="167" t="s">
        <v>229</v>
      </c>
      <c r="AU448" s="167" t="s">
        <v>86</v>
      </c>
      <c r="AV448" s="13" t="s">
        <v>86</v>
      </c>
      <c r="AW448" s="13" t="s">
        <v>32</v>
      </c>
      <c r="AX448" s="13" t="s">
        <v>76</v>
      </c>
      <c r="AY448" s="167" t="s">
        <v>163</v>
      </c>
    </row>
    <row r="449" spans="1:65" s="13" customFormat="1" ht="11.25">
      <c r="B449" s="165"/>
      <c r="D449" s="166" t="s">
        <v>229</v>
      </c>
      <c r="E449" s="167" t="s">
        <v>1</v>
      </c>
      <c r="F449" s="168" t="s">
        <v>1147</v>
      </c>
      <c r="H449" s="169">
        <v>20.48</v>
      </c>
      <c r="I449" s="170"/>
      <c r="L449" s="165"/>
      <c r="M449" s="171"/>
      <c r="N449" s="172"/>
      <c r="O449" s="172"/>
      <c r="P449" s="172"/>
      <c r="Q449" s="172"/>
      <c r="R449" s="172"/>
      <c r="S449" s="172"/>
      <c r="T449" s="173"/>
      <c r="AT449" s="167" t="s">
        <v>229</v>
      </c>
      <c r="AU449" s="167" t="s">
        <v>86</v>
      </c>
      <c r="AV449" s="13" t="s">
        <v>86</v>
      </c>
      <c r="AW449" s="13" t="s">
        <v>32</v>
      </c>
      <c r="AX449" s="13" t="s">
        <v>76</v>
      </c>
      <c r="AY449" s="167" t="s">
        <v>163</v>
      </c>
    </row>
    <row r="450" spans="1:65" s="13" customFormat="1" ht="11.25">
      <c r="B450" s="165"/>
      <c r="D450" s="166" t="s">
        <v>229</v>
      </c>
      <c r="E450" s="167" t="s">
        <v>1</v>
      </c>
      <c r="F450" s="168" t="s">
        <v>1148</v>
      </c>
      <c r="H450" s="169">
        <v>19.399999999999999</v>
      </c>
      <c r="I450" s="170"/>
      <c r="L450" s="165"/>
      <c r="M450" s="171"/>
      <c r="N450" s="172"/>
      <c r="O450" s="172"/>
      <c r="P450" s="172"/>
      <c r="Q450" s="172"/>
      <c r="R450" s="172"/>
      <c r="S450" s="172"/>
      <c r="T450" s="173"/>
      <c r="AT450" s="167" t="s">
        <v>229</v>
      </c>
      <c r="AU450" s="167" t="s">
        <v>86</v>
      </c>
      <c r="AV450" s="13" t="s">
        <v>86</v>
      </c>
      <c r="AW450" s="13" t="s">
        <v>32</v>
      </c>
      <c r="AX450" s="13" t="s">
        <v>76</v>
      </c>
      <c r="AY450" s="167" t="s">
        <v>163</v>
      </c>
    </row>
    <row r="451" spans="1:65" s="13" customFormat="1" ht="11.25">
      <c r="B451" s="165"/>
      <c r="D451" s="166" t="s">
        <v>229</v>
      </c>
      <c r="E451" s="167" t="s">
        <v>1</v>
      </c>
      <c r="F451" s="168" t="s">
        <v>1149</v>
      </c>
      <c r="H451" s="169">
        <v>68.3</v>
      </c>
      <c r="I451" s="170"/>
      <c r="L451" s="165"/>
      <c r="M451" s="171"/>
      <c r="N451" s="172"/>
      <c r="O451" s="172"/>
      <c r="P451" s="172"/>
      <c r="Q451" s="172"/>
      <c r="R451" s="172"/>
      <c r="S451" s="172"/>
      <c r="T451" s="173"/>
      <c r="AT451" s="167" t="s">
        <v>229</v>
      </c>
      <c r="AU451" s="167" t="s">
        <v>86</v>
      </c>
      <c r="AV451" s="13" t="s">
        <v>86</v>
      </c>
      <c r="AW451" s="13" t="s">
        <v>32</v>
      </c>
      <c r="AX451" s="13" t="s">
        <v>76</v>
      </c>
      <c r="AY451" s="167" t="s">
        <v>163</v>
      </c>
    </row>
    <row r="452" spans="1:65" s="13" customFormat="1" ht="11.25">
      <c r="B452" s="165"/>
      <c r="D452" s="166" t="s">
        <v>229</v>
      </c>
      <c r="E452" s="167" t="s">
        <v>1</v>
      </c>
      <c r="F452" s="168" t="s">
        <v>1150</v>
      </c>
      <c r="H452" s="169">
        <v>35.82</v>
      </c>
      <c r="I452" s="170"/>
      <c r="L452" s="165"/>
      <c r="M452" s="171"/>
      <c r="N452" s="172"/>
      <c r="O452" s="172"/>
      <c r="P452" s="172"/>
      <c r="Q452" s="172"/>
      <c r="R452" s="172"/>
      <c r="S452" s="172"/>
      <c r="T452" s="173"/>
      <c r="AT452" s="167" t="s">
        <v>229</v>
      </c>
      <c r="AU452" s="167" t="s">
        <v>86</v>
      </c>
      <c r="AV452" s="13" t="s">
        <v>86</v>
      </c>
      <c r="AW452" s="13" t="s">
        <v>32</v>
      </c>
      <c r="AX452" s="13" t="s">
        <v>76</v>
      </c>
      <c r="AY452" s="167" t="s">
        <v>163</v>
      </c>
    </row>
    <row r="453" spans="1:65" s="13" customFormat="1" ht="11.25">
      <c r="B453" s="165"/>
      <c r="D453" s="166" t="s">
        <v>229</v>
      </c>
      <c r="E453" s="167" t="s">
        <v>1</v>
      </c>
      <c r="F453" s="168" t="s">
        <v>1151</v>
      </c>
      <c r="H453" s="169">
        <v>5.7</v>
      </c>
      <c r="I453" s="170"/>
      <c r="L453" s="165"/>
      <c r="M453" s="171"/>
      <c r="N453" s="172"/>
      <c r="O453" s="172"/>
      <c r="P453" s="172"/>
      <c r="Q453" s="172"/>
      <c r="R453" s="172"/>
      <c r="S453" s="172"/>
      <c r="T453" s="173"/>
      <c r="AT453" s="167" t="s">
        <v>229</v>
      </c>
      <c r="AU453" s="167" t="s">
        <v>86</v>
      </c>
      <c r="AV453" s="13" t="s">
        <v>86</v>
      </c>
      <c r="AW453" s="13" t="s">
        <v>32</v>
      </c>
      <c r="AX453" s="13" t="s">
        <v>76</v>
      </c>
      <c r="AY453" s="167" t="s">
        <v>163</v>
      </c>
    </row>
    <row r="454" spans="1:65" s="13" customFormat="1" ht="11.25">
      <c r="B454" s="165"/>
      <c r="D454" s="166" t="s">
        <v>229</v>
      </c>
      <c r="E454" s="167" t="s">
        <v>1</v>
      </c>
      <c r="F454" s="168" t="s">
        <v>1399</v>
      </c>
      <c r="H454" s="169">
        <v>22.253</v>
      </c>
      <c r="I454" s="170"/>
      <c r="L454" s="165"/>
      <c r="M454" s="171"/>
      <c r="N454" s="172"/>
      <c r="O454" s="172"/>
      <c r="P454" s="172"/>
      <c r="Q454" s="172"/>
      <c r="R454" s="172"/>
      <c r="S454" s="172"/>
      <c r="T454" s="173"/>
      <c r="AT454" s="167" t="s">
        <v>229</v>
      </c>
      <c r="AU454" s="167" t="s">
        <v>86</v>
      </c>
      <c r="AV454" s="13" t="s">
        <v>86</v>
      </c>
      <c r="AW454" s="13" t="s">
        <v>32</v>
      </c>
      <c r="AX454" s="13" t="s">
        <v>76</v>
      </c>
      <c r="AY454" s="167" t="s">
        <v>163</v>
      </c>
    </row>
    <row r="455" spans="1:65" s="13" customFormat="1" ht="11.25">
      <c r="B455" s="165"/>
      <c r="D455" s="166" t="s">
        <v>229</v>
      </c>
      <c r="E455" s="167" t="s">
        <v>1</v>
      </c>
      <c r="F455" s="168" t="s">
        <v>1153</v>
      </c>
      <c r="H455" s="169">
        <v>63.009</v>
      </c>
      <c r="I455" s="170"/>
      <c r="L455" s="165"/>
      <c r="M455" s="171"/>
      <c r="N455" s="172"/>
      <c r="O455" s="172"/>
      <c r="P455" s="172"/>
      <c r="Q455" s="172"/>
      <c r="R455" s="172"/>
      <c r="S455" s="172"/>
      <c r="T455" s="173"/>
      <c r="AT455" s="167" t="s">
        <v>229</v>
      </c>
      <c r="AU455" s="167" t="s">
        <v>86</v>
      </c>
      <c r="AV455" s="13" t="s">
        <v>86</v>
      </c>
      <c r="AW455" s="13" t="s">
        <v>32</v>
      </c>
      <c r="AX455" s="13" t="s">
        <v>76</v>
      </c>
      <c r="AY455" s="167" t="s">
        <v>163</v>
      </c>
    </row>
    <row r="456" spans="1:65" s="13" customFormat="1" ht="11.25">
      <c r="B456" s="165"/>
      <c r="D456" s="166" t="s">
        <v>229</v>
      </c>
      <c r="E456" s="167" t="s">
        <v>1</v>
      </c>
      <c r="F456" s="168" t="s">
        <v>1154</v>
      </c>
      <c r="H456" s="169">
        <v>61.335999999999999</v>
      </c>
      <c r="I456" s="170"/>
      <c r="L456" s="165"/>
      <c r="M456" s="171"/>
      <c r="N456" s="172"/>
      <c r="O456" s="172"/>
      <c r="P456" s="172"/>
      <c r="Q456" s="172"/>
      <c r="R456" s="172"/>
      <c r="S456" s="172"/>
      <c r="T456" s="173"/>
      <c r="AT456" s="167" t="s">
        <v>229</v>
      </c>
      <c r="AU456" s="167" t="s">
        <v>86</v>
      </c>
      <c r="AV456" s="13" t="s">
        <v>86</v>
      </c>
      <c r="AW456" s="13" t="s">
        <v>32</v>
      </c>
      <c r="AX456" s="13" t="s">
        <v>76</v>
      </c>
      <c r="AY456" s="167" t="s">
        <v>163</v>
      </c>
    </row>
    <row r="457" spans="1:65" s="13" customFormat="1" ht="22.5">
      <c r="B457" s="165"/>
      <c r="D457" s="166" t="s">
        <v>229</v>
      </c>
      <c r="E457" s="167" t="s">
        <v>1</v>
      </c>
      <c r="F457" s="168" t="s">
        <v>1155</v>
      </c>
      <c r="H457" s="169">
        <v>61.302999999999997</v>
      </c>
      <c r="I457" s="170"/>
      <c r="L457" s="165"/>
      <c r="M457" s="171"/>
      <c r="N457" s="172"/>
      <c r="O457" s="172"/>
      <c r="P457" s="172"/>
      <c r="Q457" s="172"/>
      <c r="R457" s="172"/>
      <c r="S457" s="172"/>
      <c r="T457" s="173"/>
      <c r="AT457" s="167" t="s">
        <v>229</v>
      </c>
      <c r="AU457" s="167" t="s">
        <v>86</v>
      </c>
      <c r="AV457" s="13" t="s">
        <v>86</v>
      </c>
      <c r="AW457" s="13" t="s">
        <v>32</v>
      </c>
      <c r="AX457" s="13" t="s">
        <v>76</v>
      </c>
      <c r="AY457" s="167" t="s">
        <v>163</v>
      </c>
    </row>
    <row r="458" spans="1:65" s="13" customFormat="1" ht="22.5">
      <c r="B458" s="165"/>
      <c r="D458" s="166" t="s">
        <v>229</v>
      </c>
      <c r="E458" s="167" t="s">
        <v>1</v>
      </c>
      <c r="F458" s="168" t="s">
        <v>1156</v>
      </c>
      <c r="H458" s="169">
        <v>79.906000000000006</v>
      </c>
      <c r="I458" s="170"/>
      <c r="L458" s="165"/>
      <c r="M458" s="171"/>
      <c r="N458" s="172"/>
      <c r="O458" s="172"/>
      <c r="P458" s="172"/>
      <c r="Q458" s="172"/>
      <c r="R458" s="172"/>
      <c r="S458" s="172"/>
      <c r="T458" s="173"/>
      <c r="AT458" s="167" t="s">
        <v>229</v>
      </c>
      <c r="AU458" s="167" t="s">
        <v>86</v>
      </c>
      <c r="AV458" s="13" t="s">
        <v>86</v>
      </c>
      <c r="AW458" s="13" t="s">
        <v>32</v>
      </c>
      <c r="AX458" s="13" t="s">
        <v>76</v>
      </c>
      <c r="AY458" s="167" t="s">
        <v>163</v>
      </c>
    </row>
    <row r="459" spans="1:65" s="13" customFormat="1" ht="22.5">
      <c r="B459" s="165"/>
      <c r="D459" s="166" t="s">
        <v>229</v>
      </c>
      <c r="E459" s="167" t="s">
        <v>1</v>
      </c>
      <c r="F459" s="168" t="s">
        <v>1157</v>
      </c>
      <c r="H459" s="169">
        <v>126.64100000000001</v>
      </c>
      <c r="I459" s="170"/>
      <c r="L459" s="165"/>
      <c r="M459" s="171"/>
      <c r="N459" s="172"/>
      <c r="O459" s="172"/>
      <c r="P459" s="172"/>
      <c r="Q459" s="172"/>
      <c r="R459" s="172"/>
      <c r="S459" s="172"/>
      <c r="T459" s="173"/>
      <c r="AT459" s="167" t="s">
        <v>229</v>
      </c>
      <c r="AU459" s="167" t="s">
        <v>86</v>
      </c>
      <c r="AV459" s="13" t="s">
        <v>86</v>
      </c>
      <c r="AW459" s="13" t="s">
        <v>32</v>
      </c>
      <c r="AX459" s="13" t="s">
        <v>76</v>
      </c>
      <c r="AY459" s="167" t="s">
        <v>163</v>
      </c>
    </row>
    <row r="460" spans="1:65" s="13" customFormat="1" ht="22.5">
      <c r="B460" s="165"/>
      <c r="D460" s="166" t="s">
        <v>229</v>
      </c>
      <c r="E460" s="167" t="s">
        <v>1</v>
      </c>
      <c r="F460" s="168" t="s">
        <v>1158</v>
      </c>
      <c r="H460" s="169">
        <v>101.91</v>
      </c>
      <c r="I460" s="170"/>
      <c r="L460" s="165"/>
      <c r="M460" s="171"/>
      <c r="N460" s="172"/>
      <c r="O460" s="172"/>
      <c r="P460" s="172"/>
      <c r="Q460" s="172"/>
      <c r="R460" s="172"/>
      <c r="S460" s="172"/>
      <c r="T460" s="173"/>
      <c r="AT460" s="167" t="s">
        <v>229</v>
      </c>
      <c r="AU460" s="167" t="s">
        <v>86</v>
      </c>
      <c r="AV460" s="13" t="s">
        <v>86</v>
      </c>
      <c r="AW460" s="13" t="s">
        <v>32</v>
      </c>
      <c r="AX460" s="13" t="s">
        <v>76</v>
      </c>
      <c r="AY460" s="167" t="s">
        <v>163</v>
      </c>
    </row>
    <row r="461" spans="1:65" s="2" customFormat="1" ht="24.2" customHeight="1">
      <c r="A461" s="30"/>
      <c r="B461" s="140"/>
      <c r="C461" s="141" t="s">
        <v>848</v>
      </c>
      <c r="D461" s="141" t="s">
        <v>164</v>
      </c>
      <c r="E461" s="142" t="s">
        <v>1104</v>
      </c>
      <c r="F461" s="143" t="s">
        <v>1105</v>
      </c>
      <c r="G461" s="144" t="s">
        <v>253</v>
      </c>
      <c r="H461" s="145">
        <v>704.06799999999998</v>
      </c>
      <c r="I461" s="146"/>
      <c r="J461" s="147">
        <f>ROUND(I461*H461,2)</f>
        <v>0</v>
      </c>
      <c r="K461" s="143" t="s">
        <v>227</v>
      </c>
      <c r="L461" s="31"/>
      <c r="M461" s="148" t="s">
        <v>1</v>
      </c>
      <c r="N461" s="149" t="s">
        <v>41</v>
      </c>
      <c r="O461" s="56"/>
      <c r="P461" s="150">
        <f>O461*H461</f>
        <v>0</v>
      </c>
      <c r="Q461" s="150">
        <v>4.0000000000000002E-4</v>
      </c>
      <c r="R461" s="150">
        <f>Q461*H461</f>
        <v>0.28162720000000002</v>
      </c>
      <c r="S461" s="150">
        <v>0</v>
      </c>
      <c r="T461" s="151">
        <f>S461*H461</f>
        <v>0</v>
      </c>
      <c r="U461" s="30"/>
      <c r="V461" s="30"/>
      <c r="W461" s="30"/>
      <c r="X461" s="30"/>
      <c r="Y461" s="30"/>
      <c r="Z461" s="30"/>
      <c r="AA461" s="30"/>
      <c r="AB461" s="30"/>
      <c r="AC461" s="30"/>
      <c r="AD461" s="30"/>
      <c r="AE461" s="30"/>
      <c r="AR461" s="152" t="s">
        <v>289</v>
      </c>
      <c r="AT461" s="152" t="s">
        <v>164</v>
      </c>
      <c r="AU461" s="152" t="s">
        <v>86</v>
      </c>
      <c r="AY461" s="15" t="s">
        <v>163</v>
      </c>
      <c r="BE461" s="153">
        <f>IF(N461="základní",J461,0)</f>
        <v>0</v>
      </c>
      <c r="BF461" s="153">
        <f>IF(N461="snížená",J461,0)</f>
        <v>0</v>
      </c>
      <c r="BG461" s="153">
        <f>IF(N461="zákl. přenesená",J461,0)</f>
        <v>0</v>
      </c>
      <c r="BH461" s="153">
        <f>IF(N461="sníž. přenesená",J461,0)</f>
        <v>0</v>
      </c>
      <c r="BI461" s="153">
        <f>IF(N461="nulová",J461,0)</f>
        <v>0</v>
      </c>
      <c r="BJ461" s="15" t="s">
        <v>84</v>
      </c>
      <c r="BK461" s="153">
        <f>ROUND(I461*H461,2)</f>
        <v>0</v>
      </c>
      <c r="BL461" s="15" t="s">
        <v>289</v>
      </c>
      <c r="BM461" s="152" t="s">
        <v>1106</v>
      </c>
    </row>
    <row r="462" spans="1:65" s="11" customFormat="1" ht="25.9" customHeight="1">
      <c r="B462" s="129"/>
      <c r="D462" s="130" t="s">
        <v>75</v>
      </c>
      <c r="E462" s="131" t="s">
        <v>160</v>
      </c>
      <c r="F462" s="131" t="s">
        <v>161</v>
      </c>
      <c r="I462" s="132"/>
      <c r="J462" s="133">
        <f>BK462</f>
        <v>0</v>
      </c>
      <c r="L462" s="129"/>
      <c r="M462" s="134"/>
      <c r="N462" s="135"/>
      <c r="O462" s="135"/>
      <c r="P462" s="136">
        <f>SUM(P463:P464)</f>
        <v>0</v>
      </c>
      <c r="Q462" s="135"/>
      <c r="R462" s="136">
        <f>SUM(R463:R464)</f>
        <v>0</v>
      </c>
      <c r="S462" s="135"/>
      <c r="T462" s="137">
        <f>SUM(T463:T464)</f>
        <v>0</v>
      </c>
      <c r="AR462" s="130" t="s">
        <v>162</v>
      </c>
      <c r="AT462" s="138" t="s">
        <v>75</v>
      </c>
      <c r="AU462" s="138" t="s">
        <v>76</v>
      </c>
      <c r="AY462" s="130" t="s">
        <v>163</v>
      </c>
      <c r="BK462" s="139">
        <f>SUM(BK463:BK464)</f>
        <v>0</v>
      </c>
    </row>
    <row r="463" spans="1:65" s="2" customFormat="1" ht="16.5" customHeight="1">
      <c r="A463" s="30"/>
      <c r="B463" s="140"/>
      <c r="C463" s="141" t="s">
        <v>852</v>
      </c>
      <c r="D463" s="141" t="s">
        <v>164</v>
      </c>
      <c r="E463" s="142" t="s">
        <v>1400</v>
      </c>
      <c r="F463" s="143" t="s">
        <v>1401</v>
      </c>
      <c r="G463" s="144" t="s">
        <v>193</v>
      </c>
      <c r="H463" s="145">
        <v>1</v>
      </c>
      <c r="I463" s="146"/>
      <c r="J463" s="147">
        <f>ROUND(I463*H463,2)</f>
        <v>0</v>
      </c>
      <c r="K463" s="143" t="s">
        <v>1</v>
      </c>
      <c r="L463" s="31"/>
      <c r="M463" s="148" t="s">
        <v>1</v>
      </c>
      <c r="N463" s="149" t="s">
        <v>41</v>
      </c>
      <c r="O463" s="56"/>
      <c r="P463" s="150">
        <f>O463*H463</f>
        <v>0</v>
      </c>
      <c r="Q463" s="150">
        <v>0</v>
      </c>
      <c r="R463" s="150">
        <f>Q463*H463</f>
        <v>0</v>
      </c>
      <c r="S463" s="150">
        <v>0</v>
      </c>
      <c r="T463" s="151">
        <f>S463*H463</f>
        <v>0</v>
      </c>
      <c r="U463" s="30"/>
      <c r="V463" s="30"/>
      <c r="W463" s="30"/>
      <c r="X463" s="30"/>
      <c r="Y463" s="30"/>
      <c r="Z463" s="30"/>
      <c r="AA463" s="30"/>
      <c r="AB463" s="30"/>
      <c r="AC463" s="30"/>
      <c r="AD463" s="30"/>
      <c r="AE463" s="30"/>
      <c r="AR463" s="152" t="s">
        <v>162</v>
      </c>
      <c r="AT463" s="152" t="s">
        <v>164</v>
      </c>
      <c r="AU463" s="152" t="s">
        <v>84</v>
      </c>
      <c r="AY463" s="15" t="s">
        <v>163</v>
      </c>
      <c r="BE463" s="153">
        <f>IF(N463="základní",J463,0)</f>
        <v>0</v>
      </c>
      <c r="BF463" s="153">
        <f>IF(N463="snížená",J463,0)</f>
        <v>0</v>
      </c>
      <c r="BG463" s="153">
        <f>IF(N463="zákl. přenesená",J463,0)</f>
        <v>0</v>
      </c>
      <c r="BH463" s="153">
        <f>IF(N463="sníž. přenesená",J463,0)</f>
        <v>0</v>
      </c>
      <c r="BI463" s="153">
        <f>IF(N463="nulová",J463,0)</f>
        <v>0</v>
      </c>
      <c r="BJ463" s="15" t="s">
        <v>84</v>
      </c>
      <c r="BK463" s="153">
        <f>ROUND(I463*H463,2)</f>
        <v>0</v>
      </c>
      <c r="BL463" s="15" t="s">
        <v>162</v>
      </c>
      <c r="BM463" s="152" t="s">
        <v>1402</v>
      </c>
    </row>
    <row r="464" spans="1:65" s="2" customFormat="1" ht="16.5" customHeight="1">
      <c r="A464" s="30"/>
      <c r="B464" s="140"/>
      <c r="C464" s="141" t="s">
        <v>856</v>
      </c>
      <c r="D464" s="141" t="s">
        <v>164</v>
      </c>
      <c r="E464" s="142" t="s">
        <v>1108</v>
      </c>
      <c r="F464" s="143" t="s">
        <v>1109</v>
      </c>
      <c r="G464" s="144" t="s">
        <v>193</v>
      </c>
      <c r="H464" s="145">
        <v>3</v>
      </c>
      <c r="I464" s="146"/>
      <c r="J464" s="147">
        <f>ROUND(I464*H464,2)</f>
        <v>0</v>
      </c>
      <c r="K464" s="143" t="s">
        <v>1</v>
      </c>
      <c r="L464" s="31"/>
      <c r="M464" s="154" t="s">
        <v>1</v>
      </c>
      <c r="N464" s="155" t="s">
        <v>41</v>
      </c>
      <c r="O464" s="156"/>
      <c r="P464" s="157">
        <f>O464*H464</f>
        <v>0</v>
      </c>
      <c r="Q464" s="157">
        <v>0</v>
      </c>
      <c r="R464" s="157">
        <f>Q464*H464</f>
        <v>0</v>
      </c>
      <c r="S464" s="157">
        <v>0</v>
      </c>
      <c r="T464" s="158">
        <f>S464*H464</f>
        <v>0</v>
      </c>
      <c r="U464" s="30"/>
      <c r="V464" s="30"/>
      <c r="W464" s="30"/>
      <c r="X464" s="30"/>
      <c r="Y464" s="30"/>
      <c r="Z464" s="30"/>
      <c r="AA464" s="30"/>
      <c r="AB464" s="30"/>
      <c r="AC464" s="30"/>
      <c r="AD464" s="30"/>
      <c r="AE464" s="30"/>
      <c r="AR464" s="152" t="s">
        <v>162</v>
      </c>
      <c r="AT464" s="152" t="s">
        <v>164</v>
      </c>
      <c r="AU464" s="152" t="s">
        <v>84</v>
      </c>
      <c r="AY464" s="15" t="s">
        <v>163</v>
      </c>
      <c r="BE464" s="153">
        <f>IF(N464="základní",J464,0)</f>
        <v>0</v>
      </c>
      <c r="BF464" s="153">
        <f>IF(N464="snížená",J464,0)</f>
        <v>0</v>
      </c>
      <c r="BG464" s="153">
        <f>IF(N464="zákl. přenesená",J464,0)</f>
        <v>0</v>
      </c>
      <c r="BH464" s="153">
        <f>IF(N464="sníž. přenesená",J464,0)</f>
        <v>0</v>
      </c>
      <c r="BI464" s="153">
        <f>IF(N464="nulová",J464,0)</f>
        <v>0</v>
      </c>
      <c r="BJ464" s="15" t="s">
        <v>84</v>
      </c>
      <c r="BK464" s="153">
        <f>ROUND(I464*H464,2)</f>
        <v>0</v>
      </c>
      <c r="BL464" s="15" t="s">
        <v>162</v>
      </c>
      <c r="BM464" s="152" t="s">
        <v>1403</v>
      </c>
    </row>
    <row r="465" spans="1:31" s="2" customFormat="1" ht="6.95" customHeight="1">
      <c r="A465" s="30"/>
      <c r="B465" s="45"/>
      <c r="C465" s="46"/>
      <c r="D465" s="46"/>
      <c r="E465" s="46"/>
      <c r="F465" s="46"/>
      <c r="G465" s="46"/>
      <c r="H465" s="46"/>
      <c r="I465" s="46"/>
      <c r="J465" s="46"/>
      <c r="K465" s="46"/>
      <c r="L465" s="31"/>
      <c r="M465" s="30"/>
      <c r="O465" s="30"/>
      <c r="P465" s="30"/>
      <c r="Q465" s="30"/>
      <c r="R465" s="30"/>
      <c r="S465" s="30"/>
      <c r="T465" s="30"/>
      <c r="U465" s="30"/>
      <c r="V465" s="30"/>
      <c r="W465" s="30"/>
      <c r="X465" s="30"/>
      <c r="Y465" s="30"/>
      <c r="Z465" s="30"/>
      <c r="AA465" s="30"/>
      <c r="AB465" s="30"/>
      <c r="AC465" s="30"/>
      <c r="AD465" s="30"/>
      <c r="AE465" s="30"/>
    </row>
  </sheetData>
  <autoFilter ref="C138:K464"/>
  <mergeCells count="12">
    <mergeCell ref="E131:H131"/>
    <mergeCell ref="L2:V2"/>
    <mergeCell ref="E85:H85"/>
    <mergeCell ref="E87:H87"/>
    <mergeCell ref="E89:H89"/>
    <mergeCell ref="E127:H127"/>
    <mergeCell ref="E129:H12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98</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1404</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ROUND(J137,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ROUND((SUM(BE137:BE279)),  2)</f>
        <v>0</v>
      </c>
      <c r="G35" s="30"/>
      <c r="H35" s="30"/>
      <c r="I35" s="103">
        <v>0.21</v>
      </c>
      <c r="J35" s="102">
        <f>ROUND(((SUM(BE137:BE279))*I35),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ROUND((SUM(BF137:BF279)),  2)</f>
        <v>0</v>
      </c>
      <c r="G36" s="30"/>
      <c r="H36" s="30"/>
      <c r="I36" s="103">
        <v>0.12</v>
      </c>
      <c r="J36" s="102">
        <f>ROUND(((SUM(BF137:BF279))*I36),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ROUND((SUM(BG137:BG279)),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ROUND((SUM(BH137:BH279)),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ROUND((SUM(BI137:BI279)),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30 - 3NP</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J137</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198</v>
      </c>
      <c r="E99" s="117"/>
      <c r="F99" s="117"/>
      <c r="G99" s="117"/>
      <c r="H99" s="117"/>
      <c r="I99" s="117"/>
      <c r="J99" s="118">
        <f>J138</f>
        <v>0</v>
      </c>
      <c r="L99" s="115"/>
    </row>
    <row r="100" spans="1:47" s="12" customFormat="1" ht="19.899999999999999" customHeight="1">
      <c r="B100" s="159"/>
      <c r="D100" s="160" t="s">
        <v>200</v>
      </c>
      <c r="E100" s="161"/>
      <c r="F100" s="161"/>
      <c r="G100" s="161"/>
      <c r="H100" s="161"/>
      <c r="I100" s="161"/>
      <c r="J100" s="162">
        <f>J139</f>
        <v>0</v>
      </c>
      <c r="L100" s="159"/>
    </row>
    <row r="101" spans="1:47" s="12" customFormat="1" ht="19.899999999999999" customHeight="1">
      <c r="B101" s="159"/>
      <c r="D101" s="160" t="s">
        <v>204</v>
      </c>
      <c r="E101" s="161"/>
      <c r="F101" s="161"/>
      <c r="G101" s="161"/>
      <c r="H101" s="161"/>
      <c r="I101" s="161"/>
      <c r="J101" s="162">
        <f>J145</f>
        <v>0</v>
      </c>
      <c r="L101" s="159"/>
    </row>
    <row r="102" spans="1:47" s="12" customFormat="1" ht="19.899999999999999" customHeight="1">
      <c r="B102" s="159"/>
      <c r="D102" s="160" t="s">
        <v>205</v>
      </c>
      <c r="E102" s="161"/>
      <c r="F102" s="161"/>
      <c r="G102" s="161"/>
      <c r="H102" s="161"/>
      <c r="I102" s="161"/>
      <c r="J102" s="162">
        <f>J157</f>
        <v>0</v>
      </c>
      <c r="L102" s="159"/>
    </row>
    <row r="103" spans="1:47" s="12" customFormat="1" ht="19.899999999999999" customHeight="1">
      <c r="B103" s="159"/>
      <c r="D103" s="160" t="s">
        <v>206</v>
      </c>
      <c r="E103" s="161"/>
      <c r="F103" s="161"/>
      <c r="G103" s="161"/>
      <c r="H103" s="161"/>
      <c r="I103" s="161"/>
      <c r="J103" s="162">
        <f>J168</f>
        <v>0</v>
      </c>
      <c r="L103" s="159"/>
    </row>
    <row r="104" spans="1:47" s="12" customFormat="1" ht="19.899999999999999" customHeight="1">
      <c r="B104" s="159"/>
      <c r="D104" s="160" t="s">
        <v>207</v>
      </c>
      <c r="E104" s="161"/>
      <c r="F104" s="161"/>
      <c r="G104" s="161"/>
      <c r="H104" s="161"/>
      <c r="I104" s="161"/>
      <c r="J104" s="162">
        <f>J174</f>
        <v>0</v>
      </c>
      <c r="L104" s="159"/>
    </row>
    <row r="105" spans="1:47" s="9" customFormat="1" ht="24.95" customHeight="1">
      <c r="B105" s="115"/>
      <c r="D105" s="116" t="s">
        <v>208</v>
      </c>
      <c r="E105" s="117"/>
      <c r="F105" s="117"/>
      <c r="G105" s="117"/>
      <c r="H105" s="117"/>
      <c r="I105" s="117"/>
      <c r="J105" s="118">
        <f>J176</f>
        <v>0</v>
      </c>
      <c r="L105" s="115"/>
    </row>
    <row r="106" spans="1:47" s="12" customFormat="1" ht="19.899999999999999" customHeight="1">
      <c r="B106" s="159"/>
      <c r="D106" s="160" t="s">
        <v>210</v>
      </c>
      <c r="E106" s="161"/>
      <c r="F106" s="161"/>
      <c r="G106" s="161"/>
      <c r="H106" s="161"/>
      <c r="I106" s="161"/>
      <c r="J106" s="162">
        <f>J177</f>
        <v>0</v>
      </c>
      <c r="L106" s="159"/>
    </row>
    <row r="107" spans="1:47" s="12" customFormat="1" ht="19.899999999999999" customHeight="1">
      <c r="B107" s="159"/>
      <c r="D107" s="160" t="s">
        <v>211</v>
      </c>
      <c r="E107" s="161"/>
      <c r="F107" s="161"/>
      <c r="G107" s="161"/>
      <c r="H107" s="161"/>
      <c r="I107" s="161"/>
      <c r="J107" s="162">
        <f>J189</f>
        <v>0</v>
      </c>
      <c r="L107" s="159"/>
    </row>
    <row r="108" spans="1:47" s="12" customFormat="1" ht="19.899999999999999" customHeight="1">
      <c r="B108" s="159"/>
      <c r="D108" s="160" t="s">
        <v>212</v>
      </c>
      <c r="E108" s="161"/>
      <c r="F108" s="161"/>
      <c r="G108" s="161"/>
      <c r="H108" s="161"/>
      <c r="I108" s="161"/>
      <c r="J108" s="162">
        <f>J219</f>
        <v>0</v>
      </c>
      <c r="L108" s="159"/>
    </row>
    <row r="109" spans="1:47" s="12" customFormat="1" ht="19.899999999999999" customHeight="1">
      <c r="B109" s="159"/>
      <c r="D109" s="160" t="s">
        <v>213</v>
      </c>
      <c r="E109" s="161"/>
      <c r="F109" s="161"/>
      <c r="G109" s="161"/>
      <c r="H109" s="161"/>
      <c r="I109" s="161"/>
      <c r="J109" s="162">
        <f>J227</f>
        <v>0</v>
      </c>
      <c r="L109" s="159"/>
    </row>
    <row r="110" spans="1:47" s="12" customFormat="1" ht="19.899999999999999" customHeight="1">
      <c r="B110" s="159"/>
      <c r="D110" s="160" t="s">
        <v>214</v>
      </c>
      <c r="E110" s="161"/>
      <c r="F110" s="161"/>
      <c r="G110" s="161"/>
      <c r="H110" s="161"/>
      <c r="I110" s="161"/>
      <c r="J110" s="162">
        <f>J233</f>
        <v>0</v>
      </c>
      <c r="L110" s="159"/>
    </row>
    <row r="111" spans="1:47" s="12" customFormat="1" ht="19.899999999999999" customHeight="1">
      <c r="B111" s="159"/>
      <c r="D111" s="160" t="s">
        <v>215</v>
      </c>
      <c r="E111" s="161"/>
      <c r="F111" s="161"/>
      <c r="G111" s="161"/>
      <c r="H111" s="161"/>
      <c r="I111" s="161"/>
      <c r="J111" s="162">
        <f>J236</f>
        <v>0</v>
      </c>
      <c r="L111" s="159"/>
    </row>
    <row r="112" spans="1:47" s="12" customFormat="1" ht="19.899999999999999" customHeight="1">
      <c r="B112" s="159"/>
      <c r="D112" s="160" t="s">
        <v>1112</v>
      </c>
      <c r="E112" s="161"/>
      <c r="F112" s="161"/>
      <c r="G112" s="161"/>
      <c r="H112" s="161"/>
      <c r="I112" s="161"/>
      <c r="J112" s="162">
        <f>J248</f>
        <v>0</v>
      </c>
      <c r="L112" s="159"/>
    </row>
    <row r="113" spans="1:31" s="12" customFormat="1" ht="19.899999999999999" customHeight="1">
      <c r="B113" s="159"/>
      <c r="D113" s="160" t="s">
        <v>219</v>
      </c>
      <c r="E113" s="161"/>
      <c r="F113" s="161"/>
      <c r="G113" s="161"/>
      <c r="H113" s="161"/>
      <c r="I113" s="161"/>
      <c r="J113" s="162">
        <f>J259</f>
        <v>0</v>
      </c>
      <c r="L113" s="159"/>
    </row>
    <row r="114" spans="1:31" s="12" customFormat="1" ht="19.899999999999999" customHeight="1">
      <c r="B114" s="159"/>
      <c r="D114" s="160" t="s">
        <v>220</v>
      </c>
      <c r="E114" s="161"/>
      <c r="F114" s="161"/>
      <c r="G114" s="161"/>
      <c r="H114" s="161"/>
      <c r="I114" s="161"/>
      <c r="J114" s="162">
        <f>J271</f>
        <v>0</v>
      </c>
      <c r="L114" s="159"/>
    </row>
    <row r="115" spans="1:31" s="9" customFormat="1" ht="24.95" customHeight="1">
      <c r="B115" s="115"/>
      <c r="D115" s="116" t="s">
        <v>146</v>
      </c>
      <c r="E115" s="117"/>
      <c r="F115" s="117"/>
      <c r="G115" s="117"/>
      <c r="H115" s="117"/>
      <c r="I115" s="117"/>
      <c r="J115" s="118">
        <f>J278</f>
        <v>0</v>
      </c>
      <c r="L115" s="115"/>
    </row>
    <row r="116" spans="1:31" s="2" customFormat="1" ht="21.75" customHeight="1">
      <c r="A116" s="30"/>
      <c r="B116" s="31"/>
      <c r="C116" s="30"/>
      <c r="D116" s="30"/>
      <c r="E116" s="30"/>
      <c r="F116" s="30"/>
      <c r="G116" s="30"/>
      <c r="H116" s="30"/>
      <c r="I116" s="30"/>
      <c r="J116" s="30"/>
      <c r="K116" s="30"/>
      <c r="L116" s="40"/>
      <c r="S116" s="30"/>
      <c r="T116" s="30"/>
      <c r="U116" s="30"/>
      <c r="V116" s="30"/>
      <c r="W116" s="30"/>
      <c r="X116" s="30"/>
      <c r="Y116" s="30"/>
      <c r="Z116" s="30"/>
      <c r="AA116" s="30"/>
      <c r="AB116" s="30"/>
      <c r="AC116" s="30"/>
      <c r="AD116" s="30"/>
      <c r="AE116" s="30"/>
    </row>
    <row r="117" spans="1:31" s="2" customFormat="1" ht="6.95" customHeight="1">
      <c r="A117" s="30"/>
      <c r="B117" s="45"/>
      <c r="C117" s="46"/>
      <c r="D117" s="46"/>
      <c r="E117" s="46"/>
      <c r="F117" s="46"/>
      <c r="G117" s="46"/>
      <c r="H117" s="46"/>
      <c r="I117" s="46"/>
      <c r="J117" s="46"/>
      <c r="K117" s="46"/>
      <c r="L117" s="40"/>
      <c r="S117" s="30"/>
      <c r="T117" s="30"/>
      <c r="U117" s="30"/>
      <c r="V117" s="30"/>
      <c r="W117" s="30"/>
      <c r="X117" s="30"/>
      <c r="Y117" s="30"/>
      <c r="Z117" s="30"/>
      <c r="AA117" s="30"/>
      <c r="AB117" s="30"/>
      <c r="AC117" s="30"/>
      <c r="AD117" s="30"/>
      <c r="AE117" s="30"/>
    </row>
    <row r="121" spans="1:31" s="2" customFormat="1" ht="6.95" customHeight="1">
      <c r="A121" s="30"/>
      <c r="B121" s="47"/>
      <c r="C121" s="48"/>
      <c r="D121" s="48"/>
      <c r="E121" s="48"/>
      <c r="F121" s="48"/>
      <c r="G121" s="48"/>
      <c r="H121" s="48"/>
      <c r="I121" s="48"/>
      <c r="J121" s="48"/>
      <c r="K121" s="48"/>
      <c r="L121" s="40"/>
      <c r="S121" s="30"/>
      <c r="T121" s="30"/>
      <c r="U121" s="30"/>
      <c r="V121" s="30"/>
      <c r="W121" s="30"/>
      <c r="X121" s="30"/>
      <c r="Y121" s="30"/>
      <c r="Z121" s="30"/>
      <c r="AA121" s="30"/>
      <c r="AB121" s="30"/>
      <c r="AC121" s="30"/>
      <c r="AD121" s="30"/>
      <c r="AE121" s="30"/>
    </row>
    <row r="122" spans="1:31" s="2" customFormat="1" ht="24.95" customHeight="1">
      <c r="A122" s="30"/>
      <c r="B122" s="31"/>
      <c r="C122" s="19" t="s">
        <v>147</v>
      </c>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31" s="2" customFormat="1" ht="6.95" customHeight="1">
      <c r="A123" s="30"/>
      <c r="B123" s="31"/>
      <c r="C123" s="30"/>
      <c r="D123" s="30"/>
      <c r="E123" s="30"/>
      <c r="F123" s="30"/>
      <c r="G123" s="30"/>
      <c r="H123" s="30"/>
      <c r="I123" s="30"/>
      <c r="J123" s="30"/>
      <c r="K123" s="30"/>
      <c r="L123" s="40"/>
      <c r="S123" s="30"/>
      <c r="T123" s="30"/>
      <c r="U123" s="30"/>
      <c r="V123" s="30"/>
      <c r="W123" s="30"/>
      <c r="X123" s="30"/>
      <c r="Y123" s="30"/>
      <c r="Z123" s="30"/>
      <c r="AA123" s="30"/>
      <c r="AB123" s="30"/>
      <c r="AC123" s="30"/>
      <c r="AD123" s="30"/>
      <c r="AE123" s="30"/>
    </row>
    <row r="124" spans="1:31" s="2" customFormat="1" ht="12" customHeight="1">
      <c r="A124" s="30"/>
      <c r="B124" s="31"/>
      <c r="C124" s="25" t="s">
        <v>16</v>
      </c>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31" s="2" customFormat="1" ht="16.5" customHeight="1">
      <c r="A125" s="30"/>
      <c r="B125" s="31"/>
      <c r="C125" s="30"/>
      <c r="D125" s="30"/>
      <c r="E125" s="231" t="str">
        <f>E7</f>
        <v>Měšťanský dům čp.6 - Horní Slavkov</v>
      </c>
      <c r="F125" s="232"/>
      <c r="G125" s="232"/>
      <c r="H125" s="232"/>
      <c r="I125" s="30"/>
      <c r="J125" s="30"/>
      <c r="K125" s="30"/>
      <c r="L125" s="40"/>
      <c r="S125" s="30"/>
      <c r="T125" s="30"/>
      <c r="U125" s="30"/>
      <c r="V125" s="30"/>
      <c r="W125" s="30"/>
      <c r="X125" s="30"/>
      <c r="Y125" s="30"/>
      <c r="Z125" s="30"/>
      <c r="AA125" s="30"/>
      <c r="AB125" s="30"/>
      <c r="AC125" s="30"/>
      <c r="AD125" s="30"/>
      <c r="AE125" s="30"/>
    </row>
    <row r="126" spans="1:31" s="1" customFormat="1" ht="12" customHeight="1">
      <c r="B126" s="18"/>
      <c r="C126" s="25" t="s">
        <v>139</v>
      </c>
      <c r="L126" s="18"/>
    </row>
    <row r="127" spans="1:31" s="2" customFormat="1" ht="16.5" customHeight="1">
      <c r="A127" s="30"/>
      <c r="B127" s="31"/>
      <c r="C127" s="30"/>
      <c r="D127" s="30"/>
      <c r="E127" s="231" t="s">
        <v>195</v>
      </c>
      <c r="F127" s="233"/>
      <c r="G127" s="233"/>
      <c r="H127" s="233"/>
      <c r="I127" s="30"/>
      <c r="J127" s="30"/>
      <c r="K127" s="30"/>
      <c r="L127" s="40"/>
      <c r="S127" s="30"/>
      <c r="T127" s="30"/>
      <c r="U127" s="30"/>
      <c r="V127" s="30"/>
      <c r="W127" s="30"/>
      <c r="X127" s="30"/>
      <c r="Y127" s="30"/>
      <c r="Z127" s="30"/>
      <c r="AA127" s="30"/>
      <c r="AB127" s="30"/>
      <c r="AC127" s="30"/>
      <c r="AD127" s="30"/>
      <c r="AE127" s="30"/>
    </row>
    <row r="128" spans="1:31" s="2" customFormat="1" ht="12" customHeight="1">
      <c r="A128" s="30"/>
      <c r="B128" s="31"/>
      <c r="C128" s="25" t="s">
        <v>196</v>
      </c>
      <c r="D128" s="30"/>
      <c r="E128" s="30"/>
      <c r="F128" s="30"/>
      <c r="G128" s="30"/>
      <c r="H128" s="30"/>
      <c r="I128" s="30"/>
      <c r="J128" s="30"/>
      <c r="K128" s="30"/>
      <c r="L128" s="40"/>
      <c r="S128" s="30"/>
      <c r="T128" s="30"/>
      <c r="U128" s="30"/>
      <c r="V128" s="30"/>
      <c r="W128" s="30"/>
      <c r="X128" s="30"/>
      <c r="Y128" s="30"/>
      <c r="Z128" s="30"/>
      <c r="AA128" s="30"/>
      <c r="AB128" s="30"/>
      <c r="AC128" s="30"/>
      <c r="AD128" s="30"/>
      <c r="AE128" s="30"/>
    </row>
    <row r="129" spans="1:65" s="2" customFormat="1" ht="16.5" customHeight="1">
      <c r="A129" s="30"/>
      <c r="B129" s="31"/>
      <c r="C129" s="30"/>
      <c r="D129" s="30"/>
      <c r="E129" s="193" t="str">
        <f>E11</f>
        <v>30 - 3NP</v>
      </c>
      <c r="F129" s="233"/>
      <c r="G129" s="233"/>
      <c r="H129" s="233"/>
      <c r="I129" s="30"/>
      <c r="J129" s="30"/>
      <c r="K129" s="30"/>
      <c r="L129" s="40"/>
      <c r="S129" s="30"/>
      <c r="T129" s="30"/>
      <c r="U129" s="30"/>
      <c r="V129" s="30"/>
      <c r="W129" s="30"/>
      <c r="X129" s="30"/>
      <c r="Y129" s="30"/>
      <c r="Z129" s="30"/>
      <c r="AA129" s="30"/>
      <c r="AB129" s="30"/>
      <c r="AC129" s="30"/>
      <c r="AD129" s="30"/>
      <c r="AE129" s="30"/>
    </row>
    <row r="130" spans="1:65" s="2" customFormat="1" ht="6.95" customHeight="1">
      <c r="A130" s="30"/>
      <c r="B130" s="31"/>
      <c r="C130" s="30"/>
      <c r="D130" s="30"/>
      <c r="E130" s="30"/>
      <c r="F130" s="30"/>
      <c r="G130" s="30"/>
      <c r="H130" s="30"/>
      <c r="I130" s="30"/>
      <c r="J130" s="30"/>
      <c r="K130" s="30"/>
      <c r="L130" s="40"/>
      <c r="S130" s="30"/>
      <c r="T130" s="30"/>
      <c r="U130" s="30"/>
      <c r="V130" s="30"/>
      <c r="W130" s="30"/>
      <c r="X130" s="30"/>
      <c r="Y130" s="30"/>
      <c r="Z130" s="30"/>
      <c r="AA130" s="30"/>
      <c r="AB130" s="30"/>
      <c r="AC130" s="30"/>
      <c r="AD130" s="30"/>
      <c r="AE130" s="30"/>
    </row>
    <row r="131" spans="1:65" s="2" customFormat="1" ht="12" customHeight="1">
      <c r="A131" s="30"/>
      <c r="B131" s="31"/>
      <c r="C131" s="25" t="s">
        <v>20</v>
      </c>
      <c r="D131" s="30"/>
      <c r="E131" s="30"/>
      <c r="F131" s="23" t="str">
        <f>F14</f>
        <v>Horní Slavkov</v>
      </c>
      <c r="G131" s="30"/>
      <c r="H131" s="30"/>
      <c r="I131" s="25" t="s">
        <v>22</v>
      </c>
      <c r="J131" s="53" t="str">
        <f>IF(J14="","",J14)</f>
        <v>26. 8. 2025</v>
      </c>
      <c r="K131" s="30"/>
      <c r="L131" s="40"/>
      <c r="S131" s="30"/>
      <c r="T131" s="30"/>
      <c r="U131" s="30"/>
      <c r="V131" s="30"/>
      <c r="W131" s="30"/>
      <c r="X131" s="30"/>
      <c r="Y131" s="30"/>
      <c r="Z131" s="30"/>
      <c r="AA131" s="30"/>
      <c r="AB131" s="30"/>
      <c r="AC131" s="30"/>
      <c r="AD131" s="30"/>
      <c r="AE131" s="30"/>
    </row>
    <row r="132" spans="1:65" s="2" customFormat="1" ht="6.95" customHeight="1">
      <c r="A132" s="30"/>
      <c r="B132" s="31"/>
      <c r="C132" s="30"/>
      <c r="D132" s="30"/>
      <c r="E132" s="30"/>
      <c r="F132" s="30"/>
      <c r="G132" s="30"/>
      <c r="H132" s="30"/>
      <c r="I132" s="30"/>
      <c r="J132" s="30"/>
      <c r="K132" s="30"/>
      <c r="L132" s="40"/>
      <c r="S132" s="30"/>
      <c r="T132" s="30"/>
      <c r="U132" s="30"/>
      <c r="V132" s="30"/>
      <c r="W132" s="30"/>
      <c r="X132" s="30"/>
      <c r="Y132" s="30"/>
      <c r="Z132" s="30"/>
      <c r="AA132" s="30"/>
      <c r="AB132" s="30"/>
      <c r="AC132" s="30"/>
      <c r="AD132" s="30"/>
      <c r="AE132" s="30"/>
    </row>
    <row r="133" spans="1:65" s="2" customFormat="1" ht="15.2" customHeight="1">
      <c r="A133" s="30"/>
      <c r="B133" s="31"/>
      <c r="C133" s="25" t="s">
        <v>24</v>
      </c>
      <c r="D133" s="30"/>
      <c r="E133" s="30"/>
      <c r="F133" s="23" t="str">
        <f>E17</f>
        <v>Město Horní Slavkov</v>
      </c>
      <c r="G133" s="30"/>
      <c r="H133" s="30"/>
      <c r="I133" s="25" t="s">
        <v>30</v>
      </c>
      <c r="J133" s="28" t="str">
        <f>E23</f>
        <v>TMS Projekt</v>
      </c>
      <c r="K133" s="30"/>
      <c r="L133" s="40"/>
      <c r="S133" s="30"/>
      <c r="T133" s="30"/>
      <c r="U133" s="30"/>
      <c r="V133" s="30"/>
      <c r="W133" s="30"/>
      <c r="X133" s="30"/>
      <c r="Y133" s="30"/>
      <c r="Z133" s="30"/>
      <c r="AA133" s="30"/>
      <c r="AB133" s="30"/>
      <c r="AC133" s="30"/>
      <c r="AD133" s="30"/>
      <c r="AE133" s="30"/>
    </row>
    <row r="134" spans="1:65" s="2" customFormat="1" ht="15.2" customHeight="1">
      <c r="A134" s="30"/>
      <c r="B134" s="31"/>
      <c r="C134" s="25" t="s">
        <v>28</v>
      </c>
      <c r="D134" s="30"/>
      <c r="E134" s="30"/>
      <c r="F134" s="23" t="str">
        <f>IF(E20="","",E20)</f>
        <v>Vyplň údaj</v>
      </c>
      <c r="G134" s="30"/>
      <c r="H134" s="30"/>
      <c r="I134" s="25" t="s">
        <v>33</v>
      </c>
      <c r="J134" s="28" t="str">
        <f>E26</f>
        <v>Milan Hájek</v>
      </c>
      <c r="K134" s="30"/>
      <c r="L134" s="40"/>
      <c r="S134" s="30"/>
      <c r="T134" s="30"/>
      <c r="U134" s="30"/>
      <c r="V134" s="30"/>
      <c r="W134" s="30"/>
      <c r="X134" s="30"/>
      <c r="Y134" s="30"/>
      <c r="Z134" s="30"/>
      <c r="AA134" s="30"/>
      <c r="AB134" s="30"/>
      <c r="AC134" s="30"/>
      <c r="AD134" s="30"/>
      <c r="AE134" s="30"/>
    </row>
    <row r="135" spans="1:65" s="2" customFormat="1" ht="10.35" customHeight="1">
      <c r="A135" s="30"/>
      <c r="B135" s="31"/>
      <c r="C135" s="30"/>
      <c r="D135" s="30"/>
      <c r="E135" s="30"/>
      <c r="F135" s="30"/>
      <c r="G135" s="30"/>
      <c r="H135" s="30"/>
      <c r="I135" s="30"/>
      <c r="J135" s="30"/>
      <c r="K135" s="30"/>
      <c r="L135" s="40"/>
      <c r="S135" s="30"/>
      <c r="T135" s="30"/>
      <c r="U135" s="30"/>
      <c r="V135" s="30"/>
      <c r="W135" s="30"/>
      <c r="X135" s="30"/>
      <c r="Y135" s="30"/>
      <c r="Z135" s="30"/>
      <c r="AA135" s="30"/>
      <c r="AB135" s="30"/>
      <c r="AC135" s="30"/>
      <c r="AD135" s="30"/>
      <c r="AE135" s="30"/>
    </row>
    <row r="136" spans="1:65" s="10" customFormat="1" ht="29.25" customHeight="1">
      <c r="A136" s="119"/>
      <c r="B136" s="120"/>
      <c r="C136" s="121" t="s">
        <v>148</v>
      </c>
      <c r="D136" s="122" t="s">
        <v>61</v>
      </c>
      <c r="E136" s="122" t="s">
        <v>57</v>
      </c>
      <c r="F136" s="122" t="s">
        <v>58</v>
      </c>
      <c r="G136" s="122" t="s">
        <v>149</v>
      </c>
      <c r="H136" s="122" t="s">
        <v>150</v>
      </c>
      <c r="I136" s="122" t="s">
        <v>151</v>
      </c>
      <c r="J136" s="122" t="s">
        <v>143</v>
      </c>
      <c r="K136" s="123" t="s">
        <v>152</v>
      </c>
      <c r="L136" s="124"/>
      <c r="M136" s="60" t="s">
        <v>1</v>
      </c>
      <c r="N136" s="61" t="s">
        <v>40</v>
      </c>
      <c r="O136" s="61" t="s">
        <v>153</v>
      </c>
      <c r="P136" s="61" t="s">
        <v>154</v>
      </c>
      <c r="Q136" s="61" t="s">
        <v>155</v>
      </c>
      <c r="R136" s="61" t="s">
        <v>156</v>
      </c>
      <c r="S136" s="61" t="s">
        <v>157</v>
      </c>
      <c r="T136" s="62" t="s">
        <v>158</v>
      </c>
      <c r="U136" s="119"/>
      <c r="V136" s="119"/>
      <c r="W136" s="119"/>
      <c r="X136" s="119"/>
      <c r="Y136" s="119"/>
      <c r="Z136" s="119"/>
      <c r="AA136" s="119"/>
      <c r="AB136" s="119"/>
      <c r="AC136" s="119"/>
      <c r="AD136" s="119"/>
      <c r="AE136" s="119"/>
    </row>
    <row r="137" spans="1:65" s="2" customFormat="1" ht="22.9" customHeight="1">
      <c r="A137" s="30"/>
      <c r="B137" s="31"/>
      <c r="C137" s="67" t="s">
        <v>159</v>
      </c>
      <c r="D137" s="30"/>
      <c r="E137" s="30"/>
      <c r="F137" s="30"/>
      <c r="G137" s="30"/>
      <c r="H137" s="30"/>
      <c r="I137" s="30"/>
      <c r="J137" s="125">
        <f>BK137</f>
        <v>0</v>
      </c>
      <c r="K137" s="30"/>
      <c r="L137" s="31"/>
      <c r="M137" s="63"/>
      <c r="N137" s="54"/>
      <c r="O137" s="64"/>
      <c r="P137" s="126">
        <f>P138+P176+P278</f>
        <v>0</v>
      </c>
      <c r="Q137" s="64"/>
      <c r="R137" s="126">
        <f>R138+R176+R278</f>
        <v>28.121579619999999</v>
      </c>
      <c r="S137" s="64"/>
      <c r="T137" s="127">
        <f>T138+T176+T278</f>
        <v>38.967180000000006</v>
      </c>
      <c r="U137" s="30"/>
      <c r="V137" s="30"/>
      <c r="W137" s="30"/>
      <c r="X137" s="30"/>
      <c r="Y137" s="30"/>
      <c r="Z137" s="30"/>
      <c r="AA137" s="30"/>
      <c r="AB137" s="30"/>
      <c r="AC137" s="30"/>
      <c r="AD137" s="30"/>
      <c r="AE137" s="30"/>
      <c r="AT137" s="15" t="s">
        <v>75</v>
      </c>
      <c r="AU137" s="15" t="s">
        <v>145</v>
      </c>
      <c r="BK137" s="128">
        <f>BK138+BK176+BK278</f>
        <v>0</v>
      </c>
    </row>
    <row r="138" spans="1:65" s="11" customFormat="1" ht="25.9" customHeight="1">
      <c r="B138" s="129"/>
      <c r="D138" s="130" t="s">
        <v>75</v>
      </c>
      <c r="E138" s="131" t="s">
        <v>221</v>
      </c>
      <c r="F138" s="131" t="s">
        <v>222</v>
      </c>
      <c r="I138" s="132"/>
      <c r="J138" s="133">
        <f>BK138</f>
        <v>0</v>
      </c>
      <c r="L138" s="129"/>
      <c r="M138" s="134"/>
      <c r="N138" s="135"/>
      <c r="O138" s="135"/>
      <c r="P138" s="136">
        <f>P139+P145+P157+P168+P174</f>
        <v>0</v>
      </c>
      <c r="Q138" s="135"/>
      <c r="R138" s="136">
        <f>R139+R145+R157+R168+R174</f>
        <v>10.791386959999999</v>
      </c>
      <c r="S138" s="135"/>
      <c r="T138" s="137">
        <f>T139+T145+T157+T168+T174</f>
        <v>35.806400000000004</v>
      </c>
      <c r="AR138" s="130" t="s">
        <v>84</v>
      </c>
      <c r="AT138" s="138" t="s">
        <v>75</v>
      </c>
      <c r="AU138" s="138" t="s">
        <v>76</v>
      </c>
      <c r="AY138" s="130" t="s">
        <v>163</v>
      </c>
      <c r="BK138" s="139">
        <f>BK139+BK145+BK157+BK168+BK174</f>
        <v>0</v>
      </c>
    </row>
    <row r="139" spans="1:65" s="11" customFormat="1" ht="22.9" customHeight="1">
      <c r="B139" s="129"/>
      <c r="D139" s="130" t="s">
        <v>75</v>
      </c>
      <c r="E139" s="163" t="s">
        <v>86</v>
      </c>
      <c r="F139" s="163" t="s">
        <v>256</v>
      </c>
      <c r="I139" s="132"/>
      <c r="J139" s="164">
        <f>BK139</f>
        <v>0</v>
      </c>
      <c r="L139" s="129"/>
      <c r="M139" s="134"/>
      <c r="N139" s="135"/>
      <c r="O139" s="135"/>
      <c r="P139" s="136">
        <f>SUM(P140:P144)</f>
        <v>0</v>
      </c>
      <c r="Q139" s="135"/>
      <c r="R139" s="136">
        <f>SUM(R140:R144)</f>
        <v>8.3624892399999986</v>
      </c>
      <c r="S139" s="135"/>
      <c r="T139" s="137">
        <f>SUM(T140:T144)</f>
        <v>0</v>
      </c>
      <c r="AR139" s="130" t="s">
        <v>84</v>
      </c>
      <c r="AT139" s="138" t="s">
        <v>75</v>
      </c>
      <c r="AU139" s="138" t="s">
        <v>84</v>
      </c>
      <c r="AY139" s="130" t="s">
        <v>163</v>
      </c>
      <c r="BK139" s="139">
        <f>SUM(BK140:BK144)</f>
        <v>0</v>
      </c>
    </row>
    <row r="140" spans="1:65" s="2" customFormat="1" ht="33" customHeight="1">
      <c r="A140" s="30"/>
      <c r="B140" s="140"/>
      <c r="C140" s="141" t="s">
        <v>84</v>
      </c>
      <c r="D140" s="141" t="s">
        <v>164</v>
      </c>
      <c r="E140" s="142" t="s">
        <v>267</v>
      </c>
      <c r="F140" s="143" t="s">
        <v>268</v>
      </c>
      <c r="G140" s="144" t="s">
        <v>253</v>
      </c>
      <c r="H140" s="145">
        <v>21.277999999999999</v>
      </c>
      <c r="I140" s="146"/>
      <c r="J140" s="147">
        <f>ROUND(I140*H140,2)</f>
        <v>0</v>
      </c>
      <c r="K140" s="143" t="s">
        <v>227</v>
      </c>
      <c r="L140" s="31"/>
      <c r="M140" s="148" t="s">
        <v>1</v>
      </c>
      <c r="N140" s="149" t="s">
        <v>41</v>
      </c>
      <c r="O140" s="56"/>
      <c r="P140" s="150">
        <f>O140*H140</f>
        <v>0</v>
      </c>
      <c r="Q140" s="150">
        <v>0.37678</v>
      </c>
      <c r="R140" s="150">
        <f>Q140*H140</f>
        <v>8.0171248399999993</v>
      </c>
      <c r="S140" s="150">
        <v>0</v>
      </c>
      <c r="T140" s="151">
        <f>S140*H140</f>
        <v>0</v>
      </c>
      <c r="U140" s="30"/>
      <c r="V140" s="30"/>
      <c r="W140" s="30"/>
      <c r="X140" s="30"/>
      <c r="Y140" s="30"/>
      <c r="Z140" s="30"/>
      <c r="AA140" s="30"/>
      <c r="AB140" s="30"/>
      <c r="AC140" s="30"/>
      <c r="AD140" s="30"/>
      <c r="AE140" s="30"/>
      <c r="AR140" s="152" t="s">
        <v>162</v>
      </c>
      <c r="AT140" s="152" t="s">
        <v>164</v>
      </c>
      <c r="AU140" s="152" t="s">
        <v>86</v>
      </c>
      <c r="AY140" s="15" t="s">
        <v>163</v>
      </c>
      <c r="BE140" s="153">
        <f>IF(N140="základní",J140,0)</f>
        <v>0</v>
      </c>
      <c r="BF140" s="153">
        <f>IF(N140="snížená",J140,0)</f>
        <v>0</v>
      </c>
      <c r="BG140" s="153">
        <f>IF(N140="zákl. přenesená",J140,0)</f>
        <v>0</v>
      </c>
      <c r="BH140" s="153">
        <f>IF(N140="sníž. přenesená",J140,0)</f>
        <v>0</v>
      </c>
      <c r="BI140" s="153">
        <f>IF(N140="nulová",J140,0)</f>
        <v>0</v>
      </c>
      <c r="BJ140" s="15" t="s">
        <v>84</v>
      </c>
      <c r="BK140" s="153">
        <f>ROUND(I140*H140,2)</f>
        <v>0</v>
      </c>
      <c r="BL140" s="15" t="s">
        <v>162</v>
      </c>
      <c r="BM140" s="152" t="s">
        <v>269</v>
      </c>
    </row>
    <row r="141" spans="1:65" s="13" customFormat="1" ht="11.25">
      <c r="B141" s="165"/>
      <c r="D141" s="166" t="s">
        <v>229</v>
      </c>
      <c r="E141" s="167" t="s">
        <v>1</v>
      </c>
      <c r="F141" s="168" t="s">
        <v>1405</v>
      </c>
      <c r="H141" s="169">
        <v>23.478000000000002</v>
      </c>
      <c r="I141" s="170"/>
      <c r="L141" s="165"/>
      <c r="M141" s="171"/>
      <c r="N141" s="172"/>
      <c r="O141" s="172"/>
      <c r="P141" s="172"/>
      <c r="Q141" s="172"/>
      <c r="R141" s="172"/>
      <c r="S141" s="172"/>
      <c r="T141" s="173"/>
      <c r="AT141" s="167" t="s">
        <v>229</v>
      </c>
      <c r="AU141" s="167" t="s">
        <v>86</v>
      </c>
      <c r="AV141" s="13" t="s">
        <v>86</v>
      </c>
      <c r="AW141" s="13" t="s">
        <v>32</v>
      </c>
      <c r="AX141" s="13" t="s">
        <v>76</v>
      </c>
      <c r="AY141" s="167" t="s">
        <v>163</v>
      </c>
    </row>
    <row r="142" spans="1:65" s="13" customFormat="1" ht="11.25">
      <c r="B142" s="165"/>
      <c r="D142" s="166" t="s">
        <v>229</v>
      </c>
      <c r="E142" s="167" t="s">
        <v>1</v>
      </c>
      <c r="F142" s="168" t="s">
        <v>271</v>
      </c>
      <c r="H142" s="169">
        <v>-2.2000000000000002</v>
      </c>
      <c r="I142" s="170"/>
      <c r="L142" s="165"/>
      <c r="M142" s="171"/>
      <c r="N142" s="172"/>
      <c r="O142" s="172"/>
      <c r="P142" s="172"/>
      <c r="Q142" s="172"/>
      <c r="R142" s="172"/>
      <c r="S142" s="172"/>
      <c r="T142" s="173"/>
      <c r="AT142" s="167" t="s">
        <v>229</v>
      </c>
      <c r="AU142" s="167" t="s">
        <v>86</v>
      </c>
      <c r="AV142" s="13" t="s">
        <v>86</v>
      </c>
      <c r="AW142" s="13" t="s">
        <v>32</v>
      </c>
      <c r="AX142" s="13" t="s">
        <v>76</v>
      </c>
      <c r="AY142" s="167" t="s">
        <v>163</v>
      </c>
    </row>
    <row r="143" spans="1:65" s="2" customFormat="1" ht="24.2" customHeight="1">
      <c r="A143" s="30"/>
      <c r="B143" s="140"/>
      <c r="C143" s="141" t="s">
        <v>86</v>
      </c>
      <c r="D143" s="141" t="s">
        <v>164</v>
      </c>
      <c r="E143" s="142" t="s">
        <v>272</v>
      </c>
      <c r="F143" s="143" t="s">
        <v>273</v>
      </c>
      <c r="G143" s="144" t="s">
        <v>245</v>
      </c>
      <c r="H143" s="145">
        <v>0.32600000000000001</v>
      </c>
      <c r="I143" s="146"/>
      <c r="J143" s="147">
        <f>ROUND(I143*H143,2)</f>
        <v>0</v>
      </c>
      <c r="K143" s="143" t="s">
        <v>227</v>
      </c>
      <c r="L143" s="31"/>
      <c r="M143" s="148" t="s">
        <v>1</v>
      </c>
      <c r="N143" s="149" t="s">
        <v>41</v>
      </c>
      <c r="O143" s="56"/>
      <c r="P143" s="150">
        <f>O143*H143</f>
        <v>0</v>
      </c>
      <c r="Q143" s="150">
        <v>1.0593999999999999</v>
      </c>
      <c r="R143" s="150">
        <f>Q143*H143</f>
        <v>0.34536439999999996</v>
      </c>
      <c r="S143" s="150">
        <v>0</v>
      </c>
      <c r="T143" s="151">
        <f>S143*H143</f>
        <v>0</v>
      </c>
      <c r="U143" s="30"/>
      <c r="V143" s="30"/>
      <c r="W143" s="30"/>
      <c r="X143" s="30"/>
      <c r="Y143" s="30"/>
      <c r="Z143" s="30"/>
      <c r="AA143" s="30"/>
      <c r="AB143" s="30"/>
      <c r="AC143" s="30"/>
      <c r="AD143" s="30"/>
      <c r="AE143" s="30"/>
      <c r="AR143" s="152" t="s">
        <v>162</v>
      </c>
      <c r="AT143" s="152" t="s">
        <v>164</v>
      </c>
      <c r="AU143" s="152" t="s">
        <v>86</v>
      </c>
      <c r="AY143" s="15" t="s">
        <v>163</v>
      </c>
      <c r="BE143" s="153">
        <f>IF(N143="základní",J143,0)</f>
        <v>0</v>
      </c>
      <c r="BF143" s="153">
        <f>IF(N143="snížená",J143,0)</f>
        <v>0</v>
      </c>
      <c r="BG143" s="153">
        <f>IF(N143="zákl. přenesená",J143,0)</f>
        <v>0</v>
      </c>
      <c r="BH143" s="153">
        <f>IF(N143="sníž. přenesená",J143,0)</f>
        <v>0</v>
      </c>
      <c r="BI143" s="153">
        <f>IF(N143="nulová",J143,0)</f>
        <v>0</v>
      </c>
      <c r="BJ143" s="15" t="s">
        <v>84</v>
      </c>
      <c r="BK143" s="153">
        <f>ROUND(I143*H143,2)</f>
        <v>0</v>
      </c>
      <c r="BL143" s="15" t="s">
        <v>162</v>
      </c>
      <c r="BM143" s="152" t="s">
        <v>274</v>
      </c>
    </row>
    <row r="144" spans="1:65" s="13" customFormat="1" ht="11.25">
      <c r="B144" s="165"/>
      <c r="D144" s="166" t="s">
        <v>229</v>
      </c>
      <c r="E144" s="167" t="s">
        <v>1</v>
      </c>
      <c r="F144" s="168" t="s">
        <v>1406</v>
      </c>
      <c r="H144" s="169">
        <v>0.32600000000000001</v>
      </c>
      <c r="I144" s="170"/>
      <c r="L144" s="165"/>
      <c r="M144" s="171"/>
      <c r="N144" s="172"/>
      <c r="O144" s="172"/>
      <c r="P144" s="172"/>
      <c r="Q144" s="172"/>
      <c r="R144" s="172"/>
      <c r="S144" s="172"/>
      <c r="T144" s="173"/>
      <c r="AT144" s="167" t="s">
        <v>229</v>
      </c>
      <c r="AU144" s="167" t="s">
        <v>86</v>
      </c>
      <c r="AV144" s="13" t="s">
        <v>86</v>
      </c>
      <c r="AW144" s="13" t="s">
        <v>32</v>
      </c>
      <c r="AX144" s="13" t="s">
        <v>84</v>
      </c>
      <c r="AY144" s="167" t="s">
        <v>163</v>
      </c>
    </row>
    <row r="145" spans="1:65" s="11" customFormat="1" ht="22.9" customHeight="1">
      <c r="B145" s="129"/>
      <c r="D145" s="130" t="s">
        <v>75</v>
      </c>
      <c r="E145" s="163" t="s">
        <v>182</v>
      </c>
      <c r="F145" s="163" t="s">
        <v>389</v>
      </c>
      <c r="I145" s="132"/>
      <c r="J145" s="164">
        <f>BK145</f>
        <v>0</v>
      </c>
      <c r="L145" s="129"/>
      <c r="M145" s="134"/>
      <c r="N145" s="135"/>
      <c r="O145" s="135"/>
      <c r="P145" s="136">
        <f>SUM(P146:P156)</f>
        <v>0</v>
      </c>
      <c r="Q145" s="135"/>
      <c r="R145" s="136">
        <f>SUM(R146:R156)</f>
        <v>2.42059772</v>
      </c>
      <c r="S145" s="135"/>
      <c r="T145" s="137">
        <f>SUM(T146:T156)</f>
        <v>0</v>
      </c>
      <c r="AR145" s="130" t="s">
        <v>84</v>
      </c>
      <c r="AT145" s="138" t="s">
        <v>75</v>
      </c>
      <c r="AU145" s="138" t="s">
        <v>84</v>
      </c>
      <c r="AY145" s="130" t="s">
        <v>163</v>
      </c>
      <c r="BK145" s="139">
        <f>SUM(BK146:BK156)</f>
        <v>0</v>
      </c>
    </row>
    <row r="146" spans="1:65" s="2" customFormat="1" ht="21.75" customHeight="1">
      <c r="A146" s="30"/>
      <c r="B146" s="140"/>
      <c r="C146" s="141" t="s">
        <v>135</v>
      </c>
      <c r="D146" s="141" t="s">
        <v>164</v>
      </c>
      <c r="E146" s="142" t="s">
        <v>1407</v>
      </c>
      <c r="F146" s="143" t="s">
        <v>1408</v>
      </c>
      <c r="G146" s="144" t="s">
        <v>253</v>
      </c>
      <c r="H146" s="145">
        <v>66.400000000000006</v>
      </c>
      <c r="I146" s="146"/>
      <c r="J146" s="147">
        <f>ROUND(I146*H146,2)</f>
        <v>0</v>
      </c>
      <c r="K146" s="143" t="s">
        <v>227</v>
      </c>
      <c r="L146" s="31"/>
      <c r="M146" s="148" t="s">
        <v>1</v>
      </c>
      <c r="N146" s="149" t="s">
        <v>41</v>
      </c>
      <c r="O146" s="56"/>
      <c r="P146" s="150">
        <f>O146*H146</f>
        <v>0</v>
      </c>
      <c r="Q146" s="150">
        <v>4.3800000000000002E-3</v>
      </c>
      <c r="R146" s="150">
        <f>Q146*H146</f>
        <v>0.29083200000000003</v>
      </c>
      <c r="S146" s="150">
        <v>0</v>
      </c>
      <c r="T146" s="151">
        <f>S146*H146</f>
        <v>0</v>
      </c>
      <c r="U146" s="30"/>
      <c r="V146" s="30"/>
      <c r="W146" s="30"/>
      <c r="X146" s="30"/>
      <c r="Y146" s="30"/>
      <c r="Z146" s="30"/>
      <c r="AA146" s="30"/>
      <c r="AB146" s="30"/>
      <c r="AC146" s="30"/>
      <c r="AD146" s="30"/>
      <c r="AE146" s="30"/>
      <c r="AR146" s="152" t="s">
        <v>162</v>
      </c>
      <c r="AT146" s="152" t="s">
        <v>164</v>
      </c>
      <c r="AU146" s="152" t="s">
        <v>86</v>
      </c>
      <c r="AY146" s="15" t="s">
        <v>163</v>
      </c>
      <c r="BE146" s="153">
        <f>IF(N146="základní",J146,0)</f>
        <v>0</v>
      </c>
      <c r="BF146" s="153">
        <f>IF(N146="snížená",J146,0)</f>
        <v>0</v>
      </c>
      <c r="BG146" s="153">
        <f>IF(N146="zákl. přenesená",J146,0)</f>
        <v>0</v>
      </c>
      <c r="BH146" s="153">
        <f>IF(N146="sníž. přenesená",J146,0)</f>
        <v>0</v>
      </c>
      <c r="BI146" s="153">
        <f>IF(N146="nulová",J146,0)</f>
        <v>0</v>
      </c>
      <c r="BJ146" s="15" t="s">
        <v>84</v>
      </c>
      <c r="BK146" s="153">
        <f>ROUND(I146*H146,2)</f>
        <v>0</v>
      </c>
      <c r="BL146" s="15" t="s">
        <v>162</v>
      </c>
      <c r="BM146" s="152" t="s">
        <v>1409</v>
      </c>
    </row>
    <row r="147" spans="1:65" s="13" customFormat="1" ht="11.25">
      <c r="B147" s="165"/>
      <c r="D147" s="166" t="s">
        <v>229</v>
      </c>
      <c r="E147" s="167" t="s">
        <v>1</v>
      </c>
      <c r="F147" s="168" t="s">
        <v>1410</v>
      </c>
      <c r="H147" s="169">
        <v>66.400000000000006</v>
      </c>
      <c r="I147" s="170"/>
      <c r="L147" s="165"/>
      <c r="M147" s="171"/>
      <c r="N147" s="172"/>
      <c r="O147" s="172"/>
      <c r="P147" s="172"/>
      <c r="Q147" s="172"/>
      <c r="R147" s="172"/>
      <c r="S147" s="172"/>
      <c r="T147" s="173"/>
      <c r="AT147" s="167" t="s">
        <v>229</v>
      </c>
      <c r="AU147" s="167" t="s">
        <v>86</v>
      </c>
      <c r="AV147" s="13" t="s">
        <v>86</v>
      </c>
      <c r="AW147" s="13" t="s">
        <v>32</v>
      </c>
      <c r="AX147" s="13" t="s">
        <v>84</v>
      </c>
      <c r="AY147" s="167" t="s">
        <v>163</v>
      </c>
    </row>
    <row r="148" spans="1:65" s="2" customFormat="1" ht="24.2" customHeight="1">
      <c r="A148" s="30"/>
      <c r="B148" s="140"/>
      <c r="C148" s="141" t="s">
        <v>162</v>
      </c>
      <c r="D148" s="141" t="s">
        <v>164</v>
      </c>
      <c r="E148" s="142" t="s">
        <v>406</v>
      </c>
      <c r="F148" s="143" t="s">
        <v>407</v>
      </c>
      <c r="G148" s="144" t="s">
        <v>253</v>
      </c>
      <c r="H148" s="145">
        <v>66.400000000000006</v>
      </c>
      <c r="I148" s="146"/>
      <c r="J148" s="147">
        <f>ROUND(I148*H148,2)</f>
        <v>0</v>
      </c>
      <c r="K148" s="143" t="s">
        <v>227</v>
      </c>
      <c r="L148" s="31"/>
      <c r="M148" s="148" t="s">
        <v>1</v>
      </c>
      <c r="N148" s="149" t="s">
        <v>41</v>
      </c>
      <c r="O148" s="56"/>
      <c r="P148" s="150">
        <f>O148*H148</f>
        <v>0</v>
      </c>
      <c r="Q148" s="150">
        <v>1.47E-2</v>
      </c>
      <c r="R148" s="150">
        <f>Q148*H148</f>
        <v>0.97608000000000006</v>
      </c>
      <c r="S148" s="150">
        <v>0</v>
      </c>
      <c r="T148" s="151">
        <f>S148*H148</f>
        <v>0</v>
      </c>
      <c r="U148" s="30"/>
      <c r="V148" s="30"/>
      <c r="W148" s="30"/>
      <c r="X148" s="30"/>
      <c r="Y148" s="30"/>
      <c r="Z148" s="30"/>
      <c r="AA148" s="30"/>
      <c r="AB148" s="30"/>
      <c r="AC148" s="30"/>
      <c r="AD148" s="30"/>
      <c r="AE148" s="30"/>
      <c r="AR148" s="152" t="s">
        <v>162</v>
      </c>
      <c r="AT148" s="152" t="s">
        <v>164</v>
      </c>
      <c r="AU148" s="152" t="s">
        <v>86</v>
      </c>
      <c r="AY148" s="15" t="s">
        <v>163</v>
      </c>
      <c r="BE148" s="153">
        <f>IF(N148="základní",J148,0)</f>
        <v>0</v>
      </c>
      <c r="BF148" s="153">
        <f>IF(N148="snížená",J148,0)</f>
        <v>0</v>
      </c>
      <c r="BG148" s="153">
        <f>IF(N148="zákl. přenesená",J148,0)</f>
        <v>0</v>
      </c>
      <c r="BH148" s="153">
        <f>IF(N148="sníž. přenesená",J148,0)</f>
        <v>0</v>
      </c>
      <c r="BI148" s="153">
        <f>IF(N148="nulová",J148,0)</f>
        <v>0</v>
      </c>
      <c r="BJ148" s="15" t="s">
        <v>84</v>
      </c>
      <c r="BK148" s="153">
        <f>ROUND(I148*H148,2)</f>
        <v>0</v>
      </c>
      <c r="BL148" s="15" t="s">
        <v>162</v>
      </c>
      <c r="BM148" s="152" t="s">
        <v>1411</v>
      </c>
    </row>
    <row r="149" spans="1:65" s="13" customFormat="1" ht="11.25">
      <c r="B149" s="165"/>
      <c r="D149" s="166" t="s">
        <v>229</v>
      </c>
      <c r="E149" s="167" t="s">
        <v>1</v>
      </c>
      <c r="F149" s="168" t="s">
        <v>1410</v>
      </c>
      <c r="H149" s="169">
        <v>66.400000000000006</v>
      </c>
      <c r="I149" s="170"/>
      <c r="L149" s="165"/>
      <c r="M149" s="171"/>
      <c r="N149" s="172"/>
      <c r="O149" s="172"/>
      <c r="P149" s="172"/>
      <c r="Q149" s="172"/>
      <c r="R149" s="172"/>
      <c r="S149" s="172"/>
      <c r="T149" s="173"/>
      <c r="AT149" s="167" t="s">
        <v>229</v>
      </c>
      <c r="AU149" s="167" t="s">
        <v>86</v>
      </c>
      <c r="AV149" s="13" t="s">
        <v>86</v>
      </c>
      <c r="AW149" s="13" t="s">
        <v>32</v>
      </c>
      <c r="AX149" s="13" t="s">
        <v>84</v>
      </c>
      <c r="AY149" s="167" t="s">
        <v>163</v>
      </c>
    </row>
    <row r="150" spans="1:65" s="2" customFormat="1" ht="16.5" customHeight="1">
      <c r="A150" s="30"/>
      <c r="B150" s="140"/>
      <c r="C150" s="141" t="s">
        <v>178</v>
      </c>
      <c r="D150" s="141" t="s">
        <v>164</v>
      </c>
      <c r="E150" s="142" t="s">
        <v>1412</v>
      </c>
      <c r="F150" s="143" t="s">
        <v>1413</v>
      </c>
      <c r="G150" s="144" t="s">
        <v>253</v>
      </c>
      <c r="H150" s="145">
        <v>66.400000000000006</v>
      </c>
      <c r="I150" s="146"/>
      <c r="J150" s="147">
        <f>ROUND(I150*H150,2)</f>
        <v>0</v>
      </c>
      <c r="K150" s="143" t="s">
        <v>227</v>
      </c>
      <c r="L150" s="31"/>
      <c r="M150" s="148" t="s">
        <v>1</v>
      </c>
      <c r="N150" s="149" t="s">
        <v>41</v>
      </c>
      <c r="O150" s="56"/>
      <c r="P150" s="150">
        <f>O150*H150</f>
        <v>0</v>
      </c>
      <c r="Q150" s="150">
        <v>4.0000000000000001E-3</v>
      </c>
      <c r="R150" s="150">
        <f>Q150*H150</f>
        <v>0.2656</v>
      </c>
      <c r="S150" s="150">
        <v>0</v>
      </c>
      <c r="T150" s="151">
        <f>S150*H150</f>
        <v>0</v>
      </c>
      <c r="U150" s="30"/>
      <c r="V150" s="30"/>
      <c r="W150" s="30"/>
      <c r="X150" s="30"/>
      <c r="Y150" s="30"/>
      <c r="Z150" s="30"/>
      <c r="AA150" s="30"/>
      <c r="AB150" s="30"/>
      <c r="AC150" s="30"/>
      <c r="AD150" s="30"/>
      <c r="AE150" s="30"/>
      <c r="AR150" s="152" t="s">
        <v>162</v>
      </c>
      <c r="AT150" s="152" t="s">
        <v>164</v>
      </c>
      <c r="AU150" s="152" t="s">
        <v>86</v>
      </c>
      <c r="AY150" s="15" t="s">
        <v>163</v>
      </c>
      <c r="BE150" s="153">
        <f>IF(N150="základní",J150,0)</f>
        <v>0</v>
      </c>
      <c r="BF150" s="153">
        <f>IF(N150="snížená",J150,0)</f>
        <v>0</v>
      </c>
      <c r="BG150" s="153">
        <f>IF(N150="zákl. přenesená",J150,0)</f>
        <v>0</v>
      </c>
      <c r="BH150" s="153">
        <f>IF(N150="sníž. přenesená",J150,0)</f>
        <v>0</v>
      </c>
      <c r="BI150" s="153">
        <f>IF(N150="nulová",J150,0)</f>
        <v>0</v>
      </c>
      <c r="BJ150" s="15" t="s">
        <v>84</v>
      </c>
      <c r="BK150" s="153">
        <f>ROUND(I150*H150,2)</f>
        <v>0</v>
      </c>
      <c r="BL150" s="15" t="s">
        <v>162</v>
      </c>
      <c r="BM150" s="152" t="s">
        <v>1414</v>
      </c>
    </row>
    <row r="151" spans="1:65" s="13" customFormat="1" ht="11.25">
      <c r="B151" s="165"/>
      <c r="D151" s="166" t="s">
        <v>229</v>
      </c>
      <c r="E151" s="167" t="s">
        <v>1</v>
      </c>
      <c r="F151" s="168" t="s">
        <v>1410</v>
      </c>
      <c r="H151" s="169">
        <v>66.400000000000006</v>
      </c>
      <c r="I151" s="170"/>
      <c r="L151" s="165"/>
      <c r="M151" s="171"/>
      <c r="N151" s="172"/>
      <c r="O151" s="172"/>
      <c r="P151" s="172"/>
      <c r="Q151" s="172"/>
      <c r="R151" s="172"/>
      <c r="S151" s="172"/>
      <c r="T151" s="173"/>
      <c r="AT151" s="167" t="s">
        <v>229</v>
      </c>
      <c r="AU151" s="167" t="s">
        <v>86</v>
      </c>
      <c r="AV151" s="13" t="s">
        <v>86</v>
      </c>
      <c r="AW151" s="13" t="s">
        <v>32</v>
      </c>
      <c r="AX151" s="13" t="s">
        <v>84</v>
      </c>
      <c r="AY151" s="167" t="s">
        <v>163</v>
      </c>
    </row>
    <row r="152" spans="1:65" s="2" customFormat="1" ht="24.2" customHeight="1">
      <c r="A152" s="30"/>
      <c r="B152" s="140"/>
      <c r="C152" s="141" t="s">
        <v>182</v>
      </c>
      <c r="D152" s="141" t="s">
        <v>164</v>
      </c>
      <c r="E152" s="142" t="s">
        <v>411</v>
      </c>
      <c r="F152" s="143" t="s">
        <v>412</v>
      </c>
      <c r="G152" s="144" t="s">
        <v>253</v>
      </c>
      <c r="H152" s="145">
        <v>23.084</v>
      </c>
      <c r="I152" s="146"/>
      <c r="J152" s="147">
        <f>ROUND(I152*H152,2)</f>
        <v>0</v>
      </c>
      <c r="K152" s="143" t="s">
        <v>227</v>
      </c>
      <c r="L152" s="31"/>
      <c r="M152" s="148" t="s">
        <v>1</v>
      </c>
      <c r="N152" s="149" t="s">
        <v>41</v>
      </c>
      <c r="O152" s="56"/>
      <c r="P152" s="150">
        <f>O152*H152</f>
        <v>0</v>
      </c>
      <c r="Q152" s="150">
        <v>1.7330000000000002E-2</v>
      </c>
      <c r="R152" s="150">
        <f>Q152*H152</f>
        <v>0.40004572000000005</v>
      </c>
      <c r="S152" s="150">
        <v>0</v>
      </c>
      <c r="T152" s="151">
        <f>S152*H152</f>
        <v>0</v>
      </c>
      <c r="U152" s="30"/>
      <c r="V152" s="30"/>
      <c r="W152" s="30"/>
      <c r="X152" s="30"/>
      <c r="Y152" s="30"/>
      <c r="Z152" s="30"/>
      <c r="AA152" s="30"/>
      <c r="AB152" s="30"/>
      <c r="AC152" s="30"/>
      <c r="AD152" s="30"/>
      <c r="AE152" s="30"/>
      <c r="AR152" s="152" t="s">
        <v>162</v>
      </c>
      <c r="AT152" s="152" t="s">
        <v>164</v>
      </c>
      <c r="AU152" s="152" t="s">
        <v>86</v>
      </c>
      <c r="AY152" s="15" t="s">
        <v>163</v>
      </c>
      <c r="BE152" s="153">
        <f>IF(N152="základní",J152,0)</f>
        <v>0</v>
      </c>
      <c r="BF152" s="153">
        <f>IF(N152="snížená",J152,0)</f>
        <v>0</v>
      </c>
      <c r="BG152" s="153">
        <f>IF(N152="zákl. přenesená",J152,0)</f>
        <v>0</v>
      </c>
      <c r="BH152" s="153">
        <f>IF(N152="sníž. přenesená",J152,0)</f>
        <v>0</v>
      </c>
      <c r="BI152" s="153">
        <f>IF(N152="nulová",J152,0)</f>
        <v>0</v>
      </c>
      <c r="BJ152" s="15" t="s">
        <v>84</v>
      </c>
      <c r="BK152" s="153">
        <f>ROUND(I152*H152,2)</f>
        <v>0</v>
      </c>
      <c r="BL152" s="15" t="s">
        <v>162</v>
      </c>
      <c r="BM152" s="152" t="s">
        <v>413</v>
      </c>
    </row>
    <row r="153" spans="1:65" s="13" customFormat="1" ht="11.25">
      <c r="B153" s="165"/>
      <c r="D153" s="166" t="s">
        <v>229</v>
      </c>
      <c r="E153" s="167" t="s">
        <v>1</v>
      </c>
      <c r="F153" s="168" t="s">
        <v>1415</v>
      </c>
      <c r="H153" s="169">
        <v>25.283999999999999</v>
      </c>
      <c r="I153" s="170"/>
      <c r="L153" s="165"/>
      <c r="M153" s="171"/>
      <c r="N153" s="172"/>
      <c r="O153" s="172"/>
      <c r="P153" s="172"/>
      <c r="Q153" s="172"/>
      <c r="R153" s="172"/>
      <c r="S153" s="172"/>
      <c r="T153" s="173"/>
      <c r="AT153" s="167" t="s">
        <v>229</v>
      </c>
      <c r="AU153" s="167" t="s">
        <v>86</v>
      </c>
      <c r="AV153" s="13" t="s">
        <v>86</v>
      </c>
      <c r="AW153" s="13" t="s">
        <v>32</v>
      </c>
      <c r="AX153" s="13" t="s">
        <v>76</v>
      </c>
      <c r="AY153" s="167" t="s">
        <v>163</v>
      </c>
    </row>
    <row r="154" spans="1:65" s="13" customFormat="1" ht="11.25">
      <c r="B154" s="165"/>
      <c r="D154" s="166" t="s">
        <v>229</v>
      </c>
      <c r="E154" s="167" t="s">
        <v>1</v>
      </c>
      <c r="F154" s="168" t="s">
        <v>271</v>
      </c>
      <c r="H154" s="169">
        <v>-2.2000000000000002</v>
      </c>
      <c r="I154" s="170"/>
      <c r="L154" s="165"/>
      <c r="M154" s="171"/>
      <c r="N154" s="172"/>
      <c r="O154" s="172"/>
      <c r="P154" s="172"/>
      <c r="Q154" s="172"/>
      <c r="R154" s="172"/>
      <c r="S154" s="172"/>
      <c r="T154" s="173"/>
      <c r="AT154" s="167" t="s">
        <v>229</v>
      </c>
      <c r="AU154" s="167" t="s">
        <v>86</v>
      </c>
      <c r="AV154" s="13" t="s">
        <v>86</v>
      </c>
      <c r="AW154" s="13" t="s">
        <v>32</v>
      </c>
      <c r="AX154" s="13" t="s">
        <v>76</v>
      </c>
      <c r="AY154" s="167" t="s">
        <v>163</v>
      </c>
    </row>
    <row r="155" spans="1:65" s="2" customFormat="1" ht="24.2" customHeight="1">
      <c r="A155" s="30"/>
      <c r="B155" s="140"/>
      <c r="C155" s="141" t="s">
        <v>186</v>
      </c>
      <c r="D155" s="141" t="s">
        <v>164</v>
      </c>
      <c r="E155" s="142" t="s">
        <v>1416</v>
      </c>
      <c r="F155" s="143" t="s">
        <v>1417</v>
      </c>
      <c r="G155" s="144" t="s">
        <v>253</v>
      </c>
      <c r="H155" s="145">
        <v>66.400000000000006</v>
      </c>
      <c r="I155" s="146"/>
      <c r="J155" s="147">
        <f>ROUND(I155*H155,2)</f>
        <v>0</v>
      </c>
      <c r="K155" s="143" t="s">
        <v>227</v>
      </c>
      <c r="L155" s="31"/>
      <c r="M155" s="148" t="s">
        <v>1</v>
      </c>
      <c r="N155" s="149" t="s">
        <v>41</v>
      </c>
      <c r="O155" s="56"/>
      <c r="P155" s="150">
        <f>O155*H155</f>
        <v>0</v>
      </c>
      <c r="Q155" s="150">
        <v>7.3499999999999998E-3</v>
      </c>
      <c r="R155" s="150">
        <f>Q155*H155</f>
        <v>0.48804000000000003</v>
      </c>
      <c r="S155" s="150">
        <v>0</v>
      </c>
      <c r="T155" s="151">
        <f>S155*H155</f>
        <v>0</v>
      </c>
      <c r="U155" s="30"/>
      <c r="V155" s="30"/>
      <c r="W155" s="30"/>
      <c r="X155" s="30"/>
      <c r="Y155" s="30"/>
      <c r="Z155" s="30"/>
      <c r="AA155" s="30"/>
      <c r="AB155" s="30"/>
      <c r="AC155" s="30"/>
      <c r="AD155" s="30"/>
      <c r="AE155" s="30"/>
      <c r="AR155" s="152" t="s">
        <v>162</v>
      </c>
      <c r="AT155" s="152" t="s">
        <v>164</v>
      </c>
      <c r="AU155" s="152" t="s">
        <v>86</v>
      </c>
      <c r="AY155" s="15" t="s">
        <v>163</v>
      </c>
      <c r="BE155" s="153">
        <f>IF(N155="základní",J155,0)</f>
        <v>0</v>
      </c>
      <c r="BF155" s="153">
        <f>IF(N155="snížená",J155,0)</f>
        <v>0</v>
      </c>
      <c r="BG155" s="153">
        <f>IF(N155="zákl. přenesená",J155,0)</f>
        <v>0</v>
      </c>
      <c r="BH155" s="153">
        <f>IF(N155="sníž. přenesená",J155,0)</f>
        <v>0</v>
      </c>
      <c r="BI155" s="153">
        <f>IF(N155="nulová",J155,0)</f>
        <v>0</v>
      </c>
      <c r="BJ155" s="15" t="s">
        <v>84</v>
      </c>
      <c r="BK155" s="153">
        <f>ROUND(I155*H155,2)</f>
        <v>0</v>
      </c>
      <c r="BL155" s="15" t="s">
        <v>162</v>
      </c>
      <c r="BM155" s="152" t="s">
        <v>1418</v>
      </c>
    </row>
    <row r="156" spans="1:65" s="13" customFormat="1" ht="11.25">
      <c r="B156" s="165"/>
      <c r="D156" s="166" t="s">
        <v>229</v>
      </c>
      <c r="E156" s="167" t="s">
        <v>1</v>
      </c>
      <c r="F156" s="168" t="s">
        <v>1410</v>
      </c>
      <c r="H156" s="169">
        <v>66.400000000000006</v>
      </c>
      <c r="I156" s="170"/>
      <c r="L156" s="165"/>
      <c r="M156" s="171"/>
      <c r="N156" s="172"/>
      <c r="O156" s="172"/>
      <c r="P156" s="172"/>
      <c r="Q156" s="172"/>
      <c r="R156" s="172"/>
      <c r="S156" s="172"/>
      <c r="T156" s="173"/>
      <c r="AT156" s="167" t="s">
        <v>229</v>
      </c>
      <c r="AU156" s="167" t="s">
        <v>86</v>
      </c>
      <c r="AV156" s="13" t="s">
        <v>86</v>
      </c>
      <c r="AW156" s="13" t="s">
        <v>32</v>
      </c>
      <c r="AX156" s="13" t="s">
        <v>84</v>
      </c>
      <c r="AY156" s="167" t="s">
        <v>163</v>
      </c>
    </row>
    <row r="157" spans="1:65" s="11" customFormat="1" ht="22.9" customHeight="1">
      <c r="B157" s="129"/>
      <c r="D157" s="130" t="s">
        <v>75</v>
      </c>
      <c r="E157" s="163" t="s">
        <v>257</v>
      </c>
      <c r="F157" s="163" t="s">
        <v>490</v>
      </c>
      <c r="I157" s="132"/>
      <c r="J157" s="164">
        <f>BK157</f>
        <v>0</v>
      </c>
      <c r="L157" s="129"/>
      <c r="M157" s="134"/>
      <c r="N157" s="135"/>
      <c r="O157" s="135"/>
      <c r="P157" s="136">
        <f>SUM(P158:P167)</f>
        <v>0</v>
      </c>
      <c r="Q157" s="135"/>
      <c r="R157" s="136">
        <f>SUM(R158:R167)</f>
        <v>8.3000000000000001E-3</v>
      </c>
      <c r="S157" s="135"/>
      <c r="T157" s="137">
        <f>SUM(T158:T167)</f>
        <v>35.806400000000004</v>
      </c>
      <c r="AR157" s="130" t="s">
        <v>84</v>
      </c>
      <c r="AT157" s="138" t="s">
        <v>75</v>
      </c>
      <c r="AU157" s="138" t="s">
        <v>84</v>
      </c>
      <c r="AY157" s="130" t="s">
        <v>163</v>
      </c>
      <c r="BK157" s="139">
        <f>SUM(BK158:BK167)</f>
        <v>0</v>
      </c>
    </row>
    <row r="158" spans="1:65" s="2" customFormat="1" ht="33" customHeight="1">
      <c r="A158" s="30"/>
      <c r="B158" s="140"/>
      <c r="C158" s="141" t="s">
        <v>190</v>
      </c>
      <c r="D158" s="141" t="s">
        <v>164</v>
      </c>
      <c r="E158" s="142" t="s">
        <v>492</v>
      </c>
      <c r="F158" s="143" t="s">
        <v>493</v>
      </c>
      <c r="G158" s="144" t="s">
        <v>253</v>
      </c>
      <c r="H158" s="145">
        <v>207.5</v>
      </c>
      <c r="I158" s="146"/>
      <c r="J158" s="147">
        <f>ROUND(I158*H158,2)</f>
        <v>0</v>
      </c>
      <c r="K158" s="143" t="s">
        <v>227</v>
      </c>
      <c r="L158" s="31"/>
      <c r="M158" s="148" t="s">
        <v>1</v>
      </c>
      <c r="N158" s="149" t="s">
        <v>41</v>
      </c>
      <c r="O158" s="56"/>
      <c r="P158" s="150">
        <f>O158*H158</f>
        <v>0</v>
      </c>
      <c r="Q158" s="150">
        <v>0</v>
      </c>
      <c r="R158" s="150">
        <f>Q158*H158</f>
        <v>0</v>
      </c>
      <c r="S158" s="150">
        <v>0</v>
      </c>
      <c r="T158" s="151">
        <f>S158*H158</f>
        <v>0</v>
      </c>
      <c r="U158" s="30"/>
      <c r="V158" s="30"/>
      <c r="W158" s="30"/>
      <c r="X158" s="30"/>
      <c r="Y158" s="30"/>
      <c r="Z158" s="30"/>
      <c r="AA158" s="30"/>
      <c r="AB158" s="30"/>
      <c r="AC158" s="30"/>
      <c r="AD158" s="30"/>
      <c r="AE158" s="30"/>
      <c r="AR158" s="152" t="s">
        <v>162</v>
      </c>
      <c r="AT158" s="152" t="s">
        <v>164</v>
      </c>
      <c r="AU158" s="152" t="s">
        <v>86</v>
      </c>
      <c r="AY158" s="15" t="s">
        <v>163</v>
      </c>
      <c r="BE158" s="153">
        <f>IF(N158="základní",J158,0)</f>
        <v>0</v>
      </c>
      <c r="BF158" s="153">
        <f>IF(N158="snížená",J158,0)</f>
        <v>0</v>
      </c>
      <c r="BG158" s="153">
        <f>IF(N158="zákl. přenesená",J158,0)</f>
        <v>0</v>
      </c>
      <c r="BH158" s="153">
        <f>IF(N158="sníž. přenesená",J158,0)</f>
        <v>0</v>
      </c>
      <c r="BI158" s="153">
        <f>IF(N158="nulová",J158,0)</f>
        <v>0</v>
      </c>
      <c r="BJ158" s="15" t="s">
        <v>84</v>
      </c>
      <c r="BK158" s="153">
        <f>ROUND(I158*H158,2)</f>
        <v>0</v>
      </c>
      <c r="BL158" s="15" t="s">
        <v>162</v>
      </c>
      <c r="BM158" s="152" t="s">
        <v>1174</v>
      </c>
    </row>
    <row r="159" spans="1:65" s="13" customFormat="1" ht="11.25">
      <c r="B159" s="165"/>
      <c r="D159" s="166" t="s">
        <v>229</v>
      </c>
      <c r="E159" s="167" t="s">
        <v>1</v>
      </c>
      <c r="F159" s="168" t="s">
        <v>1419</v>
      </c>
      <c r="H159" s="169">
        <v>192</v>
      </c>
      <c r="I159" s="170"/>
      <c r="L159" s="165"/>
      <c r="M159" s="171"/>
      <c r="N159" s="172"/>
      <c r="O159" s="172"/>
      <c r="P159" s="172"/>
      <c r="Q159" s="172"/>
      <c r="R159" s="172"/>
      <c r="S159" s="172"/>
      <c r="T159" s="173"/>
      <c r="AT159" s="167" t="s">
        <v>229</v>
      </c>
      <c r="AU159" s="167" t="s">
        <v>86</v>
      </c>
      <c r="AV159" s="13" t="s">
        <v>86</v>
      </c>
      <c r="AW159" s="13" t="s">
        <v>32</v>
      </c>
      <c r="AX159" s="13" t="s">
        <v>76</v>
      </c>
      <c r="AY159" s="167" t="s">
        <v>163</v>
      </c>
    </row>
    <row r="160" spans="1:65" s="13" customFormat="1" ht="11.25">
      <c r="B160" s="165"/>
      <c r="D160" s="166" t="s">
        <v>229</v>
      </c>
      <c r="E160" s="167" t="s">
        <v>1</v>
      </c>
      <c r="F160" s="168" t="s">
        <v>1420</v>
      </c>
      <c r="H160" s="169">
        <v>12.7</v>
      </c>
      <c r="I160" s="170"/>
      <c r="L160" s="165"/>
      <c r="M160" s="171"/>
      <c r="N160" s="172"/>
      <c r="O160" s="172"/>
      <c r="P160" s="172"/>
      <c r="Q160" s="172"/>
      <c r="R160" s="172"/>
      <c r="S160" s="172"/>
      <c r="T160" s="173"/>
      <c r="AT160" s="167" t="s">
        <v>229</v>
      </c>
      <c r="AU160" s="167" t="s">
        <v>86</v>
      </c>
      <c r="AV160" s="13" t="s">
        <v>86</v>
      </c>
      <c r="AW160" s="13" t="s">
        <v>32</v>
      </c>
      <c r="AX160" s="13" t="s">
        <v>76</v>
      </c>
      <c r="AY160" s="167" t="s">
        <v>163</v>
      </c>
    </row>
    <row r="161" spans="1:65" s="13" customFormat="1" ht="11.25">
      <c r="B161" s="165"/>
      <c r="D161" s="166" t="s">
        <v>229</v>
      </c>
      <c r="E161" s="167" t="s">
        <v>1</v>
      </c>
      <c r="F161" s="168" t="s">
        <v>1421</v>
      </c>
      <c r="H161" s="169">
        <v>2.8</v>
      </c>
      <c r="I161" s="170"/>
      <c r="L161" s="165"/>
      <c r="M161" s="171"/>
      <c r="N161" s="172"/>
      <c r="O161" s="172"/>
      <c r="P161" s="172"/>
      <c r="Q161" s="172"/>
      <c r="R161" s="172"/>
      <c r="S161" s="172"/>
      <c r="T161" s="173"/>
      <c r="AT161" s="167" t="s">
        <v>229</v>
      </c>
      <c r="AU161" s="167" t="s">
        <v>86</v>
      </c>
      <c r="AV161" s="13" t="s">
        <v>86</v>
      </c>
      <c r="AW161" s="13" t="s">
        <v>32</v>
      </c>
      <c r="AX161" s="13" t="s">
        <v>76</v>
      </c>
      <c r="AY161" s="167" t="s">
        <v>163</v>
      </c>
    </row>
    <row r="162" spans="1:65" s="2" customFormat="1" ht="24.2" customHeight="1">
      <c r="A162" s="30"/>
      <c r="B162" s="140"/>
      <c r="C162" s="141" t="s">
        <v>257</v>
      </c>
      <c r="D162" s="141" t="s">
        <v>164</v>
      </c>
      <c r="E162" s="142" t="s">
        <v>496</v>
      </c>
      <c r="F162" s="143" t="s">
        <v>497</v>
      </c>
      <c r="G162" s="144" t="s">
        <v>253</v>
      </c>
      <c r="H162" s="145">
        <v>207.5</v>
      </c>
      <c r="I162" s="146"/>
      <c r="J162" s="147">
        <f>ROUND(I162*H162,2)</f>
        <v>0</v>
      </c>
      <c r="K162" s="143" t="s">
        <v>227</v>
      </c>
      <c r="L162" s="31"/>
      <c r="M162" s="148" t="s">
        <v>1</v>
      </c>
      <c r="N162" s="149" t="s">
        <v>41</v>
      </c>
      <c r="O162" s="56"/>
      <c r="P162" s="150">
        <f>O162*H162</f>
        <v>0</v>
      </c>
      <c r="Q162" s="150">
        <v>4.0000000000000003E-5</v>
      </c>
      <c r="R162" s="150">
        <f>Q162*H162</f>
        <v>8.3000000000000001E-3</v>
      </c>
      <c r="S162" s="150">
        <v>0</v>
      </c>
      <c r="T162" s="151">
        <f>S162*H162</f>
        <v>0</v>
      </c>
      <c r="U162" s="30"/>
      <c r="V162" s="30"/>
      <c r="W162" s="30"/>
      <c r="X162" s="30"/>
      <c r="Y162" s="30"/>
      <c r="Z162" s="30"/>
      <c r="AA162" s="30"/>
      <c r="AB162" s="30"/>
      <c r="AC162" s="30"/>
      <c r="AD162" s="30"/>
      <c r="AE162" s="30"/>
      <c r="AR162" s="152" t="s">
        <v>162</v>
      </c>
      <c r="AT162" s="152" t="s">
        <v>164</v>
      </c>
      <c r="AU162" s="152" t="s">
        <v>86</v>
      </c>
      <c r="AY162" s="15" t="s">
        <v>163</v>
      </c>
      <c r="BE162" s="153">
        <f>IF(N162="základní",J162,0)</f>
        <v>0</v>
      </c>
      <c r="BF162" s="153">
        <f>IF(N162="snížená",J162,0)</f>
        <v>0</v>
      </c>
      <c r="BG162" s="153">
        <f>IF(N162="zákl. přenesená",J162,0)</f>
        <v>0</v>
      </c>
      <c r="BH162" s="153">
        <f>IF(N162="sníž. přenesená",J162,0)</f>
        <v>0</v>
      </c>
      <c r="BI162" s="153">
        <f>IF(N162="nulová",J162,0)</f>
        <v>0</v>
      </c>
      <c r="BJ162" s="15" t="s">
        <v>84</v>
      </c>
      <c r="BK162" s="153">
        <f>ROUND(I162*H162,2)</f>
        <v>0</v>
      </c>
      <c r="BL162" s="15" t="s">
        <v>162</v>
      </c>
      <c r="BM162" s="152" t="s">
        <v>1175</v>
      </c>
    </row>
    <row r="163" spans="1:65" s="2" customFormat="1" ht="24.2" customHeight="1">
      <c r="A163" s="30"/>
      <c r="B163" s="140"/>
      <c r="C163" s="141" t="s">
        <v>89</v>
      </c>
      <c r="D163" s="141" t="s">
        <v>164</v>
      </c>
      <c r="E163" s="142" t="s">
        <v>1422</v>
      </c>
      <c r="F163" s="143" t="s">
        <v>1423</v>
      </c>
      <c r="G163" s="144" t="s">
        <v>226</v>
      </c>
      <c r="H163" s="145">
        <v>20.47</v>
      </c>
      <c r="I163" s="146"/>
      <c r="J163" s="147">
        <f>ROUND(I163*H163,2)</f>
        <v>0</v>
      </c>
      <c r="K163" s="143" t="s">
        <v>227</v>
      </c>
      <c r="L163" s="31"/>
      <c r="M163" s="148" t="s">
        <v>1</v>
      </c>
      <c r="N163" s="149" t="s">
        <v>41</v>
      </c>
      <c r="O163" s="56"/>
      <c r="P163" s="150">
        <f>O163*H163</f>
        <v>0</v>
      </c>
      <c r="Q163" s="150">
        <v>0</v>
      </c>
      <c r="R163" s="150">
        <f>Q163*H163</f>
        <v>0</v>
      </c>
      <c r="S163" s="150">
        <v>1.6</v>
      </c>
      <c r="T163" s="151">
        <f>S163*H163</f>
        <v>32.752000000000002</v>
      </c>
      <c r="U163" s="30"/>
      <c r="V163" s="30"/>
      <c r="W163" s="30"/>
      <c r="X163" s="30"/>
      <c r="Y163" s="30"/>
      <c r="Z163" s="30"/>
      <c r="AA163" s="30"/>
      <c r="AB163" s="30"/>
      <c r="AC163" s="30"/>
      <c r="AD163" s="30"/>
      <c r="AE163" s="30"/>
      <c r="AR163" s="152" t="s">
        <v>162</v>
      </c>
      <c r="AT163" s="152" t="s">
        <v>164</v>
      </c>
      <c r="AU163" s="152" t="s">
        <v>86</v>
      </c>
      <c r="AY163" s="15" t="s">
        <v>163</v>
      </c>
      <c r="BE163" s="153">
        <f>IF(N163="základní",J163,0)</f>
        <v>0</v>
      </c>
      <c r="BF163" s="153">
        <f>IF(N163="snížená",J163,0)</f>
        <v>0</v>
      </c>
      <c r="BG163" s="153">
        <f>IF(N163="zákl. přenesená",J163,0)</f>
        <v>0</v>
      </c>
      <c r="BH163" s="153">
        <f>IF(N163="sníž. přenesená",J163,0)</f>
        <v>0</v>
      </c>
      <c r="BI163" s="153">
        <f>IF(N163="nulová",J163,0)</f>
        <v>0</v>
      </c>
      <c r="BJ163" s="15" t="s">
        <v>84</v>
      </c>
      <c r="BK163" s="153">
        <f>ROUND(I163*H163,2)</f>
        <v>0</v>
      </c>
      <c r="BL163" s="15" t="s">
        <v>162</v>
      </c>
      <c r="BM163" s="152" t="s">
        <v>1424</v>
      </c>
    </row>
    <row r="164" spans="1:65" s="13" customFormat="1" ht="11.25">
      <c r="B164" s="165"/>
      <c r="D164" s="166" t="s">
        <v>229</v>
      </c>
      <c r="E164" s="167" t="s">
        <v>1</v>
      </c>
      <c r="F164" s="168" t="s">
        <v>1425</v>
      </c>
      <c r="H164" s="169">
        <v>19.2</v>
      </c>
      <c r="I164" s="170"/>
      <c r="L164" s="165"/>
      <c r="M164" s="171"/>
      <c r="N164" s="172"/>
      <c r="O164" s="172"/>
      <c r="P164" s="172"/>
      <c r="Q164" s="172"/>
      <c r="R164" s="172"/>
      <c r="S164" s="172"/>
      <c r="T164" s="173"/>
      <c r="AT164" s="167" t="s">
        <v>229</v>
      </c>
      <c r="AU164" s="167" t="s">
        <v>86</v>
      </c>
      <c r="AV164" s="13" t="s">
        <v>86</v>
      </c>
      <c r="AW164" s="13" t="s">
        <v>32</v>
      </c>
      <c r="AX164" s="13" t="s">
        <v>76</v>
      </c>
      <c r="AY164" s="167" t="s">
        <v>163</v>
      </c>
    </row>
    <row r="165" spans="1:65" s="13" customFormat="1" ht="11.25">
      <c r="B165" s="165"/>
      <c r="D165" s="166" t="s">
        <v>229</v>
      </c>
      <c r="E165" s="167" t="s">
        <v>1</v>
      </c>
      <c r="F165" s="168" t="s">
        <v>1426</v>
      </c>
      <c r="H165" s="169">
        <v>1.27</v>
      </c>
      <c r="I165" s="170"/>
      <c r="L165" s="165"/>
      <c r="M165" s="171"/>
      <c r="N165" s="172"/>
      <c r="O165" s="172"/>
      <c r="P165" s="172"/>
      <c r="Q165" s="172"/>
      <c r="R165" s="172"/>
      <c r="S165" s="172"/>
      <c r="T165" s="173"/>
      <c r="AT165" s="167" t="s">
        <v>229</v>
      </c>
      <c r="AU165" s="167" t="s">
        <v>86</v>
      </c>
      <c r="AV165" s="13" t="s">
        <v>86</v>
      </c>
      <c r="AW165" s="13" t="s">
        <v>32</v>
      </c>
      <c r="AX165" s="13" t="s">
        <v>76</v>
      </c>
      <c r="AY165" s="167" t="s">
        <v>163</v>
      </c>
    </row>
    <row r="166" spans="1:65" s="2" customFormat="1" ht="37.9" customHeight="1">
      <c r="A166" s="30"/>
      <c r="B166" s="140"/>
      <c r="C166" s="141" t="s">
        <v>266</v>
      </c>
      <c r="D166" s="141" t="s">
        <v>164</v>
      </c>
      <c r="E166" s="142" t="s">
        <v>1427</v>
      </c>
      <c r="F166" s="143" t="s">
        <v>1428</v>
      </c>
      <c r="G166" s="144" t="s">
        <v>253</v>
      </c>
      <c r="H166" s="145">
        <v>66.400000000000006</v>
      </c>
      <c r="I166" s="146"/>
      <c r="J166" s="147">
        <f>ROUND(I166*H166,2)</f>
        <v>0</v>
      </c>
      <c r="K166" s="143" t="s">
        <v>227</v>
      </c>
      <c r="L166" s="31"/>
      <c r="M166" s="148" t="s">
        <v>1</v>
      </c>
      <c r="N166" s="149" t="s">
        <v>41</v>
      </c>
      <c r="O166" s="56"/>
      <c r="P166" s="150">
        <f>O166*H166</f>
        <v>0</v>
      </c>
      <c r="Q166" s="150">
        <v>0</v>
      </c>
      <c r="R166" s="150">
        <f>Q166*H166</f>
        <v>0</v>
      </c>
      <c r="S166" s="150">
        <v>4.5999999999999999E-2</v>
      </c>
      <c r="T166" s="151">
        <f>S166*H166</f>
        <v>3.0544000000000002</v>
      </c>
      <c r="U166" s="30"/>
      <c r="V166" s="30"/>
      <c r="W166" s="30"/>
      <c r="X166" s="30"/>
      <c r="Y166" s="30"/>
      <c r="Z166" s="30"/>
      <c r="AA166" s="30"/>
      <c r="AB166" s="30"/>
      <c r="AC166" s="30"/>
      <c r="AD166" s="30"/>
      <c r="AE166" s="30"/>
      <c r="AR166" s="152" t="s">
        <v>162</v>
      </c>
      <c r="AT166" s="152" t="s">
        <v>164</v>
      </c>
      <c r="AU166" s="152" t="s">
        <v>86</v>
      </c>
      <c r="AY166" s="15" t="s">
        <v>163</v>
      </c>
      <c r="BE166" s="153">
        <f>IF(N166="základní",J166,0)</f>
        <v>0</v>
      </c>
      <c r="BF166" s="153">
        <f>IF(N166="snížená",J166,0)</f>
        <v>0</v>
      </c>
      <c r="BG166" s="153">
        <f>IF(N166="zákl. přenesená",J166,0)</f>
        <v>0</v>
      </c>
      <c r="BH166" s="153">
        <f>IF(N166="sníž. přenesená",J166,0)</f>
        <v>0</v>
      </c>
      <c r="BI166" s="153">
        <f>IF(N166="nulová",J166,0)</f>
        <v>0</v>
      </c>
      <c r="BJ166" s="15" t="s">
        <v>84</v>
      </c>
      <c r="BK166" s="153">
        <f>ROUND(I166*H166,2)</f>
        <v>0</v>
      </c>
      <c r="BL166" s="15" t="s">
        <v>162</v>
      </c>
      <c r="BM166" s="152" t="s">
        <v>1429</v>
      </c>
    </row>
    <row r="167" spans="1:65" s="13" customFormat="1" ht="11.25">
      <c r="B167" s="165"/>
      <c r="D167" s="166" t="s">
        <v>229</v>
      </c>
      <c r="E167" s="167" t="s">
        <v>1</v>
      </c>
      <c r="F167" s="168" t="s">
        <v>1410</v>
      </c>
      <c r="H167" s="169">
        <v>66.400000000000006</v>
      </c>
      <c r="I167" s="170"/>
      <c r="L167" s="165"/>
      <c r="M167" s="171"/>
      <c r="N167" s="172"/>
      <c r="O167" s="172"/>
      <c r="P167" s="172"/>
      <c r="Q167" s="172"/>
      <c r="R167" s="172"/>
      <c r="S167" s="172"/>
      <c r="T167" s="173"/>
      <c r="AT167" s="167" t="s">
        <v>229</v>
      </c>
      <c r="AU167" s="167" t="s">
        <v>86</v>
      </c>
      <c r="AV167" s="13" t="s">
        <v>86</v>
      </c>
      <c r="AW167" s="13" t="s">
        <v>32</v>
      </c>
      <c r="AX167" s="13" t="s">
        <v>84</v>
      </c>
      <c r="AY167" s="167" t="s">
        <v>163</v>
      </c>
    </row>
    <row r="168" spans="1:65" s="11" customFormat="1" ht="22.9" customHeight="1">
      <c r="B168" s="129"/>
      <c r="D168" s="130" t="s">
        <v>75</v>
      </c>
      <c r="E168" s="163" t="s">
        <v>568</v>
      </c>
      <c r="F168" s="163" t="s">
        <v>569</v>
      </c>
      <c r="I168" s="132"/>
      <c r="J168" s="164">
        <f>BK168</f>
        <v>0</v>
      </c>
      <c r="L168" s="129"/>
      <c r="M168" s="134"/>
      <c r="N168" s="135"/>
      <c r="O168" s="135"/>
      <c r="P168" s="136">
        <f>SUM(P169:P173)</f>
        <v>0</v>
      </c>
      <c r="Q168" s="135"/>
      <c r="R168" s="136">
        <f>SUM(R169:R173)</f>
        <v>0</v>
      </c>
      <c r="S168" s="135"/>
      <c r="T168" s="137">
        <f>SUM(T169:T173)</f>
        <v>0</v>
      </c>
      <c r="AR168" s="130" t="s">
        <v>84</v>
      </c>
      <c r="AT168" s="138" t="s">
        <v>75</v>
      </c>
      <c r="AU168" s="138" t="s">
        <v>84</v>
      </c>
      <c r="AY168" s="130" t="s">
        <v>163</v>
      </c>
      <c r="BK168" s="139">
        <f>SUM(BK169:BK173)</f>
        <v>0</v>
      </c>
    </row>
    <row r="169" spans="1:65" s="2" customFormat="1" ht="24.2" customHeight="1">
      <c r="A169" s="30"/>
      <c r="B169" s="140"/>
      <c r="C169" s="141" t="s">
        <v>8</v>
      </c>
      <c r="D169" s="141" t="s">
        <v>164</v>
      </c>
      <c r="E169" s="142" t="s">
        <v>1430</v>
      </c>
      <c r="F169" s="143" t="s">
        <v>1431</v>
      </c>
      <c r="G169" s="144" t="s">
        <v>245</v>
      </c>
      <c r="H169" s="145">
        <v>38.966999999999999</v>
      </c>
      <c r="I169" s="146"/>
      <c r="J169" s="147">
        <f>ROUND(I169*H169,2)</f>
        <v>0</v>
      </c>
      <c r="K169" s="143" t="s">
        <v>227</v>
      </c>
      <c r="L169" s="31"/>
      <c r="M169" s="148" t="s">
        <v>1</v>
      </c>
      <c r="N169" s="149" t="s">
        <v>41</v>
      </c>
      <c r="O169" s="56"/>
      <c r="P169" s="150">
        <f>O169*H169</f>
        <v>0</v>
      </c>
      <c r="Q169" s="150">
        <v>0</v>
      </c>
      <c r="R169" s="150">
        <f>Q169*H169</f>
        <v>0</v>
      </c>
      <c r="S169" s="150">
        <v>0</v>
      </c>
      <c r="T169" s="151">
        <f>S169*H169</f>
        <v>0</v>
      </c>
      <c r="U169" s="30"/>
      <c r="V169" s="30"/>
      <c r="W169" s="30"/>
      <c r="X169" s="30"/>
      <c r="Y169" s="30"/>
      <c r="Z169" s="30"/>
      <c r="AA169" s="30"/>
      <c r="AB169" s="30"/>
      <c r="AC169" s="30"/>
      <c r="AD169" s="30"/>
      <c r="AE169" s="30"/>
      <c r="AR169" s="152" t="s">
        <v>162</v>
      </c>
      <c r="AT169" s="152" t="s">
        <v>164</v>
      </c>
      <c r="AU169" s="152" t="s">
        <v>86</v>
      </c>
      <c r="AY169" s="15" t="s">
        <v>163</v>
      </c>
      <c r="BE169" s="153">
        <f>IF(N169="základní",J169,0)</f>
        <v>0</v>
      </c>
      <c r="BF169" s="153">
        <f>IF(N169="snížená",J169,0)</f>
        <v>0</v>
      </c>
      <c r="BG169" s="153">
        <f>IF(N169="zákl. přenesená",J169,0)</f>
        <v>0</v>
      </c>
      <c r="BH169" s="153">
        <f>IF(N169="sníž. přenesená",J169,0)</f>
        <v>0</v>
      </c>
      <c r="BI169" s="153">
        <f>IF(N169="nulová",J169,0)</f>
        <v>0</v>
      </c>
      <c r="BJ169" s="15" t="s">
        <v>84</v>
      </c>
      <c r="BK169" s="153">
        <f>ROUND(I169*H169,2)</f>
        <v>0</v>
      </c>
      <c r="BL169" s="15" t="s">
        <v>162</v>
      </c>
      <c r="BM169" s="152" t="s">
        <v>1432</v>
      </c>
    </row>
    <row r="170" spans="1:65" s="2" customFormat="1" ht="24.2" customHeight="1">
      <c r="A170" s="30"/>
      <c r="B170" s="140"/>
      <c r="C170" s="141" t="s">
        <v>277</v>
      </c>
      <c r="D170" s="141" t="s">
        <v>164</v>
      </c>
      <c r="E170" s="142" t="s">
        <v>583</v>
      </c>
      <c r="F170" s="143" t="s">
        <v>584</v>
      </c>
      <c r="G170" s="144" t="s">
        <v>245</v>
      </c>
      <c r="H170" s="145">
        <v>38.966999999999999</v>
      </c>
      <c r="I170" s="146"/>
      <c r="J170" s="147">
        <f>ROUND(I170*H170,2)</f>
        <v>0</v>
      </c>
      <c r="K170" s="143" t="s">
        <v>227</v>
      </c>
      <c r="L170" s="31"/>
      <c r="M170" s="148" t="s">
        <v>1</v>
      </c>
      <c r="N170" s="149" t="s">
        <v>41</v>
      </c>
      <c r="O170" s="56"/>
      <c r="P170" s="150">
        <f>O170*H170</f>
        <v>0</v>
      </c>
      <c r="Q170" s="150">
        <v>0</v>
      </c>
      <c r="R170" s="150">
        <f>Q170*H170</f>
        <v>0</v>
      </c>
      <c r="S170" s="150">
        <v>0</v>
      </c>
      <c r="T170" s="151">
        <f>S170*H170</f>
        <v>0</v>
      </c>
      <c r="U170" s="30"/>
      <c r="V170" s="30"/>
      <c r="W170" s="30"/>
      <c r="X170" s="30"/>
      <c r="Y170" s="30"/>
      <c r="Z170" s="30"/>
      <c r="AA170" s="30"/>
      <c r="AB170" s="30"/>
      <c r="AC170" s="30"/>
      <c r="AD170" s="30"/>
      <c r="AE170" s="30"/>
      <c r="AR170" s="152" t="s">
        <v>162</v>
      </c>
      <c r="AT170" s="152" t="s">
        <v>164</v>
      </c>
      <c r="AU170" s="152" t="s">
        <v>86</v>
      </c>
      <c r="AY170" s="15" t="s">
        <v>163</v>
      </c>
      <c r="BE170" s="153">
        <f>IF(N170="základní",J170,0)</f>
        <v>0</v>
      </c>
      <c r="BF170" s="153">
        <f>IF(N170="snížená",J170,0)</f>
        <v>0</v>
      </c>
      <c r="BG170" s="153">
        <f>IF(N170="zákl. přenesená",J170,0)</f>
        <v>0</v>
      </c>
      <c r="BH170" s="153">
        <f>IF(N170="sníž. přenesená",J170,0)</f>
        <v>0</v>
      </c>
      <c r="BI170" s="153">
        <f>IF(N170="nulová",J170,0)</f>
        <v>0</v>
      </c>
      <c r="BJ170" s="15" t="s">
        <v>84</v>
      </c>
      <c r="BK170" s="153">
        <f>ROUND(I170*H170,2)</f>
        <v>0</v>
      </c>
      <c r="BL170" s="15" t="s">
        <v>162</v>
      </c>
      <c r="BM170" s="152" t="s">
        <v>585</v>
      </c>
    </row>
    <row r="171" spans="1:65" s="2" customFormat="1" ht="24.2" customHeight="1">
      <c r="A171" s="30"/>
      <c r="B171" s="140"/>
      <c r="C171" s="141" t="s">
        <v>281</v>
      </c>
      <c r="D171" s="141" t="s">
        <v>164</v>
      </c>
      <c r="E171" s="142" t="s">
        <v>587</v>
      </c>
      <c r="F171" s="143" t="s">
        <v>588</v>
      </c>
      <c r="G171" s="144" t="s">
        <v>245</v>
      </c>
      <c r="H171" s="145">
        <v>350.70299999999997</v>
      </c>
      <c r="I171" s="146"/>
      <c r="J171" s="147">
        <f>ROUND(I171*H171,2)</f>
        <v>0</v>
      </c>
      <c r="K171" s="143" t="s">
        <v>227</v>
      </c>
      <c r="L171" s="31"/>
      <c r="M171" s="148" t="s">
        <v>1</v>
      </c>
      <c r="N171" s="149" t="s">
        <v>41</v>
      </c>
      <c r="O171" s="56"/>
      <c r="P171" s="150">
        <f>O171*H171</f>
        <v>0</v>
      </c>
      <c r="Q171" s="150">
        <v>0</v>
      </c>
      <c r="R171" s="150">
        <f>Q171*H171</f>
        <v>0</v>
      </c>
      <c r="S171" s="150">
        <v>0</v>
      </c>
      <c r="T171" s="151">
        <f>S171*H171</f>
        <v>0</v>
      </c>
      <c r="U171" s="30"/>
      <c r="V171" s="30"/>
      <c r="W171" s="30"/>
      <c r="X171" s="30"/>
      <c r="Y171" s="30"/>
      <c r="Z171" s="30"/>
      <c r="AA171" s="30"/>
      <c r="AB171" s="30"/>
      <c r="AC171" s="30"/>
      <c r="AD171" s="30"/>
      <c r="AE171" s="30"/>
      <c r="AR171" s="152" t="s">
        <v>162</v>
      </c>
      <c r="AT171" s="152" t="s">
        <v>164</v>
      </c>
      <c r="AU171" s="152" t="s">
        <v>86</v>
      </c>
      <c r="AY171" s="15" t="s">
        <v>163</v>
      </c>
      <c r="BE171" s="153">
        <f>IF(N171="základní",J171,0)</f>
        <v>0</v>
      </c>
      <c r="BF171" s="153">
        <f>IF(N171="snížená",J171,0)</f>
        <v>0</v>
      </c>
      <c r="BG171" s="153">
        <f>IF(N171="zákl. přenesená",J171,0)</f>
        <v>0</v>
      </c>
      <c r="BH171" s="153">
        <f>IF(N171="sníž. přenesená",J171,0)</f>
        <v>0</v>
      </c>
      <c r="BI171" s="153">
        <f>IF(N171="nulová",J171,0)</f>
        <v>0</v>
      </c>
      <c r="BJ171" s="15" t="s">
        <v>84</v>
      </c>
      <c r="BK171" s="153">
        <f>ROUND(I171*H171,2)</f>
        <v>0</v>
      </c>
      <c r="BL171" s="15" t="s">
        <v>162</v>
      </c>
      <c r="BM171" s="152" t="s">
        <v>589</v>
      </c>
    </row>
    <row r="172" spans="1:65" s="13" customFormat="1" ht="11.25">
      <c r="B172" s="165"/>
      <c r="D172" s="166" t="s">
        <v>229</v>
      </c>
      <c r="F172" s="168" t="s">
        <v>1433</v>
      </c>
      <c r="H172" s="169">
        <v>350.70299999999997</v>
      </c>
      <c r="I172" s="170"/>
      <c r="L172" s="165"/>
      <c r="M172" s="171"/>
      <c r="N172" s="172"/>
      <c r="O172" s="172"/>
      <c r="P172" s="172"/>
      <c r="Q172" s="172"/>
      <c r="R172" s="172"/>
      <c r="S172" s="172"/>
      <c r="T172" s="173"/>
      <c r="AT172" s="167" t="s">
        <v>229</v>
      </c>
      <c r="AU172" s="167" t="s">
        <v>86</v>
      </c>
      <c r="AV172" s="13" t="s">
        <v>86</v>
      </c>
      <c r="AW172" s="13" t="s">
        <v>3</v>
      </c>
      <c r="AX172" s="13" t="s">
        <v>84</v>
      </c>
      <c r="AY172" s="167" t="s">
        <v>163</v>
      </c>
    </row>
    <row r="173" spans="1:65" s="2" customFormat="1" ht="33" customHeight="1">
      <c r="A173" s="30"/>
      <c r="B173" s="140"/>
      <c r="C173" s="141" t="s">
        <v>285</v>
      </c>
      <c r="D173" s="141" t="s">
        <v>164</v>
      </c>
      <c r="E173" s="142" t="s">
        <v>1210</v>
      </c>
      <c r="F173" s="143" t="s">
        <v>1211</v>
      </c>
      <c r="G173" s="144" t="s">
        <v>245</v>
      </c>
      <c r="H173" s="145">
        <v>38.966999999999999</v>
      </c>
      <c r="I173" s="146"/>
      <c r="J173" s="147">
        <f>ROUND(I173*H173,2)</f>
        <v>0</v>
      </c>
      <c r="K173" s="143" t="s">
        <v>227</v>
      </c>
      <c r="L173" s="31"/>
      <c r="M173" s="148" t="s">
        <v>1</v>
      </c>
      <c r="N173" s="149" t="s">
        <v>41</v>
      </c>
      <c r="O173" s="56"/>
      <c r="P173" s="150">
        <f>O173*H173</f>
        <v>0</v>
      </c>
      <c r="Q173" s="150">
        <v>0</v>
      </c>
      <c r="R173" s="150">
        <f>Q173*H173</f>
        <v>0</v>
      </c>
      <c r="S173" s="150">
        <v>0</v>
      </c>
      <c r="T173" s="151">
        <f>S173*H173</f>
        <v>0</v>
      </c>
      <c r="U173" s="30"/>
      <c r="V173" s="30"/>
      <c r="W173" s="30"/>
      <c r="X173" s="30"/>
      <c r="Y173" s="30"/>
      <c r="Z173" s="30"/>
      <c r="AA173" s="30"/>
      <c r="AB173" s="30"/>
      <c r="AC173" s="30"/>
      <c r="AD173" s="30"/>
      <c r="AE173" s="30"/>
      <c r="AR173" s="152" t="s">
        <v>162</v>
      </c>
      <c r="AT173" s="152" t="s">
        <v>164</v>
      </c>
      <c r="AU173" s="152" t="s">
        <v>86</v>
      </c>
      <c r="AY173" s="15" t="s">
        <v>163</v>
      </c>
      <c r="BE173" s="153">
        <f>IF(N173="základní",J173,0)</f>
        <v>0</v>
      </c>
      <c r="BF173" s="153">
        <f>IF(N173="snížená",J173,0)</f>
        <v>0</v>
      </c>
      <c r="BG173" s="153">
        <f>IF(N173="zákl. přenesená",J173,0)</f>
        <v>0</v>
      </c>
      <c r="BH173" s="153">
        <f>IF(N173="sníž. přenesená",J173,0)</f>
        <v>0</v>
      </c>
      <c r="BI173" s="153">
        <f>IF(N173="nulová",J173,0)</f>
        <v>0</v>
      </c>
      <c r="BJ173" s="15" t="s">
        <v>84</v>
      </c>
      <c r="BK173" s="153">
        <f>ROUND(I173*H173,2)</f>
        <v>0</v>
      </c>
      <c r="BL173" s="15" t="s">
        <v>162</v>
      </c>
      <c r="BM173" s="152" t="s">
        <v>1212</v>
      </c>
    </row>
    <row r="174" spans="1:65" s="11" customFormat="1" ht="22.9" customHeight="1">
      <c r="B174" s="129"/>
      <c r="D174" s="130" t="s">
        <v>75</v>
      </c>
      <c r="E174" s="163" t="s">
        <v>604</v>
      </c>
      <c r="F174" s="163" t="s">
        <v>605</v>
      </c>
      <c r="I174" s="132"/>
      <c r="J174" s="164">
        <f>BK174</f>
        <v>0</v>
      </c>
      <c r="L174" s="129"/>
      <c r="M174" s="134"/>
      <c r="N174" s="135"/>
      <c r="O174" s="135"/>
      <c r="P174" s="136">
        <f>P175</f>
        <v>0</v>
      </c>
      <c r="Q174" s="135"/>
      <c r="R174" s="136">
        <f>R175</f>
        <v>0</v>
      </c>
      <c r="S174" s="135"/>
      <c r="T174" s="137">
        <f>T175</f>
        <v>0</v>
      </c>
      <c r="AR174" s="130" t="s">
        <v>84</v>
      </c>
      <c r="AT174" s="138" t="s">
        <v>75</v>
      </c>
      <c r="AU174" s="138" t="s">
        <v>84</v>
      </c>
      <c r="AY174" s="130" t="s">
        <v>163</v>
      </c>
      <c r="BK174" s="139">
        <f>BK175</f>
        <v>0</v>
      </c>
    </row>
    <row r="175" spans="1:65" s="2" customFormat="1" ht="24.2" customHeight="1">
      <c r="A175" s="30"/>
      <c r="B175" s="140"/>
      <c r="C175" s="141" t="s">
        <v>289</v>
      </c>
      <c r="D175" s="141" t="s">
        <v>164</v>
      </c>
      <c r="E175" s="142" t="s">
        <v>1434</v>
      </c>
      <c r="F175" s="143" t="s">
        <v>1435</v>
      </c>
      <c r="G175" s="144" t="s">
        <v>245</v>
      </c>
      <c r="H175" s="145">
        <v>10.791</v>
      </c>
      <c r="I175" s="146"/>
      <c r="J175" s="147">
        <f>ROUND(I175*H175,2)</f>
        <v>0</v>
      </c>
      <c r="K175" s="143" t="s">
        <v>227</v>
      </c>
      <c r="L175" s="31"/>
      <c r="M175" s="148" t="s">
        <v>1</v>
      </c>
      <c r="N175" s="149" t="s">
        <v>41</v>
      </c>
      <c r="O175" s="56"/>
      <c r="P175" s="150">
        <f>O175*H175</f>
        <v>0</v>
      </c>
      <c r="Q175" s="150">
        <v>0</v>
      </c>
      <c r="R175" s="150">
        <f>Q175*H175</f>
        <v>0</v>
      </c>
      <c r="S175" s="150">
        <v>0</v>
      </c>
      <c r="T175" s="151">
        <f>S175*H175</f>
        <v>0</v>
      </c>
      <c r="U175" s="30"/>
      <c r="V175" s="30"/>
      <c r="W175" s="30"/>
      <c r="X175" s="30"/>
      <c r="Y175" s="30"/>
      <c r="Z175" s="30"/>
      <c r="AA175" s="30"/>
      <c r="AB175" s="30"/>
      <c r="AC175" s="30"/>
      <c r="AD175" s="30"/>
      <c r="AE175" s="30"/>
      <c r="AR175" s="152" t="s">
        <v>162</v>
      </c>
      <c r="AT175" s="152" t="s">
        <v>164</v>
      </c>
      <c r="AU175" s="152" t="s">
        <v>86</v>
      </c>
      <c r="AY175" s="15" t="s">
        <v>163</v>
      </c>
      <c r="BE175" s="153">
        <f>IF(N175="základní",J175,0)</f>
        <v>0</v>
      </c>
      <c r="BF175" s="153">
        <f>IF(N175="snížená",J175,0)</f>
        <v>0</v>
      </c>
      <c r="BG175" s="153">
        <f>IF(N175="zákl. přenesená",J175,0)</f>
        <v>0</v>
      </c>
      <c r="BH175" s="153">
        <f>IF(N175="sníž. přenesená",J175,0)</f>
        <v>0</v>
      </c>
      <c r="BI175" s="153">
        <f>IF(N175="nulová",J175,0)</f>
        <v>0</v>
      </c>
      <c r="BJ175" s="15" t="s">
        <v>84</v>
      </c>
      <c r="BK175" s="153">
        <f>ROUND(I175*H175,2)</f>
        <v>0</v>
      </c>
      <c r="BL175" s="15" t="s">
        <v>162</v>
      </c>
      <c r="BM175" s="152" t="s">
        <v>1436</v>
      </c>
    </row>
    <row r="176" spans="1:65" s="11" customFormat="1" ht="25.9" customHeight="1">
      <c r="B176" s="129"/>
      <c r="D176" s="130" t="s">
        <v>75</v>
      </c>
      <c r="E176" s="131" t="s">
        <v>610</v>
      </c>
      <c r="F176" s="131" t="s">
        <v>611</v>
      </c>
      <c r="I176" s="132"/>
      <c r="J176" s="133">
        <f>BK176</f>
        <v>0</v>
      </c>
      <c r="L176" s="129"/>
      <c r="M176" s="134"/>
      <c r="N176" s="135"/>
      <c r="O176" s="135"/>
      <c r="P176" s="136">
        <f>P177+P189+P219+P227+P233+P236+P248+P259+P271</f>
        <v>0</v>
      </c>
      <c r="Q176" s="135"/>
      <c r="R176" s="136">
        <f>R177+R189+R219+R227+R233+R236+R248+R259+R271</f>
        <v>17.330192659999998</v>
      </c>
      <c r="S176" s="135"/>
      <c r="T176" s="137">
        <f>T177+T189+T219+T227+T233+T236+T248+T259+T271</f>
        <v>3.1607800000000004</v>
      </c>
      <c r="AR176" s="130" t="s">
        <v>86</v>
      </c>
      <c r="AT176" s="138" t="s">
        <v>75</v>
      </c>
      <c r="AU176" s="138" t="s">
        <v>76</v>
      </c>
      <c r="AY176" s="130" t="s">
        <v>163</v>
      </c>
      <c r="BK176" s="139">
        <f>BK177+BK189+BK219+BK227+BK233+BK236+BK248+BK259+BK271</f>
        <v>0</v>
      </c>
    </row>
    <row r="177" spans="1:65" s="11" customFormat="1" ht="22.9" customHeight="1">
      <c r="B177" s="129"/>
      <c r="D177" s="130" t="s">
        <v>75</v>
      </c>
      <c r="E177" s="163" t="s">
        <v>651</v>
      </c>
      <c r="F177" s="163" t="s">
        <v>652</v>
      </c>
      <c r="I177" s="132"/>
      <c r="J177" s="164">
        <f>BK177</f>
        <v>0</v>
      </c>
      <c r="L177" s="129"/>
      <c r="M177" s="134"/>
      <c r="N177" s="135"/>
      <c r="O177" s="135"/>
      <c r="P177" s="136">
        <f>SUM(P178:P188)</f>
        <v>0</v>
      </c>
      <c r="Q177" s="135"/>
      <c r="R177" s="136">
        <f>SUM(R178:R188)</f>
        <v>0.9361155000000001</v>
      </c>
      <c r="S177" s="135"/>
      <c r="T177" s="137">
        <f>SUM(T178:T188)</f>
        <v>0</v>
      </c>
      <c r="AR177" s="130" t="s">
        <v>86</v>
      </c>
      <c r="AT177" s="138" t="s">
        <v>75</v>
      </c>
      <c r="AU177" s="138" t="s">
        <v>84</v>
      </c>
      <c r="AY177" s="130" t="s">
        <v>163</v>
      </c>
      <c r="BK177" s="139">
        <f>SUM(BK178:BK188)</f>
        <v>0</v>
      </c>
    </row>
    <row r="178" spans="1:65" s="2" customFormat="1" ht="33" customHeight="1">
      <c r="A178" s="30"/>
      <c r="B178" s="140"/>
      <c r="C178" s="141" t="s">
        <v>293</v>
      </c>
      <c r="D178" s="141" t="s">
        <v>164</v>
      </c>
      <c r="E178" s="142" t="s">
        <v>1222</v>
      </c>
      <c r="F178" s="143" t="s">
        <v>1223</v>
      </c>
      <c r="G178" s="144" t="s">
        <v>253</v>
      </c>
      <c r="H178" s="145">
        <v>207.5</v>
      </c>
      <c r="I178" s="146"/>
      <c r="J178" s="147">
        <f>ROUND(I178*H178,2)</f>
        <v>0</v>
      </c>
      <c r="K178" s="143" t="s">
        <v>227</v>
      </c>
      <c r="L178" s="31"/>
      <c r="M178" s="148" t="s">
        <v>1</v>
      </c>
      <c r="N178" s="149" t="s">
        <v>41</v>
      </c>
      <c r="O178" s="56"/>
      <c r="P178" s="150">
        <f>O178*H178</f>
        <v>0</v>
      </c>
      <c r="Q178" s="150">
        <v>0</v>
      </c>
      <c r="R178" s="150">
        <f>Q178*H178</f>
        <v>0</v>
      </c>
      <c r="S178" s="150">
        <v>0</v>
      </c>
      <c r="T178" s="151">
        <f>S178*H178</f>
        <v>0</v>
      </c>
      <c r="U178" s="30"/>
      <c r="V178" s="30"/>
      <c r="W178" s="30"/>
      <c r="X178" s="30"/>
      <c r="Y178" s="30"/>
      <c r="Z178" s="30"/>
      <c r="AA178" s="30"/>
      <c r="AB178" s="30"/>
      <c r="AC178" s="30"/>
      <c r="AD178" s="30"/>
      <c r="AE178" s="30"/>
      <c r="AR178" s="152" t="s">
        <v>289</v>
      </c>
      <c r="AT178" s="152" t="s">
        <v>164</v>
      </c>
      <c r="AU178" s="152" t="s">
        <v>86</v>
      </c>
      <c r="AY178" s="15" t="s">
        <v>163</v>
      </c>
      <c r="BE178" s="153">
        <f>IF(N178="základní",J178,0)</f>
        <v>0</v>
      </c>
      <c r="BF178" s="153">
        <f>IF(N178="snížená",J178,0)</f>
        <v>0</v>
      </c>
      <c r="BG178" s="153">
        <f>IF(N178="zákl. přenesená",J178,0)</f>
        <v>0</v>
      </c>
      <c r="BH178" s="153">
        <f>IF(N178="sníž. přenesená",J178,0)</f>
        <v>0</v>
      </c>
      <c r="BI178" s="153">
        <f>IF(N178="nulová",J178,0)</f>
        <v>0</v>
      </c>
      <c r="BJ178" s="15" t="s">
        <v>84</v>
      </c>
      <c r="BK178" s="153">
        <f>ROUND(I178*H178,2)</f>
        <v>0</v>
      </c>
      <c r="BL178" s="15" t="s">
        <v>289</v>
      </c>
      <c r="BM178" s="152" t="s">
        <v>1224</v>
      </c>
    </row>
    <row r="179" spans="1:65" s="13" customFormat="1" ht="11.25">
      <c r="B179" s="165"/>
      <c r="D179" s="166" t="s">
        <v>229</v>
      </c>
      <c r="E179" s="167" t="s">
        <v>1</v>
      </c>
      <c r="F179" s="168" t="s">
        <v>1419</v>
      </c>
      <c r="H179" s="169">
        <v>192</v>
      </c>
      <c r="I179" s="170"/>
      <c r="L179" s="165"/>
      <c r="M179" s="171"/>
      <c r="N179" s="172"/>
      <c r="O179" s="172"/>
      <c r="P179" s="172"/>
      <c r="Q179" s="172"/>
      <c r="R179" s="172"/>
      <c r="S179" s="172"/>
      <c r="T179" s="173"/>
      <c r="AT179" s="167" t="s">
        <v>229</v>
      </c>
      <c r="AU179" s="167" t="s">
        <v>86</v>
      </c>
      <c r="AV179" s="13" t="s">
        <v>86</v>
      </c>
      <c r="AW179" s="13" t="s">
        <v>32</v>
      </c>
      <c r="AX179" s="13" t="s">
        <v>76</v>
      </c>
      <c r="AY179" s="167" t="s">
        <v>163</v>
      </c>
    </row>
    <row r="180" spans="1:65" s="13" customFormat="1" ht="11.25">
      <c r="B180" s="165"/>
      <c r="D180" s="166" t="s">
        <v>229</v>
      </c>
      <c r="E180" s="167" t="s">
        <v>1</v>
      </c>
      <c r="F180" s="168" t="s">
        <v>1420</v>
      </c>
      <c r="H180" s="169">
        <v>12.7</v>
      </c>
      <c r="I180" s="170"/>
      <c r="L180" s="165"/>
      <c r="M180" s="171"/>
      <c r="N180" s="172"/>
      <c r="O180" s="172"/>
      <c r="P180" s="172"/>
      <c r="Q180" s="172"/>
      <c r="R180" s="172"/>
      <c r="S180" s="172"/>
      <c r="T180" s="173"/>
      <c r="AT180" s="167" t="s">
        <v>229</v>
      </c>
      <c r="AU180" s="167" t="s">
        <v>86</v>
      </c>
      <c r="AV180" s="13" t="s">
        <v>86</v>
      </c>
      <c r="AW180" s="13" t="s">
        <v>32</v>
      </c>
      <c r="AX180" s="13" t="s">
        <v>76</v>
      </c>
      <c r="AY180" s="167" t="s">
        <v>163</v>
      </c>
    </row>
    <row r="181" spans="1:65" s="13" customFormat="1" ht="11.25">
      <c r="B181" s="165"/>
      <c r="D181" s="166" t="s">
        <v>229</v>
      </c>
      <c r="E181" s="167" t="s">
        <v>1</v>
      </c>
      <c r="F181" s="168" t="s">
        <v>1421</v>
      </c>
      <c r="H181" s="169">
        <v>2.8</v>
      </c>
      <c r="I181" s="170"/>
      <c r="L181" s="165"/>
      <c r="M181" s="171"/>
      <c r="N181" s="172"/>
      <c r="O181" s="172"/>
      <c r="P181" s="172"/>
      <c r="Q181" s="172"/>
      <c r="R181" s="172"/>
      <c r="S181" s="172"/>
      <c r="T181" s="173"/>
      <c r="AT181" s="167" t="s">
        <v>229</v>
      </c>
      <c r="AU181" s="167" t="s">
        <v>86</v>
      </c>
      <c r="AV181" s="13" t="s">
        <v>86</v>
      </c>
      <c r="AW181" s="13" t="s">
        <v>32</v>
      </c>
      <c r="AX181" s="13" t="s">
        <v>76</v>
      </c>
      <c r="AY181" s="167" t="s">
        <v>163</v>
      </c>
    </row>
    <row r="182" spans="1:65" s="2" customFormat="1" ht="24.2" customHeight="1">
      <c r="A182" s="30"/>
      <c r="B182" s="140"/>
      <c r="C182" s="174" t="s">
        <v>297</v>
      </c>
      <c r="D182" s="174" t="s">
        <v>618</v>
      </c>
      <c r="E182" s="175" t="s">
        <v>1229</v>
      </c>
      <c r="F182" s="176" t="s">
        <v>1230</v>
      </c>
      <c r="G182" s="177" t="s">
        <v>253</v>
      </c>
      <c r="H182" s="178">
        <v>211.65</v>
      </c>
      <c r="I182" s="179"/>
      <c r="J182" s="180">
        <f>ROUND(I182*H182,2)</f>
        <v>0</v>
      </c>
      <c r="K182" s="176" t="s">
        <v>227</v>
      </c>
      <c r="L182" s="181"/>
      <c r="M182" s="182" t="s">
        <v>1</v>
      </c>
      <c r="N182" s="183" t="s">
        <v>41</v>
      </c>
      <c r="O182" s="56"/>
      <c r="P182" s="150">
        <f>O182*H182</f>
        <v>0</v>
      </c>
      <c r="Q182" s="150">
        <v>1.75E-3</v>
      </c>
      <c r="R182" s="150">
        <f>Q182*H182</f>
        <v>0.37038750000000004</v>
      </c>
      <c r="S182" s="150">
        <v>0</v>
      </c>
      <c r="T182" s="151">
        <f>S182*H182</f>
        <v>0</v>
      </c>
      <c r="U182" s="30"/>
      <c r="V182" s="30"/>
      <c r="W182" s="30"/>
      <c r="X182" s="30"/>
      <c r="Y182" s="30"/>
      <c r="Z182" s="30"/>
      <c r="AA182" s="30"/>
      <c r="AB182" s="30"/>
      <c r="AC182" s="30"/>
      <c r="AD182" s="30"/>
      <c r="AE182" s="30"/>
      <c r="AR182" s="152" t="s">
        <v>362</v>
      </c>
      <c r="AT182" s="152" t="s">
        <v>618</v>
      </c>
      <c r="AU182" s="152" t="s">
        <v>86</v>
      </c>
      <c r="AY182" s="15" t="s">
        <v>163</v>
      </c>
      <c r="BE182" s="153">
        <f>IF(N182="základní",J182,0)</f>
        <v>0</v>
      </c>
      <c r="BF182" s="153">
        <f>IF(N182="snížená",J182,0)</f>
        <v>0</v>
      </c>
      <c r="BG182" s="153">
        <f>IF(N182="zákl. přenesená",J182,0)</f>
        <v>0</v>
      </c>
      <c r="BH182" s="153">
        <f>IF(N182="sníž. přenesená",J182,0)</f>
        <v>0</v>
      </c>
      <c r="BI182" s="153">
        <f>IF(N182="nulová",J182,0)</f>
        <v>0</v>
      </c>
      <c r="BJ182" s="15" t="s">
        <v>84</v>
      </c>
      <c r="BK182" s="153">
        <f>ROUND(I182*H182,2)</f>
        <v>0</v>
      </c>
      <c r="BL182" s="15" t="s">
        <v>289</v>
      </c>
      <c r="BM182" s="152" t="s">
        <v>1231</v>
      </c>
    </row>
    <row r="183" spans="1:65" s="13" customFormat="1" ht="11.25">
      <c r="B183" s="165"/>
      <c r="D183" s="166" t="s">
        <v>229</v>
      </c>
      <c r="F183" s="168" t="s">
        <v>1437</v>
      </c>
      <c r="H183" s="169">
        <v>211.65</v>
      </c>
      <c r="I183" s="170"/>
      <c r="L183" s="165"/>
      <c r="M183" s="171"/>
      <c r="N183" s="172"/>
      <c r="O183" s="172"/>
      <c r="P183" s="172"/>
      <c r="Q183" s="172"/>
      <c r="R183" s="172"/>
      <c r="S183" s="172"/>
      <c r="T183" s="173"/>
      <c r="AT183" s="167" t="s">
        <v>229</v>
      </c>
      <c r="AU183" s="167" t="s">
        <v>86</v>
      </c>
      <c r="AV183" s="13" t="s">
        <v>86</v>
      </c>
      <c r="AW183" s="13" t="s">
        <v>3</v>
      </c>
      <c r="AX183" s="13" t="s">
        <v>84</v>
      </c>
      <c r="AY183" s="167" t="s">
        <v>163</v>
      </c>
    </row>
    <row r="184" spans="1:65" s="2" customFormat="1" ht="24.2" customHeight="1">
      <c r="A184" s="30"/>
      <c r="B184" s="140"/>
      <c r="C184" s="141" t="s">
        <v>301</v>
      </c>
      <c r="D184" s="141" t="s">
        <v>164</v>
      </c>
      <c r="E184" s="142" t="s">
        <v>1438</v>
      </c>
      <c r="F184" s="143" t="s">
        <v>1439</v>
      </c>
      <c r="G184" s="144" t="s">
        <v>253</v>
      </c>
      <c r="H184" s="145">
        <v>66.400000000000006</v>
      </c>
      <c r="I184" s="146"/>
      <c r="J184" s="147">
        <f>ROUND(I184*H184,2)</f>
        <v>0</v>
      </c>
      <c r="K184" s="143" t="s">
        <v>227</v>
      </c>
      <c r="L184" s="31"/>
      <c r="M184" s="148" t="s">
        <v>1</v>
      </c>
      <c r="N184" s="149" t="s">
        <v>41</v>
      </c>
      <c r="O184" s="56"/>
      <c r="P184" s="150">
        <f>O184*H184</f>
        <v>0</v>
      </c>
      <c r="Q184" s="150">
        <v>6.0000000000000001E-3</v>
      </c>
      <c r="R184" s="150">
        <f>Q184*H184</f>
        <v>0.39840000000000003</v>
      </c>
      <c r="S184" s="150">
        <v>0</v>
      </c>
      <c r="T184" s="151">
        <f>S184*H184</f>
        <v>0</v>
      </c>
      <c r="U184" s="30"/>
      <c r="V184" s="30"/>
      <c r="W184" s="30"/>
      <c r="X184" s="30"/>
      <c r="Y184" s="30"/>
      <c r="Z184" s="30"/>
      <c r="AA184" s="30"/>
      <c r="AB184" s="30"/>
      <c r="AC184" s="30"/>
      <c r="AD184" s="30"/>
      <c r="AE184" s="30"/>
      <c r="AR184" s="152" t="s">
        <v>289</v>
      </c>
      <c r="AT184" s="152" t="s">
        <v>164</v>
      </c>
      <c r="AU184" s="152" t="s">
        <v>86</v>
      </c>
      <c r="AY184" s="15" t="s">
        <v>163</v>
      </c>
      <c r="BE184" s="153">
        <f>IF(N184="základní",J184,0)</f>
        <v>0</v>
      </c>
      <c r="BF184" s="153">
        <f>IF(N184="snížená",J184,0)</f>
        <v>0</v>
      </c>
      <c r="BG184" s="153">
        <f>IF(N184="zákl. přenesená",J184,0)</f>
        <v>0</v>
      </c>
      <c r="BH184" s="153">
        <f>IF(N184="sníž. přenesená",J184,0)</f>
        <v>0</v>
      </c>
      <c r="BI184" s="153">
        <f>IF(N184="nulová",J184,0)</f>
        <v>0</v>
      </c>
      <c r="BJ184" s="15" t="s">
        <v>84</v>
      </c>
      <c r="BK184" s="153">
        <f>ROUND(I184*H184,2)</f>
        <v>0</v>
      </c>
      <c r="BL184" s="15" t="s">
        <v>289</v>
      </c>
      <c r="BM184" s="152" t="s">
        <v>1440</v>
      </c>
    </row>
    <row r="185" spans="1:65" s="13" customFormat="1" ht="11.25">
      <c r="B185" s="165"/>
      <c r="D185" s="166" t="s">
        <v>229</v>
      </c>
      <c r="E185" s="167" t="s">
        <v>1</v>
      </c>
      <c r="F185" s="168" t="s">
        <v>1410</v>
      </c>
      <c r="H185" s="169">
        <v>66.400000000000006</v>
      </c>
      <c r="I185" s="170"/>
      <c r="L185" s="165"/>
      <c r="M185" s="171"/>
      <c r="N185" s="172"/>
      <c r="O185" s="172"/>
      <c r="P185" s="172"/>
      <c r="Q185" s="172"/>
      <c r="R185" s="172"/>
      <c r="S185" s="172"/>
      <c r="T185" s="173"/>
      <c r="AT185" s="167" t="s">
        <v>229</v>
      </c>
      <c r="AU185" s="167" t="s">
        <v>86</v>
      </c>
      <c r="AV185" s="13" t="s">
        <v>86</v>
      </c>
      <c r="AW185" s="13" t="s">
        <v>32</v>
      </c>
      <c r="AX185" s="13" t="s">
        <v>84</v>
      </c>
      <c r="AY185" s="167" t="s">
        <v>163</v>
      </c>
    </row>
    <row r="186" spans="1:65" s="2" customFormat="1" ht="24.2" customHeight="1">
      <c r="A186" s="30"/>
      <c r="B186" s="140"/>
      <c r="C186" s="174" t="s">
        <v>93</v>
      </c>
      <c r="D186" s="174" t="s">
        <v>618</v>
      </c>
      <c r="E186" s="175" t="s">
        <v>1441</v>
      </c>
      <c r="F186" s="176" t="s">
        <v>1442</v>
      </c>
      <c r="G186" s="177" t="s">
        <v>253</v>
      </c>
      <c r="H186" s="178">
        <v>69.72</v>
      </c>
      <c r="I186" s="179"/>
      <c r="J186" s="180">
        <f>ROUND(I186*H186,2)</f>
        <v>0</v>
      </c>
      <c r="K186" s="176" t="s">
        <v>227</v>
      </c>
      <c r="L186" s="181"/>
      <c r="M186" s="182" t="s">
        <v>1</v>
      </c>
      <c r="N186" s="183" t="s">
        <v>41</v>
      </c>
      <c r="O186" s="56"/>
      <c r="P186" s="150">
        <f>O186*H186</f>
        <v>0</v>
      </c>
      <c r="Q186" s="150">
        <v>2.3999999999999998E-3</v>
      </c>
      <c r="R186" s="150">
        <f>Q186*H186</f>
        <v>0.16732799999999998</v>
      </c>
      <c r="S186" s="150">
        <v>0</v>
      </c>
      <c r="T186" s="151">
        <f>S186*H186</f>
        <v>0</v>
      </c>
      <c r="U186" s="30"/>
      <c r="V186" s="30"/>
      <c r="W186" s="30"/>
      <c r="X186" s="30"/>
      <c r="Y186" s="30"/>
      <c r="Z186" s="30"/>
      <c r="AA186" s="30"/>
      <c r="AB186" s="30"/>
      <c r="AC186" s="30"/>
      <c r="AD186" s="30"/>
      <c r="AE186" s="30"/>
      <c r="AR186" s="152" t="s">
        <v>362</v>
      </c>
      <c r="AT186" s="152" t="s">
        <v>618</v>
      </c>
      <c r="AU186" s="152" t="s">
        <v>86</v>
      </c>
      <c r="AY186" s="15" t="s">
        <v>163</v>
      </c>
      <c r="BE186" s="153">
        <f>IF(N186="základní",J186,0)</f>
        <v>0</v>
      </c>
      <c r="BF186" s="153">
        <f>IF(N186="snížená",J186,0)</f>
        <v>0</v>
      </c>
      <c r="BG186" s="153">
        <f>IF(N186="zákl. přenesená",J186,0)</f>
        <v>0</v>
      </c>
      <c r="BH186" s="153">
        <f>IF(N186="sníž. přenesená",J186,0)</f>
        <v>0</v>
      </c>
      <c r="BI186" s="153">
        <f>IF(N186="nulová",J186,0)</f>
        <v>0</v>
      </c>
      <c r="BJ186" s="15" t="s">
        <v>84</v>
      </c>
      <c r="BK186" s="153">
        <f>ROUND(I186*H186,2)</f>
        <v>0</v>
      </c>
      <c r="BL186" s="15" t="s">
        <v>289</v>
      </c>
      <c r="BM186" s="152" t="s">
        <v>1443</v>
      </c>
    </row>
    <row r="187" spans="1:65" s="13" customFormat="1" ht="11.25">
      <c r="B187" s="165"/>
      <c r="D187" s="166" t="s">
        <v>229</v>
      </c>
      <c r="F187" s="168" t="s">
        <v>1444</v>
      </c>
      <c r="H187" s="169">
        <v>69.72</v>
      </c>
      <c r="I187" s="170"/>
      <c r="L187" s="165"/>
      <c r="M187" s="171"/>
      <c r="N187" s="172"/>
      <c r="O187" s="172"/>
      <c r="P187" s="172"/>
      <c r="Q187" s="172"/>
      <c r="R187" s="172"/>
      <c r="S187" s="172"/>
      <c r="T187" s="173"/>
      <c r="AT187" s="167" t="s">
        <v>229</v>
      </c>
      <c r="AU187" s="167" t="s">
        <v>86</v>
      </c>
      <c r="AV187" s="13" t="s">
        <v>86</v>
      </c>
      <c r="AW187" s="13" t="s">
        <v>3</v>
      </c>
      <c r="AX187" s="13" t="s">
        <v>84</v>
      </c>
      <c r="AY187" s="167" t="s">
        <v>163</v>
      </c>
    </row>
    <row r="188" spans="1:65" s="2" customFormat="1" ht="24.2" customHeight="1">
      <c r="A188" s="30"/>
      <c r="B188" s="140"/>
      <c r="C188" s="141" t="s">
        <v>7</v>
      </c>
      <c r="D188" s="141" t="s">
        <v>164</v>
      </c>
      <c r="E188" s="142" t="s">
        <v>1445</v>
      </c>
      <c r="F188" s="143" t="s">
        <v>1446</v>
      </c>
      <c r="G188" s="144" t="s">
        <v>649</v>
      </c>
      <c r="H188" s="184"/>
      <c r="I188" s="146"/>
      <c r="J188" s="147">
        <f>ROUND(I188*H188,2)</f>
        <v>0</v>
      </c>
      <c r="K188" s="143" t="s">
        <v>227</v>
      </c>
      <c r="L188" s="31"/>
      <c r="M188" s="148" t="s">
        <v>1</v>
      </c>
      <c r="N188" s="149" t="s">
        <v>41</v>
      </c>
      <c r="O188" s="56"/>
      <c r="P188" s="150">
        <f>O188*H188</f>
        <v>0</v>
      </c>
      <c r="Q188" s="150">
        <v>0</v>
      </c>
      <c r="R188" s="150">
        <f>Q188*H188</f>
        <v>0</v>
      </c>
      <c r="S188" s="150">
        <v>0</v>
      </c>
      <c r="T188" s="151">
        <f>S188*H188</f>
        <v>0</v>
      </c>
      <c r="U188" s="30"/>
      <c r="V188" s="30"/>
      <c r="W188" s="30"/>
      <c r="X188" s="30"/>
      <c r="Y188" s="30"/>
      <c r="Z188" s="30"/>
      <c r="AA188" s="30"/>
      <c r="AB188" s="30"/>
      <c r="AC188" s="30"/>
      <c r="AD188" s="30"/>
      <c r="AE188" s="30"/>
      <c r="AR188" s="152" t="s">
        <v>289</v>
      </c>
      <c r="AT188" s="152" t="s">
        <v>164</v>
      </c>
      <c r="AU188" s="152" t="s">
        <v>86</v>
      </c>
      <c r="AY188" s="15" t="s">
        <v>163</v>
      </c>
      <c r="BE188" s="153">
        <f>IF(N188="základní",J188,0)</f>
        <v>0</v>
      </c>
      <c r="BF188" s="153">
        <f>IF(N188="snížená",J188,0)</f>
        <v>0</v>
      </c>
      <c r="BG188" s="153">
        <f>IF(N188="zákl. přenesená",J188,0)</f>
        <v>0</v>
      </c>
      <c r="BH188" s="153">
        <f>IF(N188="sníž. přenesená",J188,0)</f>
        <v>0</v>
      </c>
      <c r="BI188" s="153">
        <f>IF(N188="nulová",J188,0)</f>
        <v>0</v>
      </c>
      <c r="BJ188" s="15" t="s">
        <v>84</v>
      </c>
      <c r="BK188" s="153">
        <f>ROUND(I188*H188,2)</f>
        <v>0</v>
      </c>
      <c r="BL188" s="15" t="s">
        <v>289</v>
      </c>
      <c r="BM188" s="152" t="s">
        <v>1447</v>
      </c>
    </row>
    <row r="189" spans="1:65" s="11" customFormat="1" ht="22.9" customHeight="1">
      <c r="B189" s="129"/>
      <c r="D189" s="130" t="s">
        <v>75</v>
      </c>
      <c r="E189" s="163" t="s">
        <v>699</v>
      </c>
      <c r="F189" s="163" t="s">
        <v>700</v>
      </c>
      <c r="I189" s="132"/>
      <c r="J189" s="164">
        <f>BK189</f>
        <v>0</v>
      </c>
      <c r="L189" s="129"/>
      <c r="M189" s="134"/>
      <c r="N189" s="135"/>
      <c r="O189" s="135"/>
      <c r="P189" s="136">
        <f>SUM(P190:P218)</f>
        <v>0</v>
      </c>
      <c r="Q189" s="135"/>
      <c r="R189" s="136">
        <f>SUM(R190:R218)</f>
        <v>14.953254879999998</v>
      </c>
      <c r="S189" s="135"/>
      <c r="T189" s="137">
        <f>SUM(T190:T218)</f>
        <v>3.1607800000000004</v>
      </c>
      <c r="AR189" s="130" t="s">
        <v>86</v>
      </c>
      <c r="AT189" s="138" t="s">
        <v>75</v>
      </c>
      <c r="AU189" s="138" t="s">
        <v>84</v>
      </c>
      <c r="AY189" s="130" t="s">
        <v>163</v>
      </c>
      <c r="BK189" s="139">
        <f>SUM(BK190:BK218)</f>
        <v>0</v>
      </c>
    </row>
    <row r="190" spans="1:65" s="2" customFormat="1" ht="16.5" customHeight="1">
      <c r="A190" s="30"/>
      <c r="B190" s="140"/>
      <c r="C190" s="141" t="s">
        <v>130</v>
      </c>
      <c r="D190" s="141" t="s">
        <v>164</v>
      </c>
      <c r="E190" s="142" t="s">
        <v>1448</v>
      </c>
      <c r="F190" s="143" t="s">
        <v>1449</v>
      </c>
      <c r="G190" s="144" t="s">
        <v>193</v>
      </c>
      <c r="H190" s="145">
        <v>1</v>
      </c>
      <c r="I190" s="146"/>
      <c r="J190" s="147">
        <f>ROUND(I190*H190,2)</f>
        <v>0</v>
      </c>
      <c r="K190" s="143" t="s">
        <v>1</v>
      </c>
      <c r="L190" s="31"/>
      <c r="M190" s="148" t="s">
        <v>1</v>
      </c>
      <c r="N190" s="149" t="s">
        <v>41</v>
      </c>
      <c r="O190" s="56"/>
      <c r="P190" s="150">
        <f>O190*H190</f>
        <v>0</v>
      </c>
      <c r="Q190" s="150">
        <v>0</v>
      </c>
      <c r="R190" s="150">
        <f>Q190*H190</f>
        <v>0</v>
      </c>
      <c r="S190" s="150">
        <v>0</v>
      </c>
      <c r="T190" s="151">
        <f>S190*H190</f>
        <v>0</v>
      </c>
      <c r="U190" s="30"/>
      <c r="V190" s="30"/>
      <c r="W190" s="30"/>
      <c r="X190" s="30"/>
      <c r="Y190" s="30"/>
      <c r="Z190" s="30"/>
      <c r="AA190" s="30"/>
      <c r="AB190" s="30"/>
      <c r="AC190" s="30"/>
      <c r="AD190" s="30"/>
      <c r="AE190" s="30"/>
      <c r="AR190" s="152" t="s">
        <v>289</v>
      </c>
      <c r="AT190" s="152" t="s">
        <v>164</v>
      </c>
      <c r="AU190" s="152" t="s">
        <v>86</v>
      </c>
      <c r="AY190" s="15" t="s">
        <v>163</v>
      </c>
      <c r="BE190" s="153">
        <f>IF(N190="základní",J190,0)</f>
        <v>0</v>
      </c>
      <c r="BF190" s="153">
        <f>IF(N190="snížená",J190,0)</f>
        <v>0</v>
      </c>
      <c r="BG190" s="153">
        <f>IF(N190="zákl. přenesená",J190,0)</f>
        <v>0</v>
      </c>
      <c r="BH190" s="153">
        <f>IF(N190="sníž. přenesená",J190,0)</f>
        <v>0</v>
      </c>
      <c r="BI190" s="153">
        <f>IF(N190="nulová",J190,0)</f>
        <v>0</v>
      </c>
      <c r="BJ190" s="15" t="s">
        <v>84</v>
      </c>
      <c r="BK190" s="153">
        <f>ROUND(I190*H190,2)</f>
        <v>0</v>
      </c>
      <c r="BL190" s="15" t="s">
        <v>289</v>
      </c>
      <c r="BM190" s="152" t="s">
        <v>1450</v>
      </c>
    </row>
    <row r="191" spans="1:65" s="2" customFormat="1" ht="16.5" customHeight="1">
      <c r="A191" s="30"/>
      <c r="B191" s="140"/>
      <c r="C191" s="141" t="s">
        <v>133</v>
      </c>
      <c r="D191" s="141" t="s">
        <v>164</v>
      </c>
      <c r="E191" s="142" t="s">
        <v>1451</v>
      </c>
      <c r="F191" s="143" t="s">
        <v>1452</v>
      </c>
      <c r="G191" s="144" t="s">
        <v>253</v>
      </c>
      <c r="H191" s="145">
        <v>207.5</v>
      </c>
      <c r="I191" s="146"/>
      <c r="J191" s="147">
        <f>ROUND(I191*H191,2)</f>
        <v>0</v>
      </c>
      <c r="K191" s="143" t="s">
        <v>1</v>
      </c>
      <c r="L191" s="31"/>
      <c r="M191" s="148" t="s">
        <v>1</v>
      </c>
      <c r="N191" s="149" t="s">
        <v>41</v>
      </c>
      <c r="O191" s="56"/>
      <c r="P191" s="150">
        <f>O191*H191</f>
        <v>0</v>
      </c>
      <c r="Q191" s="150">
        <v>0</v>
      </c>
      <c r="R191" s="150">
        <f>Q191*H191</f>
        <v>0</v>
      </c>
      <c r="S191" s="150">
        <v>0</v>
      </c>
      <c r="T191" s="151">
        <f>S191*H191</f>
        <v>0</v>
      </c>
      <c r="U191" s="30"/>
      <c r="V191" s="30"/>
      <c r="W191" s="30"/>
      <c r="X191" s="30"/>
      <c r="Y191" s="30"/>
      <c r="Z191" s="30"/>
      <c r="AA191" s="30"/>
      <c r="AB191" s="30"/>
      <c r="AC191" s="30"/>
      <c r="AD191" s="30"/>
      <c r="AE191" s="30"/>
      <c r="AR191" s="152" t="s">
        <v>289</v>
      </c>
      <c r="AT191" s="152" t="s">
        <v>164</v>
      </c>
      <c r="AU191" s="152" t="s">
        <v>86</v>
      </c>
      <c r="AY191" s="15" t="s">
        <v>163</v>
      </c>
      <c r="BE191" s="153">
        <f>IF(N191="základní",J191,0)</f>
        <v>0</v>
      </c>
      <c r="BF191" s="153">
        <f>IF(N191="snížená",J191,0)</f>
        <v>0</v>
      </c>
      <c r="BG191" s="153">
        <f>IF(N191="zákl. přenesená",J191,0)</f>
        <v>0</v>
      </c>
      <c r="BH191" s="153">
        <f>IF(N191="sníž. přenesená",J191,0)</f>
        <v>0</v>
      </c>
      <c r="BI191" s="153">
        <f>IF(N191="nulová",J191,0)</f>
        <v>0</v>
      </c>
      <c r="BJ191" s="15" t="s">
        <v>84</v>
      </c>
      <c r="BK191" s="153">
        <f>ROUND(I191*H191,2)</f>
        <v>0</v>
      </c>
      <c r="BL191" s="15" t="s">
        <v>289</v>
      </c>
      <c r="BM191" s="152" t="s">
        <v>1453</v>
      </c>
    </row>
    <row r="192" spans="1:65" s="2" customFormat="1" ht="37.9" customHeight="1">
      <c r="A192" s="30"/>
      <c r="B192" s="140"/>
      <c r="C192" s="141" t="s">
        <v>317</v>
      </c>
      <c r="D192" s="141" t="s">
        <v>164</v>
      </c>
      <c r="E192" s="142" t="s">
        <v>1454</v>
      </c>
      <c r="F192" s="143" t="s">
        <v>1455</v>
      </c>
      <c r="G192" s="144" t="s">
        <v>253</v>
      </c>
      <c r="H192" s="145">
        <v>207.5</v>
      </c>
      <c r="I192" s="146"/>
      <c r="J192" s="147">
        <f>ROUND(I192*H192,2)</f>
        <v>0</v>
      </c>
      <c r="K192" s="143" t="s">
        <v>227</v>
      </c>
      <c r="L192" s="31"/>
      <c r="M192" s="148" t="s">
        <v>1</v>
      </c>
      <c r="N192" s="149" t="s">
        <v>41</v>
      </c>
      <c r="O192" s="56"/>
      <c r="P192" s="150">
        <f>O192*H192</f>
        <v>0</v>
      </c>
      <c r="Q192" s="150">
        <v>3.6819999999999999E-2</v>
      </c>
      <c r="R192" s="150">
        <f>Q192*H192</f>
        <v>7.6401499999999993</v>
      </c>
      <c r="S192" s="150">
        <v>0</v>
      </c>
      <c r="T192" s="151">
        <f>S192*H192</f>
        <v>0</v>
      </c>
      <c r="U192" s="30"/>
      <c r="V192" s="30"/>
      <c r="W192" s="30"/>
      <c r="X192" s="30"/>
      <c r="Y192" s="30"/>
      <c r="Z192" s="30"/>
      <c r="AA192" s="30"/>
      <c r="AB192" s="30"/>
      <c r="AC192" s="30"/>
      <c r="AD192" s="30"/>
      <c r="AE192" s="30"/>
      <c r="AR192" s="152" t="s">
        <v>289</v>
      </c>
      <c r="AT192" s="152" t="s">
        <v>164</v>
      </c>
      <c r="AU192" s="152" t="s">
        <v>86</v>
      </c>
      <c r="AY192" s="15" t="s">
        <v>163</v>
      </c>
      <c r="BE192" s="153">
        <f>IF(N192="základní",J192,0)</f>
        <v>0</v>
      </c>
      <c r="BF192" s="153">
        <f>IF(N192="snížená",J192,0)</f>
        <v>0</v>
      </c>
      <c r="BG192" s="153">
        <f>IF(N192="zákl. přenesená",J192,0)</f>
        <v>0</v>
      </c>
      <c r="BH192" s="153">
        <f>IF(N192="sníž. přenesená",J192,0)</f>
        <v>0</v>
      </c>
      <c r="BI192" s="153">
        <f>IF(N192="nulová",J192,0)</f>
        <v>0</v>
      </c>
      <c r="BJ192" s="15" t="s">
        <v>84</v>
      </c>
      <c r="BK192" s="153">
        <f>ROUND(I192*H192,2)</f>
        <v>0</v>
      </c>
      <c r="BL192" s="15" t="s">
        <v>289</v>
      </c>
      <c r="BM192" s="152" t="s">
        <v>1456</v>
      </c>
    </row>
    <row r="193" spans="1:65" s="13" customFormat="1" ht="11.25">
      <c r="B193" s="165"/>
      <c r="D193" s="166" t="s">
        <v>229</v>
      </c>
      <c r="E193" s="167" t="s">
        <v>1</v>
      </c>
      <c r="F193" s="168" t="s">
        <v>1419</v>
      </c>
      <c r="H193" s="169">
        <v>192</v>
      </c>
      <c r="I193" s="170"/>
      <c r="L193" s="165"/>
      <c r="M193" s="171"/>
      <c r="N193" s="172"/>
      <c r="O193" s="172"/>
      <c r="P193" s="172"/>
      <c r="Q193" s="172"/>
      <c r="R193" s="172"/>
      <c r="S193" s="172"/>
      <c r="T193" s="173"/>
      <c r="AT193" s="167" t="s">
        <v>229</v>
      </c>
      <c r="AU193" s="167" t="s">
        <v>86</v>
      </c>
      <c r="AV193" s="13" t="s">
        <v>86</v>
      </c>
      <c r="AW193" s="13" t="s">
        <v>32</v>
      </c>
      <c r="AX193" s="13" t="s">
        <v>76</v>
      </c>
      <c r="AY193" s="167" t="s">
        <v>163</v>
      </c>
    </row>
    <row r="194" spans="1:65" s="13" customFormat="1" ht="11.25">
      <c r="B194" s="165"/>
      <c r="D194" s="166" t="s">
        <v>229</v>
      </c>
      <c r="E194" s="167" t="s">
        <v>1</v>
      </c>
      <c r="F194" s="168" t="s">
        <v>1420</v>
      </c>
      <c r="H194" s="169">
        <v>12.7</v>
      </c>
      <c r="I194" s="170"/>
      <c r="L194" s="165"/>
      <c r="M194" s="171"/>
      <c r="N194" s="172"/>
      <c r="O194" s="172"/>
      <c r="P194" s="172"/>
      <c r="Q194" s="172"/>
      <c r="R194" s="172"/>
      <c r="S194" s="172"/>
      <c r="T194" s="173"/>
      <c r="AT194" s="167" t="s">
        <v>229</v>
      </c>
      <c r="AU194" s="167" t="s">
        <v>86</v>
      </c>
      <c r="AV194" s="13" t="s">
        <v>86</v>
      </c>
      <c r="AW194" s="13" t="s">
        <v>32</v>
      </c>
      <c r="AX194" s="13" t="s">
        <v>76</v>
      </c>
      <c r="AY194" s="167" t="s">
        <v>163</v>
      </c>
    </row>
    <row r="195" spans="1:65" s="13" customFormat="1" ht="11.25">
      <c r="B195" s="165"/>
      <c r="D195" s="166" t="s">
        <v>229</v>
      </c>
      <c r="E195" s="167" t="s">
        <v>1</v>
      </c>
      <c r="F195" s="168" t="s">
        <v>1421</v>
      </c>
      <c r="H195" s="169">
        <v>2.8</v>
      </c>
      <c r="I195" s="170"/>
      <c r="L195" s="165"/>
      <c r="M195" s="171"/>
      <c r="N195" s="172"/>
      <c r="O195" s="172"/>
      <c r="P195" s="172"/>
      <c r="Q195" s="172"/>
      <c r="R195" s="172"/>
      <c r="S195" s="172"/>
      <c r="T195" s="173"/>
      <c r="AT195" s="167" t="s">
        <v>229</v>
      </c>
      <c r="AU195" s="167" t="s">
        <v>86</v>
      </c>
      <c r="AV195" s="13" t="s">
        <v>86</v>
      </c>
      <c r="AW195" s="13" t="s">
        <v>32</v>
      </c>
      <c r="AX195" s="13" t="s">
        <v>76</v>
      </c>
      <c r="AY195" s="167" t="s">
        <v>163</v>
      </c>
    </row>
    <row r="196" spans="1:65" s="2" customFormat="1" ht="21.75" customHeight="1">
      <c r="A196" s="30"/>
      <c r="B196" s="140"/>
      <c r="C196" s="141" t="s">
        <v>326</v>
      </c>
      <c r="D196" s="141" t="s">
        <v>164</v>
      </c>
      <c r="E196" s="142" t="s">
        <v>721</v>
      </c>
      <c r="F196" s="143" t="s">
        <v>722</v>
      </c>
      <c r="G196" s="144" t="s">
        <v>253</v>
      </c>
      <c r="H196" s="145">
        <v>4.41</v>
      </c>
      <c r="I196" s="146"/>
      <c r="J196" s="147">
        <f>ROUND(I196*H196,2)</f>
        <v>0</v>
      </c>
      <c r="K196" s="143" t="s">
        <v>227</v>
      </c>
      <c r="L196" s="31"/>
      <c r="M196" s="148" t="s">
        <v>1</v>
      </c>
      <c r="N196" s="149" t="s">
        <v>41</v>
      </c>
      <c r="O196" s="56"/>
      <c r="P196" s="150">
        <f>O196*H196</f>
        <v>0</v>
      </c>
      <c r="Q196" s="150">
        <v>0</v>
      </c>
      <c r="R196" s="150">
        <f>Q196*H196</f>
        <v>0</v>
      </c>
      <c r="S196" s="150">
        <v>1.7999999999999999E-2</v>
      </c>
      <c r="T196" s="151">
        <f>S196*H196</f>
        <v>7.9379999999999992E-2</v>
      </c>
      <c r="U196" s="30"/>
      <c r="V196" s="30"/>
      <c r="W196" s="30"/>
      <c r="X196" s="30"/>
      <c r="Y196" s="30"/>
      <c r="Z196" s="30"/>
      <c r="AA196" s="30"/>
      <c r="AB196" s="30"/>
      <c r="AC196" s="30"/>
      <c r="AD196" s="30"/>
      <c r="AE196" s="30"/>
      <c r="AR196" s="152" t="s">
        <v>289</v>
      </c>
      <c r="AT196" s="152" t="s">
        <v>164</v>
      </c>
      <c r="AU196" s="152" t="s">
        <v>86</v>
      </c>
      <c r="AY196" s="15" t="s">
        <v>163</v>
      </c>
      <c r="BE196" s="153">
        <f>IF(N196="základní",J196,0)</f>
        <v>0</v>
      </c>
      <c r="BF196" s="153">
        <f>IF(N196="snížená",J196,0)</f>
        <v>0</v>
      </c>
      <c r="BG196" s="153">
        <f>IF(N196="zákl. přenesená",J196,0)</f>
        <v>0</v>
      </c>
      <c r="BH196" s="153">
        <f>IF(N196="sníž. přenesená",J196,0)</f>
        <v>0</v>
      </c>
      <c r="BI196" s="153">
        <f>IF(N196="nulová",J196,0)</f>
        <v>0</v>
      </c>
      <c r="BJ196" s="15" t="s">
        <v>84</v>
      </c>
      <c r="BK196" s="153">
        <f>ROUND(I196*H196,2)</f>
        <v>0</v>
      </c>
      <c r="BL196" s="15" t="s">
        <v>289</v>
      </c>
      <c r="BM196" s="152" t="s">
        <v>1249</v>
      </c>
    </row>
    <row r="197" spans="1:65" s="13" customFormat="1" ht="11.25">
      <c r="B197" s="165"/>
      <c r="D197" s="166" t="s">
        <v>229</v>
      </c>
      <c r="E197" s="167" t="s">
        <v>1</v>
      </c>
      <c r="F197" s="168" t="s">
        <v>1457</v>
      </c>
      <c r="H197" s="169">
        <v>4.41</v>
      </c>
      <c r="I197" s="170"/>
      <c r="L197" s="165"/>
      <c r="M197" s="171"/>
      <c r="N197" s="172"/>
      <c r="O197" s="172"/>
      <c r="P197" s="172"/>
      <c r="Q197" s="172"/>
      <c r="R197" s="172"/>
      <c r="S197" s="172"/>
      <c r="T197" s="173"/>
      <c r="AT197" s="167" t="s">
        <v>229</v>
      </c>
      <c r="AU197" s="167" t="s">
        <v>86</v>
      </c>
      <c r="AV197" s="13" t="s">
        <v>86</v>
      </c>
      <c r="AW197" s="13" t="s">
        <v>32</v>
      </c>
      <c r="AX197" s="13" t="s">
        <v>76</v>
      </c>
      <c r="AY197" s="167" t="s">
        <v>163</v>
      </c>
    </row>
    <row r="198" spans="1:65" s="2" customFormat="1" ht="16.5" customHeight="1">
      <c r="A198" s="30"/>
      <c r="B198" s="140"/>
      <c r="C198" s="141" t="s">
        <v>333</v>
      </c>
      <c r="D198" s="141" t="s">
        <v>164</v>
      </c>
      <c r="E198" s="142" t="s">
        <v>1252</v>
      </c>
      <c r="F198" s="143" t="s">
        <v>1253</v>
      </c>
      <c r="G198" s="144" t="s">
        <v>253</v>
      </c>
      <c r="H198" s="145">
        <v>194.8</v>
      </c>
      <c r="I198" s="146"/>
      <c r="J198" s="147">
        <f>ROUND(I198*H198,2)</f>
        <v>0</v>
      </c>
      <c r="K198" s="143" t="s">
        <v>227</v>
      </c>
      <c r="L198" s="31"/>
      <c r="M198" s="148" t="s">
        <v>1</v>
      </c>
      <c r="N198" s="149" t="s">
        <v>41</v>
      </c>
      <c r="O198" s="56"/>
      <c r="P198" s="150">
        <f>O198*H198</f>
        <v>0</v>
      </c>
      <c r="Q198" s="150">
        <v>0</v>
      </c>
      <c r="R198" s="150">
        <f>Q198*H198</f>
        <v>0</v>
      </c>
      <c r="S198" s="150">
        <v>0</v>
      </c>
      <c r="T198" s="151">
        <f>S198*H198</f>
        <v>0</v>
      </c>
      <c r="U198" s="30"/>
      <c r="V198" s="30"/>
      <c r="W198" s="30"/>
      <c r="X198" s="30"/>
      <c r="Y198" s="30"/>
      <c r="Z198" s="30"/>
      <c r="AA198" s="30"/>
      <c r="AB198" s="30"/>
      <c r="AC198" s="30"/>
      <c r="AD198" s="30"/>
      <c r="AE198" s="30"/>
      <c r="AR198" s="152" t="s">
        <v>289</v>
      </c>
      <c r="AT198" s="152" t="s">
        <v>164</v>
      </c>
      <c r="AU198" s="152" t="s">
        <v>86</v>
      </c>
      <c r="AY198" s="15" t="s">
        <v>163</v>
      </c>
      <c r="BE198" s="153">
        <f>IF(N198="základní",J198,0)</f>
        <v>0</v>
      </c>
      <c r="BF198" s="153">
        <f>IF(N198="snížená",J198,0)</f>
        <v>0</v>
      </c>
      <c r="BG198" s="153">
        <f>IF(N198="zákl. přenesená",J198,0)</f>
        <v>0</v>
      </c>
      <c r="BH198" s="153">
        <f>IF(N198="sníž. přenesená",J198,0)</f>
        <v>0</v>
      </c>
      <c r="BI198" s="153">
        <f>IF(N198="nulová",J198,0)</f>
        <v>0</v>
      </c>
      <c r="BJ198" s="15" t="s">
        <v>84</v>
      </c>
      <c r="BK198" s="153">
        <f>ROUND(I198*H198,2)</f>
        <v>0</v>
      </c>
      <c r="BL198" s="15" t="s">
        <v>289</v>
      </c>
      <c r="BM198" s="152" t="s">
        <v>1254</v>
      </c>
    </row>
    <row r="199" spans="1:65" s="13" customFormat="1" ht="11.25">
      <c r="B199" s="165"/>
      <c r="D199" s="166" t="s">
        <v>229</v>
      </c>
      <c r="E199" s="167" t="s">
        <v>1</v>
      </c>
      <c r="F199" s="168" t="s">
        <v>1419</v>
      </c>
      <c r="H199" s="169">
        <v>192</v>
      </c>
      <c r="I199" s="170"/>
      <c r="L199" s="165"/>
      <c r="M199" s="171"/>
      <c r="N199" s="172"/>
      <c r="O199" s="172"/>
      <c r="P199" s="172"/>
      <c r="Q199" s="172"/>
      <c r="R199" s="172"/>
      <c r="S199" s="172"/>
      <c r="T199" s="173"/>
      <c r="AT199" s="167" t="s">
        <v>229</v>
      </c>
      <c r="AU199" s="167" t="s">
        <v>86</v>
      </c>
      <c r="AV199" s="13" t="s">
        <v>86</v>
      </c>
      <c r="AW199" s="13" t="s">
        <v>32</v>
      </c>
      <c r="AX199" s="13" t="s">
        <v>76</v>
      </c>
      <c r="AY199" s="167" t="s">
        <v>163</v>
      </c>
    </row>
    <row r="200" spans="1:65" s="13" customFormat="1" ht="11.25">
      <c r="B200" s="165"/>
      <c r="D200" s="166" t="s">
        <v>229</v>
      </c>
      <c r="E200" s="167" t="s">
        <v>1</v>
      </c>
      <c r="F200" s="168" t="s">
        <v>1421</v>
      </c>
      <c r="H200" s="169">
        <v>2.8</v>
      </c>
      <c r="I200" s="170"/>
      <c r="L200" s="165"/>
      <c r="M200" s="171"/>
      <c r="N200" s="172"/>
      <c r="O200" s="172"/>
      <c r="P200" s="172"/>
      <c r="Q200" s="172"/>
      <c r="R200" s="172"/>
      <c r="S200" s="172"/>
      <c r="T200" s="173"/>
      <c r="AT200" s="167" t="s">
        <v>229</v>
      </c>
      <c r="AU200" s="167" t="s">
        <v>86</v>
      </c>
      <c r="AV200" s="13" t="s">
        <v>86</v>
      </c>
      <c r="AW200" s="13" t="s">
        <v>32</v>
      </c>
      <c r="AX200" s="13" t="s">
        <v>76</v>
      </c>
      <c r="AY200" s="167" t="s">
        <v>163</v>
      </c>
    </row>
    <row r="201" spans="1:65" s="2" customFormat="1" ht="16.5" customHeight="1">
      <c r="A201" s="30"/>
      <c r="B201" s="140"/>
      <c r="C201" s="174" t="s">
        <v>338</v>
      </c>
      <c r="D201" s="174" t="s">
        <v>618</v>
      </c>
      <c r="E201" s="175" t="s">
        <v>1255</v>
      </c>
      <c r="F201" s="176" t="s">
        <v>1256</v>
      </c>
      <c r="G201" s="177" t="s">
        <v>253</v>
      </c>
      <c r="H201" s="178">
        <v>210.38399999999999</v>
      </c>
      <c r="I201" s="179"/>
      <c r="J201" s="180">
        <f>ROUND(I201*H201,2)</f>
        <v>0</v>
      </c>
      <c r="K201" s="176" t="s">
        <v>227</v>
      </c>
      <c r="L201" s="181"/>
      <c r="M201" s="182" t="s">
        <v>1</v>
      </c>
      <c r="N201" s="183" t="s">
        <v>41</v>
      </c>
      <c r="O201" s="56"/>
      <c r="P201" s="150">
        <f>O201*H201</f>
        <v>0</v>
      </c>
      <c r="Q201" s="150">
        <v>1.9599999999999999E-2</v>
      </c>
      <c r="R201" s="150">
        <f>Q201*H201</f>
        <v>4.1235263999999994</v>
      </c>
      <c r="S201" s="150">
        <v>0</v>
      </c>
      <c r="T201" s="151">
        <f>S201*H201</f>
        <v>0</v>
      </c>
      <c r="U201" s="30"/>
      <c r="V201" s="30"/>
      <c r="W201" s="30"/>
      <c r="X201" s="30"/>
      <c r="Y201" s="30"/>
      <c r="Z201" s="30"/>
      <c r="AA201" s="30"/>
      <c r="AB201" s="30"/>
      <c r="AC201" s="30"/>
      <c r="AD201" s="30"/>
      <c r="AE201" s="30"/>
      <c r="AR201" s="152" t="s">
        <v>362</v>
      </c>
      <c r="AT201" s="152" t="s">
        <v>618</v>
      </c>
      <c r="AU201" s="152" t="s">
        <v>86</v>
      </c>
      <c r="AY201" s="15" t="s">
        <v>163</v>
      </c>
      <c r="BE201" s="153">
        <f>IF(N201="základní",J201,0)</f>
        <v>0</v>
      </c>
      <c r="BF201" s="153">
        <f>IF(N201="snížená",J201,0)</f>
        <v>0</v>
      </c>
      <c r="BG201" s="153">
        <f>IF(N201="zákl. přenesená",J201,0)</f>
        <v>0</v>
      </c>
      <c r="BH201" s="153">
        <f>IF(N201="sníž. přenesená",J201,0)</f>
        <v>0</v>
      </c>
      <c r="BI201" s="153">
        <f>IF(N201="nulová",J201,0)</f>
        <v>0</v>
      </c>
      <c r="BJ201" s="15" t="s">
        <v>84</v>
      </c>
      <c r="BK201" s="153">
        <f>ROUND(I201*H201,2)</f>
        <v>0</v>
      </c>
      <c r="BL201" s="15" t="s">
        <v>289</v>
      </c>
      <c r="BM201" s="152" t="s">
        <v>1257</v>
      </c>
    </row>
    <row r="202" spans="1:65" s="13" customFormat="1" ht="11.25">
      <c r="B202" s="165"/>
      <c r="D202" s="166" t="s">
        <v>229</v>
      </c>
      <c r="F202" s="168" t="s">
        <v>1458</v>
      </c>
      <c r="H202" s="169">
        <v>210.38399999999999</v>
      </c>
      <c r="I202" s="170"/>
      <c r="L202" s="165"/>
      <c r="M202" s="171"/>
      <c r="N202" s="172"/>
      <c r="O202" s="172"/>
      <c r="P202" s="172"/>
      <c r="Q202" s="172"/>
      <c r="R202" s="172"/>
      <c r="S202" s="172"/>
      <c r="T202" s="173"/>
      <c r="AT202" s="167" t="s">
        <v>229</v>
      </c>
      <c r="AU202" s="167" t="s">
        <v>86</v>
      </c>
      <c r="AV202" s="13" t="s">
        <v>86</v>
      </c>
      <c r="AW202" s="13" t="s">
        <v>3</v>
      </c>
      <c r="AX202" s="13" t="s">
        <v>84</v>
      </c>
      <c r="AY202" s="167" t="s">
        <v>163</v>
      </c>
    </row>
    <row r="203" spans="1:65" s="2" customFormat="1" ht="24.2" customHeight="1">
      <c r="A203" s="30"/>
      <c r="B203" s="140"/>
      <c r="C203" s="141" t="s">
        <v>344</v>
      </c>
      <c r="D203" s="141" t="s">
        <v>164</v>
      </c>
      <c r="E203" s="142" t="s">
        <v>725</v>
      </c>
      <c r="F203" s="143" t="s">
        <v>726</v>
      </c>
      <c r="G203" s="144" t="s">
        <v>253</v>
      </c>
      <c r="H203" s="145">
        <v>194.8</v>
      </c>
      <c r="I203" s="146"/>
      <c r="J203" s="147">
        <f>ROUND(I203*H203,2)</f>
        <v>0</v>
      </c>
      <c r="K203" s="143" t="s">
        <v>227</v>
      </c>
      <c r="L203" s="31"/>
      <c r="M203" s="148" t="s">
        <v>1</v>
      </c>
      <c r="N203" s="149" t="s">
        <v>41</v>
      </c>
      <c r="O203" s="56"/>
      <c r="P203" s="150">
        <f>O203*H203</f>
        <v>0</v>
      </c>
      <c r="Q203" s="150">
        <v>1.8000000000000001E-4</v>
      </c>
      <c r="R203" s="150">
        <f>Q203*H203</f>
        <v>3.5064000000000005E-2</v>
      </c>
      <c r="S203" s="150">
        <v>0</v>
      </c>
      <c r="T203" s="151">
        <f>S203*H203</f>
        <v>0</v>
      </c>
      <c r="U203" s="30"/>
      <c r="V203" s="30"/>
      <c r="W203" s="30"/>
      <c r="X203" s="30"/>
      <c r="Y203" s="30"/>
      <c r="Z203" s="30"/>
      <c r="AA203" s="30"/>
      <c r="AB203" s="30"/>
      <c r="AC203" s="30"/>
      <c r="AD203" s="30"/>
      <c r="AE203" s="30"/>
      <c r="AR203" s="152" t="s">
        <v>289</v>
      </c>
      <c r="AT203" s="152" t="s">
        <v>164</v>
      </c>
      <c r="AU203" s="152" t="s">
        <v>86</v>
      </c>
      <c r="AY203" s="15" t="s">
        <v>163</v>
      </c>
      <c r="BE203" s="153">
        <f>IF(N203="základní",J203,0)</f>
        <v>0</v>
      </c>
      <c r="BF203" s="153">
        <f>IF(N203="snížená",J203,0)</f>
        <v>0</v>
      </c>
      <c r="BG203" s="153">
        <f>IF(N203="zákl. přenesená",J203,0)</f>
        <v>0</v>
      </c>
      <c r="BH203" s="153">
        <f>IF(N203="sníž. přenesená",J203,0)</f>
        <v>0</v>
      </c>
      <c r="BI203" s="153">
        <f>IF(N203="nulová",J203,0)</f>
        <v>0</v>
      </c>
      <c r="BJ203" s="15" t="s">
        <v>84</v>
      </c>
      <c r="BK203" s="153">
        <f>ROUND(I203*H203,2)</f>
        <v>0</v>
      </c>
      <c r="BL203" s="15" t="s">
        <v>289</v>
      </c>
      <c r="BM203" s="152" t="s">
        <v>1266</v>
      </c>
    </row>
    <row r="204" spans="1:65" s="2" customFormat="1" ht="24.2" customHeight="1">
      <c r="A204" s="30"/>
      <c r="B204" s="140"/>
      <c r="C204" s="141" t="s">
        <v>349</v>
      </c>
      <c r="D204" s="141" t="s">
        <v>164</v>
      </c>
      <c r="E204" s="142" t="s">
        <v>1269</v>
      </c>
      <c r="F204" s="143" t="s">
        <v>1270</v>
      </c>
      <c r="G204" s="144" t="s">
        <v>253</v>
      </c>
      <c r="H204" s="145">
        <v>207.5</v>
      </c>
      <c r="I204" s="146"/>
      <c r="J204" s="147">
        <f>ROUND(I204*H204,2)</f>
        <v>0</v>
      </c>
      <c r="K204" s="143" t="s">
        <v>227</v>
      </c>
      <c r="L204" s="31"/>
      <c r="M204" s="148" t="s">
        <v>1</v>
      </c>
      <c r="N204" s="149" t="s">
        <v>41</v>
      </c>
      <c r="O204" s="56"/>
      <c r="P204" s="150">
        <f>O204*H204</f>
        <v>0</v>
      </c>
      <c r="Q204" s="150">
        <v>0</v>
      </c>
      <c r="R204" s="150">
        <f>Q204*H204</f>
        <v>0</v>
      </c>
      <c r="S204" s="150">
        <v>0</v>
      </c>
      <c r="T204" s="151">
        <f>S204*H204</f>
        <v>0</v>
      </c>
      <c r="U204" s="30"/>
      <c r="V204" s="30"/>
      <c r="W204" s="30"/>
      <c r="X204" s="30"/>
      <c r="Y204" s="30"/>
      <c r="Z204" s="30"/>
      <c r="AA204" s="30"/>
      <c r="AB204" s="30"/>
      <c r="AC204" s="30"/>
      <c r="AD204" s="30"/>
      <c r="AE204" s="30"/>
      <c r="AR204" s="152" t="s">
        <v>289</v>
      </c>
      <c r="AT204" s="152" t="s">
        <v>164</v>
      </c>
      <c r="AU204" s="152" t="s">
        <v>86</v>
      </c>
      <c r="AY204" s="15" t="s">
        <v>163</v>
      </c>
      <c r="BE204" s="153">
        <f>IF(N204="základní",J204,0)</f>
        <v>0</v>
      </c>
      <c r="BF204" s="153">
        <f>IF(N204="snížená",J204,0)</f>
        <v>0</v>
      </c>
      <c r="BG204" s="153">
        <f>IF(N204="zákl. přenesená",J204,0)</f>
        <v>0</v>
      </c>
      <c r="BH204" s="153">
        <f>IF(N204="sníž. přenesená",J204,0)</f>
        <v>0</v>
      </c>
      <c r="BI204" s="153">
        <f>IF(N204="nulová",J204,0)</f>
        <v>0</v>
      </c>
      <c r="BJ204" s="15" t="s">
        <v>84</v>
      </c>
      <c r="BK204" s="153">
        <f>ROUND(I204*H204,2)</f>
        <v>0</v>
      </c>
      <c r="BL204" s="15" t="s">
        <v>289</v>
      </c>
      <c r="BM204" s="152" t="s">
        <v>1271</v>
      </c>
    </row>
    <row r="205" spans="1:65" s="13" customFormat="1" ht="11.25">
      <c r="B205" s="165"/>
      <c r="D205" s="166" t="s">
        <v>229</v>
      </c>
      <c r="E205" s="167" t="s">
        <v>1</v>
      </c>
      <c r="F205" s="168" t="s">
        <v>1419</v>
      </c>
      <c r="H205" s="169">
        <v>192</v>
      </c>
      <c r="I205" s="170"/>
      <c r="L205" s="165"/>
      <c r="M205" s="171"/>
      <c r="N205" s="172"/>
      <c r="O205" s="172"/>
      <c r="P205" s="172"/>
      <c r="Q205" s="172"/>
      <c r="R205" s="172"/>
      <c r="S205" s="172"/>
      <c r="T205" s="173"/>
      <c r="AT205" s="167" t="s">
        <v>229</v>
      </c>
      <c r="AU205" s="167" t="s">
        <v>86</v>
      </c>
      <c r="AV205" s="13" t="s">
        <v>86</v>
      </c>
      <c r="AW205" s="13" t="s">
        <v>32</v>
      </c>
      <c r="AX205" s="13" t="s">
        <v>76</v>
      </c>
      <c r="AY205" s="167" t="s">
        <v>163</v>
      </c>
    </row>
    <row r="206" spans="1:65" s="13" customFormat="1" ht="11.25">
      <c r="B206" s="165"/>
      <c r="D206" s="166" t="s">
        <v>229</v>
      </c>
      <c r="E206" s="167" t="s">
        <v>1</v>
      </c>
      <c r="F206" s="168" t="s">
        <v>1420</v>
      </c>
      <c r="H206" s="169">
        <v>12.7</v>
      </c>
      <c r="I206" s="170"/>
      <c r="L206" s="165"/>
      <c r="M206" s="171"/>
      <c r="N206" s="172"/>
      <c r="O206" s="172"/>
      <c r="P206" s="172"/>
      <c r="Q206" s="172"/>
      <c r="R206" s="172"/>
      <c r="S206" s="172"/>
      <c r="T206" s="173"/>
      <c r="AT206" s="167" t="s">
        <v>229</v>
      </c>
      <c r="AU206" s="167" t="s">
        <v>86</v>
      </c>
      <c r="AV206" s="13" t="s">
        <v>86</v>
      </c>
      <c r="AW206" s="13" t="s">
        <v>32</v>
      </c>
      <c r="AX206" s="13" t="s">
        <v>76</v>
      </c>
      <c r="AY206" s="167" t="s">
        <v>163</v>
      </c>
    </row>
    <row r="207" spans="1:65" s="13" customFormat="1" ht="11.25">
      <c r="B207" s="165"/>
      <c r="D207" s="166" t="s">
        <v>229</v>
      </c>
      <c r="E207" s="167" t="s">
        <v>1</v>
      </c>
      <c r="F207" s="168" t="s">
        <v>1421</v>
      </c>
      <c r="H207" s="169">
        <v>2.8</v>
      </c>
      <c r="I207" s="170"/>
      <c r="L207" s="165"/>
      <c r="M207" s="171"/>
      <c r="N207" s="172"/>
      <c r="O207" s="172"/>
      <c r="P207" s="172"/>
      <c r="Q207" s="172"/>
      <c r="R207" s="172"/>
      <c r="S207" s="172"/>
      <c r="T207" s="173"/>
      <c r="AT207" s="167" t="s">
        <v>229</v>
      </c>
      <c r="AU207" s="167" t="s">
        <v>86</v>
      </c>
      <c r="AV207" s="13" t="s">
        <v>86</v>
      </c>
      <c r="AW207" s="13" t="s">
        <v>32</v>
      </c>
      <c r="AX207" s="13" t="s">
        <v>76</v>
      </c>
      <c r="AY207" s="167" t="s">
        <v>163</v>
      </c>
    </row>
    <row r="208" spans="1:65" s="2" customFormat="1" ht="24.2" customHeight="1">
      <c r="A208" s="30"/>
      <c r="B208" s="140"/>
      <c r="C208" s="174" t="s">
        <v>96</v>
      </c>
      <c r="D208" s="174" t="s">
        <v>618</v>
      </c>
      <c r="E208" s="175" t="s">
        <v>1272</v>
      </c>
      <c r="F208" s="176" t="s">
        <v>1273</v>
      </c>
      <c r="G208" s="177" t="s">
        <v>226</v>
      </c>
      <c r="H208" s="178">
        <v>5.7069999999999999</v>
      </c>
      <c r="I208" s="179"/>
      <c r="J208" s="180">
        <f>ROUND(I208*H208,2)</f>
        <v>0</v>
      </c>
      <c r="K208" s="176" t="s">
        <v>227</v>
      </c>
      <c r="L208" s="181"/>
      <c r="M208" s="182" t="s">
        <v>1</v>
      </c>
      <c r="N208" s="183" t="s">
        <v>41</v>
      </c>
      <c r="O208" s="56"/>
      <c r="P208" s="150">
        <f>O208*H208</f>
        <v>0</v>
      </c>
      <c r="Q208" s="150">
        <v>0.55000000000000004</v>
      </c>
      <c r="R208" s="150">
        <f>Q208*H208</f>
        <v>3.1388500000000001</v>
      </c>
      <c r="S208" s="150">
        <v>0</v>
      </c>
      <c r="T208" s="151">
        <f>S208*H208</f>
        <v>0</v>
      </c>
      <c r="U208" s="30"/>
      <c r="V208" s="30"/>
      <c r="W208" s="30"/>
      <c r="X208" s="30"/>
      <c r="Y208" s="30"/>
      <c r="Z208" s="30"/>
      <c r="AA208" s="30"/>
      <c r="AB208" s="30"/>
      <c r="AC208" s="30"/>
      <c r="AD208" s="30"/>
      <c r="AE208" s="30"/>
      <c r="AR208" s="152" t="s">
        <v>362</v>
      </c>
      <c r="AT208" s="152" t="s">
        <v>618</v>
      </c>
      <c r="AU208" s="152" t="s">
        <v>86</v>
      </c>
      <c r="AY208" s="15" t="s">
        <v>163</v>
      </c>
      <c r="BE208" s="153">
        <f>IF(N208="základní",J208,0)</f>
        <v>0</v>
      </c>
      <c r="BF208" s="153">
        <f>IF(N208="snížená",J208,0)</f>
        <v>0</v>
      </c>
      <c r="BG208" s="153">
        <f>IF(N208="zákl. přenesená",J208,0)</f>
        <v>0</v>
      </c>
      <c r="BH208" s="153">
        <f>IF(N208="sníž. přenesená",J208,0)</f>
        <v>0</v>
      </c>
      <c r="BI208" s="153">
        <f>IF(N208="nulová",J208,0)</f>
        <v>0</v>
      </c>
      <c r="BJ208" s="15" t="s">
        <v>84</v>
      </c>
      <c r="BK208" s="153">
        <f>ROUND(I208*H208,2)</f>
        <v>0</v>
      </c>
      <c r="BL208" s="15" t="s">
        <v>289</v>
      </c>
      <c r="BM208" s="152" t="s">
        <v>1274</v>
      </c>
    </row>
    <row r="209" spans="1:65" s="13" customFormat="1" ht="11.25">
      <c r="B209" s="165"/>
      <c r="D209" s="166" t="s">
        <v>229</v>
      </c>
      <c r="E209" s="167" t="s">
        <v>1</v>
      </c>
      <c r="F209" s="168" t="s">
        <v>1459</v>
      </c>
      <c r="H209" s="169">
        <v>5.1879999999999997</v>
      </c>
      <c r="I209" s="170"/>
      <c r="L209" s="165"/>
      <c r="M209" s="171"/>
      <c r="N209" s="172"/>
      <c r="O209" s="172"/>
      <c r="P209" s="172"/>
      <c r="Q209" s="172"/>
      <c r="R209" s="172"/>
      <c r="S209" s="172"/>
      <c r="T209" s="173"/>
      <c r="AT209" s="167" t="s">
        <v>229</v>
      </c>
      <c r="AU209" s="167" t="s">
        <v>86</v>
      </c>
      <c r="AV209" s="13" t="s">
        <v>86</v>
      </c>
      <c r="AW209" s="13" t="s">
        <v>32</v>
      </c>
      <c r="AX209" s="13" t="s">
        <v>84</v>
      </c>
      <c r="AY209" s="167" t="s">
        <v>163</v>
      </c>
    </row>
    <row r="210" spans="1:65" s="13" customFormat="1" ht="11.25">
      <c r="B210" s="165"/>
      <c r="D210" s="166" t="s">
        <v>229</v>
      </c>
      <c r="F210" s="168" t="s">
        <v>1460</v>
      </c>
      <c r="H210" s="169">
        <v>5.7069999999999999</v>
      </c>
      <c r="I210" s="170"/>
      <c r="L210" s="165"/>
      <c r="M210" s="171"/>
      <c r="N210" s="172"/>
      <c r="O210" s="172"/>
      <c r="P210" s="172"/>
      <c r="Q210" s="172"/>
      <c r="R210" s="172"/>
      <c r="S210" s="172"/>
      <c r="T210" s="173"/>
      <c r="AT210" s="167" t="s">
        <v>229</v>
      </c>
      <c r="AU210" s="167" t="s">
        <v>86</v>
      </c>
      <c r="AV210" s="13" t="s">
        <v>86</v>
      </c>
      <c r="AW210" s="13" t="s">
        <v>3</v>
      </c>
      <c r="AX210" s="13" t="s">
        <v>84</v>
      </c>
      <c r="AY210" s="167" t="s">
        <v>163</v>
      </c>
    </row>
    <row r="211" spans="1:65" s="2" customFormat="1" ht="21.75" customHeight="1">
      <c r="A211" s="30"/>
      <c r="B211" s="140"/>
      <c r="C211" s="141" t="s">
        <v>358</v>
      </c>
      <c r="D211" s="141" t="s">
        <v>164</v>
      </c>
      <c r="E211" s="142" t="s">
        <v>1277</v>
      </c>
      <c r="F211" s="143" t="s">
        <v>1278</v>
      </c>
      <c r="G211" s="144" t="s">
        <v>253</v>
      </c>
      <c r="H211" s="145">
        <v>207.5</v>
      </c>
      <c r="I211" s="146"/>
      <c r="J211" s="147">
        <f>ROUND(I211*H211,2)</f>
        <v>0</v>
      </c>
      <c r="K211" s="143" t="s">
        <v>227</v>
      </c>
      <c r="L211" s="31"/>
      <c r="M211" s="148" t="s">
        <v>1</v>
      </c>
      <c r="N211" s="149" t="s">
        <v>41</v>
      </c>
      <c r="O211" s="56"/>
      <c r="P211" s="150">
        <f>O211*H211</f>
        <v>0</v>
      </c>
      <c r="Q211" s="150">
        <v>0</v>
      </c>
      <c r="R211" s="150">
        <f>Q211*H211</f>
        <v>0</v>
      </c>
      <c r="S211" s="150">
        <v>1.4E-2</v>
      </c>
      <c r="T211" s="151">
        <f>S211*H211</f>
        <v>2.9050000000000002</v>
      </c>
      <c r="U211" s="30"/>
      <c r="V211" s="30"/>
      <c r="W211" s="30"/>
      <c r="X211" s="30"/>
      <c r="Y211" s="30"/>
      <c r="Z211" s="30"/>
      <c r="AA211" s="30"/>
      <c r="AB211" s="30"/>
      <c r="AC211" s="30"/>
      <c r="AD211" s="30"/>
      <c r="AE211" s="30"/>
      <c r="AR211" s="152" t="s">
        <v>289</v>
      </c>
      <c r="AT211" s="152" t="s">
        <v>164</v>
      </c>
      <c r="AU211" s="152" t="s">
        <v>86</v>
      </c>
      <c r="AY211" s="15" t="s">
        <v>163</v>
      </c>
      <c r="BE211" s="153">
        <f>IF(N211="základní",J211,0)</f>
        <v>0</v>
      </c>
      <c r="BF211" s="153">
        <f>IF(N211="snížená",J211,0)</f>
        <v>0</v>
      </c>
      <c r="BG211" s="153">
        <f>IF(N211="zákl. přenesená",J211,0)</f>
        <v>0</v>
      </c>
      <c r="BH211" s="153">
        <f>IF(N211="sníž. přenesená",J211,0)</f>
        <v>0</v>
      </c>
      <c r="BI211" s="153">
        <f>IF(N211="nulová",J211,0)</f>
        <v>0</v>
      </c>
      <c r="BJ211" s="15" t="s">
        <v>84</v>
      </c>
      <c r="BK211" s="153">
        <f>ROUND(I211*H211,2)</f>
        <v>0</v>
      </c>
      <c r="BL211" s="15" t="s">
        <v>289</v>
      </c>
      <c r="BM211" s="152" t="s">
        <v>1279</v>
      </c>
    </row>
    <row r="212" spans="1:65" s="13" customFormat="1" ht="11.25">
      <c r="B212" s="165"/>
      <c r="D212" s="166" t="s">
        <v>229</v>
      </c>
      <c r="E212" s="167" t="s">
        <v>1</v>
      </c>
      <c r="F212" s="168" t="s">
        <v>1419</v>
      </c>
      <c r="H212" s="169">
        <v>192</v>
      </c>
      <c r="I212" s="170"/>
      <c r="L212" s="165"/>
      <c r="M212" s="171"/>
      <c r="N212" s="172"/>
      <c r="O212" s="172"/>
      <c r="P212" s="172"/>
      <c r="Q212" s="172"/>
      <c r="R212" s="172"/>
      <c r="S212" s="172"/>
      <c r="T212" s="173"/>
      <c r="AT212" s="167" t="s">
        <v>229</v>
      </c>
      <c r="AU212" s="167" t="s">
        <v>86</v>
      </c>
      <c r="AV212" s="13" t="s">
        <v>86</v>
      </c>
      <c r="AW212" s="13" t="s">
        <v>32</v>
      </c>
      <c r="AX212" s="13" t="s">
        <v>76</v>
      </c>
      <c r="AY212" s="167" t="s">
        <v>163</v>
      </c>
    </row>
    <row r="213" spans="1:65" s="13" customFormat="1" ht="11.25">
      <c r="B213" s="165"/>
      <c r="D213" s="166" t="s">
        <v>229</v>
      </c>
      <c r="E213" s="167" t="s">
        <v>1</v>
      </c>
      <c r="F213" s="168" t="s">
        <v>1420</v>
      </c>
      <c r="H213" s="169">
        <v>12.7</v>
      </c>
      <c r="I213" s="170"/>
      <c r="L213" s="165"/>
      <c r="M213" s="171"/>
      <c r="N213" s="172"/>
      <c r="O213" s="172"/>
      <c r="P213" s="172"/>
      <c r="Q213" s="172"/>
      <c r="R213" s="172"/>
      <c r="S213" s="172"/>
      <c r="T213" s="173"/>
      <c r="AT213" s="167" t="s">
        <v>229</v>
      </c>
      <c r="AU213" s="167" t="s">
        <v>86</v>
      </c>
      <c r="AV213" s="13" t="s">
        <v>86</v>
      </c>
      <c r="AW213" s="13" t="s">
        <v>32</v>
      </c>
      <c r="AX213" s="13" t="s">
        <v>76</v>
      </c>
      <c r="AY213" s="167" t="s">
        <v>163</v>
      </c>
    </row>
    <row r="214" spans="1:65" s="13" customFormat="1" ht="11.25">
      <c r="B214" s="165"/>
      <c r="D214" s="166" t="s">
        <v>229</v>
      </c>
      <c r="E214" s="167" t="s">
        <v>1</v>
      </c>
      <c r="F214" s="168" t="s">
        <v>1421</v>
      </c>
      <c r="H214" s="169">
        <v>2.8</v>
      </c>
      <c r="I214" s="170"/>
      <c r="L214" s="165"/>
      <c r="M214" s="171"/>
      <c r="N214" s="172"/>
      <c r="O214" s="172"/>
      <c r="P214" s="172"/>
      <c r="Q214" s="172"/>
      <c r="R214" s="172"/>
      <c r="S214" s="172"/>
      <c r="T214" s="173"/>
      <c r="AT214" s="167" t="s">
        <v>229</v>
      </c>
      <c r="AU214" s="167" t="s">
        <v>86</v>
      </c>
      <c r="AV214" s="13" t="s">
        <v>86</v>
      </c>
      <c r="AW214" s="13" t="s">
        <v>32</v>
      </c>
      <c r="AX214" s="13" t="s">
        <v>76</v>
      </c>
      <c r="AY214" s="167" t="s">
        <v>163</v>
      </c>
    </row>
    <row r="215" spans="1:65" s="2" customFormat="1" ht="24.2" customHeight="1">
      <c r="A215" s="30"/>
      <c r="B215" s="140"/>
      <c r="C215" s="141" t="s">
        <v>362</v>
      </c>
      <c r="D215" s="141" t="s">
        <v>164</v>
      </c>
      <c r="E215" s="142" t="s">
        <v>753</v>
      </c>
      <c r="F215" s="143" t="s">
        <v>754</v>
      </c>
      <c r="G215" s="144" t="s">
        <v>253</v>
      </c>
      <c r="H215" s="145">
        <v>4.41</v>
      </c>
      <c r="I215" s="146"/>
      <c r="J215" s="147">
        <f>ROUND(I215*H215,2)</f>
        <v>0</v>
      </c>
      <c r="K215" s="143" t="s">
        <v>227</v>
      </c>
      <c r="L215" s="31"/>
      <c r="M215" s="148" t="s">
        <v>1</v>
      </c>
      <c r="N215" s="149" t="s">
        <v>41</v>
      </c>
      <c r="O215" s="56"/>
      <c r="P215" s="150">
        <f>O215*H215</f>
        <v>0</v>
      </c>
      <c r="Q215" s="150">
        <v>0</v>
      </c>
      <c r="R215" s="150">
        <f>Q215*H215</f>
        <v>0</v>
      </c>
      <c r="S215" s="150">
        <v>0.04</v>
      </c>
      <c r="T215" s="151">
        <f>S215*H215</f>
        <v>0.1764</v>
      </c>
      <c r="U215" s="30"/>
      <c r="V215" s="30"/>
      <c r="W215" s="30"/>
      <c r="X215" s="30"/>
      <c r="Y215" s="30"/>
      <c r="Z215" s="30"/>
      <c r="AA215" s="30"/>
      <c r="AB215" s="30"/>
      <c r="AC215" s="30"/>
      <c r="AD215" s="30"/>
      <c r="AE215" s="30"/>
      <c r="AR215" s="152" t="s">
        <v>289</v>
      </c>
      <c r="AT215" s="152" t="s">
        <v>164</v>
      </c>
      <c r="AU215" s="152" t="s">
        <v>86</v>
      </c>
      <c r="AY215" s="15" t="s">
        <v>163</v>
      </c>
      <c r="BE215" s="153">
        <f>IF(N215="základní",J215,0)</f>
        <v>0</v>
      </c>
      <c r="BF215" s="153">
        <f>IF(N215="snížená",J215,0)</f>
        <v>0</v>
      </c>
      <c r="BG215" s="153">
        <f>IF(N215="zákl. přenesená",J215,0)</f>
        <v>0</v>
      </c>
      <c r="BH215" s="153">
        <f>IF(N215="sníž. přenesená",J215,0)</f>
        <v>0</v>
      </c>
      <c r="BI215" s="153">
        <f>IF(N215="nulová",J215,0)</f>
        <v>0</v>
      </c>
      <c r="BJ215" s="15" t="s">
        <v>84</v>
      </c>
      <c r="BK215" s="153">
        <f>ROUND(I215*H215,2)</f>
        <v>0</v>
      </c>
      <c r="BL215" s="15" t="s">
        <v>289</v>
      </c>
      <c r="BM215" s="152" t="s">
        <v>1302</v>
      </c>
    </row>
    <row r="216" spans="1:65" s="13" customFormat="1" ht="11.25">
      <c r="B216" s="165"/>
      <c r="D216" s="166" t="s">
        <v>229</v>
      </c>
      <c r="E216" s="167" t="s">
        <v>1</v>
      </c>
      <c r="F216" s="168" t="s">
        <v>1457</v>
      </c>
      <c r="H216" s="169">
        <v>4.41</v>
      </c>
      <c r="I216" s="170"/>
      <c r="L216" s="165"/>
      <c r="M216" s="171"/>
      <c r="N216" s="172"/>
      <c r="O216" s="172"/>
      <c r="P216" s="172"/>
      <c r="Q216" s="172"/>
      <c r="R216" s="172"/>
      <c r="S216" s="172"/>
      <c r="T216" s="173"/>
      <c r="AT216" s="167" t="s">
        <v>229</v>
      </c>
      <c r="AU216" s="167" t="s">
        <v>86</v>
      </c>
      <c r="AV216" s="13" t="s">
        <v>86</v>
      </c>
      <c r="AW216" s="13" t="s">
        <v>32</v>
      </c>
      <c r="AX216" s="13" t="s">
        <v>84</v>
      </c>
      <c r="AY216" s="167" t="s">
        <v>163</v>
      </c>
    </row>
    <row r="217" spans="1:65" s="2" customFormat="1" ht="24.2" customHeight="1">
      <c r="A217" s="30"/>
      <c r="B217" s="140"/>
      <c r="C217" s="141" t="s">
        <v>367</v>
      </c>
      <c r="D217" s="141" t="s">
        <v>164</v>
      </c>
      <c r="E217" s="142" t="s">
        <v>757</v>
      </c>
      <c r="F217" s="143" t="s">
        <v>758</v>
      </c>
      <c r="G217" s="144" t="s">
        <v>226</v>
      </c>
      <c r="H217" s="145">
        <v>5.7590000000000003</v>
      </c>
      <c r="I217" s="146"/>
      <c r="J217" s="147">
        <f>ROUND(I217*H217,2)</f>
        <v>0</v>
      </c>
      <c r="K217" s="143" t="s">
        <v>227</v>
      </c>
      <c r="L217" s="31"/>
      <c r="M217" s="148" t="s">
        <v>1</v>
      </c>
      <c r="N217" s="149" t="s">
        <v>41</v>
      </c>
      <c r="O217" s="56"/>
      <c r="P217" s="150">
        <f>O217*H217</f>
        <v>0</v>
      </c>
      <c r="Q217" s="150">
        <v>2.7200000000000002E-3</v>
      </c>
      <c r="R217" s="150">
        <f>Q217*H217</f>
        <v>1.5664480000000001E-2</v>
      </c>
      <c r="S217" s="150">
        <v>0</v>
      </c>
      <c r="T217" s="151">
        <f>S217*H217</f>
        <v>0</v>
      </c>
      <c r="U217" s="30"/>
      <c r="V217" s="30"/>
      <c r="W217" s="30"/>
      <c r="X217" s="30"/>
      <c r="Y217" s="30"/>
      <c r="Z217" s="30"/>
      <c r="AA217" s="30"/>
      <c r="AB217" s="30"/>
      <c r="AC217" s="30"/>
      <c r="AD217" s="30"/>
      <c r="AE217" s="30"/>
      <c r="AR217" s="152" t="s">
        <v>289</v>
      </c>
      <c r="AT217" s="152" t="s">
        <v>164</v>
      </c>
      <c r="AU217" s="152" t="s">
        <v>86</v>
      </c>
      <c r="AY217" s="15" t="s">
        <v>163</v>
      </c>
      <c r="BE217" s="153">
        <f>IF(N217="základní",J217,0)</f>
        <v>0</v>
      </c>
      <c r="BF217" s="153">
        <f>IF(N217="snížená",J217,0)</f>
        <v>0</v>
      </c>
      <c r="BG217" s="153">
        <f>IF(N217="zákl. přenesená",J217,0)</f>
        <v>0</v>
      </c>
      <c r="BH217" s="153">
        <f>IF(N217="sníž. přenesená",J217,0)</f>
        <v>0</v>
      </c>
      <c r="BI217" s="153">
        <f>IF(N217="nulová",J217,0)</f>
        <v>0</v>
      </c>
      <c r="BJ217" s="15" t="s">
        <v>84</v>
      </c>
      <c r="BK217" s="153">
        <f>ROUND(I217*H217,2)</f>
        <v>0</v>
      </c>
      <c r="BL217" s="15" t="s">
        <v>289</v>
      </c>
      <c r="BM217" s="152" t="s">
        <v>1304</v>
      </c>
    </row>
    <row r="218" spans="1:65" s="2" customFormat="1" ht="24.2" customHeight="1">
      <c r="A218" s="30"/>
      <c r="B218" s="140"/>
      <c r="C218" s="141" t="s">
        <v>384</v>
      </c>
      <c r="D218" s="141" t="s">
        <v>164</v>
      </c>
      <c r="E218" s="142" t="s">
        <v>1461</v>
      </c>
      <c r="F218" s="143" t="s">
        <v>1462</v>
      </c>
      <c r="G218" s="144" t="s">
        <v>649</v>
      </c>
      <c r="H218" s="184"/>
      <c r="I218" s="146"/>
      <c r="J218" s="147">
        <f>ROUND(I218*H218,2)</f>
        <v>0</v>
      </c>
      <c r="K218" s="143" t="s">
        <v>227</v>
      </c>
      <c r="L218" s="31"/>
      <c r="M218" s="148" t="s">
        <v>1</v>
      </c>
      <c r="N218" s="149" t="s">
        <v>41</v>
      </c>
      <c r="O218" s="56"/>
      <c r="P218" s="150">
        <f>O218*H218</f>
        <v>0</v>
      </c>
      <c r="Q218" s="150">
        <v>0</v>
      </c>
      <c r="R218" s="150">
        <f>Q218*H218</f>
        <v>0</v>
      </c>
      <c r="S218" s="150">
        <v>0</v>
      </c>
      <c r="T218" s="151">
        <f>S218*H218</f>
        <v>0</v>
      </c>
      <c r="U218" s="30"/>
      <c r="V218" s="30"/>
      <c r="W218" s="30"/>
      <c r="X218" s="30"/>
      <c r="Y218" s="30"/>
      <c r="Z218" s="30"/>
      <c r="AA218" s="30"/>
      <c r="AB218" s="30"/>
      <c r="AC218" s="30"/>
      <c r="AD218" s="30"/>
      <c r="AE218" s="30"/>
      <c r="AR218" s="152" t="s">
        <v>289</v>
      </c>
      <c r="AT218" s="152" t="s">
        <v>164</v>
      </c>
      <c r="AU218" s="152" t="s">
        <v>86</v>
      </c>
      <c r="AY218" s="15" t="s">
        <v>163</v>
      </c>
      <c r="BE218" s="153">
        <f>IF(N218="základní",J218,0)</f>
        <v>0</v>
      </c>
      <c r="BF218" s="153">
        <f>IF(N218="snížená",J218,0)</f>
        <v>0</v>
      </c>
      <c r="BG218" s="153">
        <f>IF(N218="zákl. přenesená",J218,0)</f>
        <v>0</v>
      </c>
      <c r="BH218" s="153">
        <f>IF(N218="sníž. přenesená",J218,0)</f>
        <v>0</v>
      </c>
      <c r="BI218" s="153">
        <f>IF(N218="nulová",J218,0)</f>
        <v>0</v>
      </c>
      <c r="BJ218" s="15" t="s">
        <v>84</v>
      </c>
      <c r="BK218" s="153">
        <f>ROUND(I218*H218,2)</f>
        <v>0</v>
      </c>
      <c r="BL218" s="15" t="s">
        <v>289</v>
      </c>
      <c r="BM218" s="152" t="s">
        <v>1463</v>
      </c>
    </row>
    <row r="219" spans="1:65" s="11" customFormat="1" ht="22.9" customHeight="1">
      <c r="B219" s="129"/>
      <c r="D219" s="130" t="s">
        <v>75</v>
      </c>
      <c r="E219" s="163" t="s">
        <v>764</v>
      </c>
      <c r="F219" s="163" t="s">
        <v>765</v>
      </c>
      <c r="I219" s="132"/>
      <c r="J219" s="164">
        <f>BK219</f>
        <v>0</v>
      </c>
      <c r="L219" s="129"/>
      <c r="M219" s="134"/>
      <c r="N219" s="135"/>
      <c r="O219" s="135"/>
      <c r="P219" s="136">
        <f>SUM(P220:P226)</f>
        <v>0</v>
      </c>
      <c r="Q219" s="135"/>
      <c r="R219" s="136">
        <f>SUM(R220:R226)</f>
        <v>0.69029671999999997</v>
      </c>
      <c r="S219" s="135"/>
      <c r="T219" s="137">
        <f>SUM(T220:T226)</f>
        <v>0</v>
      </c>
      <c r="AR219" s="130" t="s">
        <v>86</v>
      </c>
      <c r="AT219" s="138" t="s">
        <v>75</v>
      </c>
      <c r="AU219" s="138" t="s">
        <v>84</v>
      </c>
      <c r="AY219" s="130" t="s">
        <v>163</v>
      </c>
      <c r="BK219" s="139">
        <f>SUM(BK220:BK226)</f>
        <v>0</v>
      </c>
    </row>
    <row r="220" spans="1:65" s="2" customFormat="1" ht="24.2" customHeight="1">
      <c r="A220" s="30"/>
      <c r="B220" s="140"/>
      <c r="C220" s="141" t="s">
        <v>390</v>
      </c>
      <c r="D220" s="141" t="s">
        <v>164</v>
      </c>
      <c r="E220" s="142" t="s">
        <v>1316</v>
      </c>
      <c r="F220" s="143" t="s">
        <v>1317</v>
      </c>
      <c r="G220" s="144" t="s">
        <v>253</v>
      </c>
      <c r="H220" s="145">
        <v>6.81</v>
      </c>
      <c r="I220" s="146"/>
      <c r="J220" s="147">
        <f>ROUND(I220*H220,2)</f>
        <v>0</v>
      </c>
      <c r="K220" s="143" t="s">
        <v>227</v>
      </c>
      <c r="L220" s="31"/>
      <c r="M220" s="148" t="s">
        <v>1</v>
      </c>
      <c r="N220" s="149" t="s">
        <v>41</v>
      </c>
      <c r="O220" s="56"/>
      <c r="P220" s="150">
        <f>O220*H220</f>
        <v>0</v>
      </c>
      <c r="Q220" s="150">
        <v>2.8660000000000001E-2</v>
      </c>
      <c r="R220" s="150">
        <f>Q220*H220</f>
        <v>0.1951746</v>
      </c>
      <c r="S220" s="150">
        <v>0</v>
      </c>
      <c r="T220" s="151">
        <f>S220*H220</f>
        <v>0</v>
      </c>
      <c r="U220" s="30"/>
      <c r="V220" s="30"/>
      <c r="W220" s="30"/>
      <c r="X220" s="30"/>
      <c r="Y220" s="30"/>
      <c r="Z220" s="30"/>
      <c r="AA220" s="30"/>
      <c r="AB220" s="30"/>
      <c r="AC220" s="30"/>
      <c r="AD220" s="30"/>
      <c r="AE220" s="30"/>
      <c r="AR220" s="152" t="s">
        <v>289</v>
      </c>
      <c r="AT220" s="152" t="s">
        <v>164</v>
      </c>
      <c r="AU220" s="152" t="s">
        <v>86</v>
      </c>
      <c r="AY220" s="15" t="s">
        <v>163</v>
      </c>
      <c r="BE220" s="153">
        <f>IF(N220="základní",J220,0)</f>
        <v>0</v>
      </c>
      <c r="BF220" s="153">
        <f>IF(N220="snížená",J220,0)</f>
        <v>0</v>
      </c>
      <c r="BG220" s="153">
        <f>IF(N220="zákl. přenesená",J220,0)</f>
        <v>0</v>
      </c>
      <c r="BH220" s="153">
        <f>IF(N220="sníž. přenesená",J220,0)</f>
        <v>0</v>
      </c>
      <c r="BI220" s="153">
        <f>IF(N220="nulová",J220,0)</f>
        <v>0</v>
      </c>
      <c r="BJ220" s="15" t="s">
        <v>84</v>
      </c>
      <c r="BK220" s="153">
        <f>ROUND(I220*H220,2)</f>
        <v>0</v>
      </c>
      <c r="BL220" s="15" t="s">
        <v>289</v>
      </c>
      <c r="BM220" s="152" t="s">
        <v>1464</v>
      </c>
    </row>
    <row r="221" spans="1:65" s="13" customFormat="1" ht="11.25">
      <c r="B221" s="165"/>
      <c r="D221" s="166" t="s">
        <v>229</v>
      </c>
      <c r="E221" s="167" t="s">
        <v>1</v>
      </c>
      <c r="F221" s="168" t="s">
        <v>1465</v>
      </c>
      <c r="H221" s="169">
        <v>6.81</v>
      </c>
      <c r="I221" s="170"/>
      <c r="L221" s="165"/>
      <c r="M221" s="171"/>
      <c r="N221" s="172"/>
      <c r="O221" s="172"/>
      <c r="P221" s="172"/>
      <c r="Q221" s="172"/>
      <c r="R221" s="172"/>
      <c r="S221" s="172"/>
      <c r="T221" s="173"/>
      <c r="AT221" s="167" t="s">
        <v>229</v>
      </c>
      <c r="AU221" s="167" t="s">
        <v>86</v>
      </c>
      <c r="AV221" s="13" t="s">
        <v>86</v>
      </c>
      <c r="AW221" s="13" t="s">
        <v>32</v>
      </c>
      <c r="AX221" s="13" t="s">
        <v>84</v>
      </c>
      <c r="AY221" s="167" t="s">
        <v>163</v>
      </c>
    </row>
    <row r="222" spans="1:65" s="2" customFormat="1" ht="24.2" customHeight="1">
      <c r="A222" s="30"/>
      <c r="B222" s="140"/>
      <c r="C222" s="141" t="s">
        <v>395</v>
      </c>
      <c r="D222" s="141" t="s">
        <v>164</v>
      </c>
      <c r="E222" s="142" t="s">
        <v>1466</v>
      </c>
      <c r="F222" s="143" t="s">
        <v>1467</v>
      </c>
      <c r="G222" s="144" t="s">
        <v>253</v>
      </c>
      <c r="H222" s="145">
        <v>15.875999999999999</v>
      </c>
      <c r="I222" s="146"/>
      <c r="J222" s="147">
        <f>ROUND(I222*H222,2)</f>
        <v>0</v>
      </c>
      <c r="K222" s="143" t="s">
        <v>227</v>
      </c>
      <c r="L222" s="31"/>
      <c r="M222" s="148" t="s">
        <v>1</v>
      </c>
      <c r="N222" s="149" t="s">
        <v>41</v>
      </c>
      <c r="O222" s="56"/>
      <c r="P222" s="150">
        <f>O222*H222</f>
        <v>0</v>
      </c>
      <c r="Q222" s="150">
        <v>3.0870000000000002E-2</v>
      </c>
      <c r="R222" s="150">
        <f>Q222*H222</f>
        <v>0.49009212000000002</v>
      </c>
      <c r="S222" s="150">
        <v>0</v>
      </c>
      <c r="T222" s="151">
        <f>S222*H222</f>
        <v>0</v>
      </c>
      <c r="U222" s="30"/>
      <c r="V222" s="30"/>
      <c r="W222" s="30"/>
      <c r="X222" s="30"/>
      <c r="Y222" s="30"/>
      <c r="Z222" s="30"/>
      <c r="AA222" s="30"/>
      <c r="AB222" s="30"/>
      <c r="AC222" s="30"/>
      <c r="AD222" s="30"/>
      <c r="AE222" s="30"/>
      <c r="AR222" s="152" t="s">
        <v>289</v>
      </c>
      <c r="AT222" s="152" t="s">
        <v>164</v>
      </c>
      <c r="AU222" s="152" t="s">
        <v>86</v>
      </c>
      <c r="AY222" s="15" t="s">
        <v>163</v>
      </c>
      <c r="BE222" s="153">
        <f>IF(N222="základní",J222,0)</f>
        <v>0</v>
      </c>
      <c r="BF222" s="153">
        <f>IF(N222="snížená",J222,0)</f>
        <v>0</v>
      </c>
      <c r="BG222" s="153">
        <f>IF(N222="zákl. přenesená",J222,0)</f>
        <v>0</v>
      </c>
      <c r="BH222" s="153">
        <f>IF(N222="sníž. přenesená",J222,0)</f>
        <v>0</v>
      </c>
      <c r="BI222" s="153">
        <f>IF(N222="nulová",J222,0)</f>
        <v>0</v>
      </c>
      <c r="BJ222" s="15" t="s">
        <v>84</v>
      </c>
      <c r="BK222" s="153">
        <f>ROUND(I222*H222,2)</f>
        <v>0</v>
      </c>
      <c r="BL222" s="15" t="s">
        <v>289</v>
      </c>
      <c r="BM222" s="152" t="s">
        <v>1468</v>
      </c>
    </row>
    <row r="223" spans="1:65" s="13" customFormat="1" ht="11.25">
      <c r="B223" s="165"/>
      <c r="D223" s="166" t="s">
        <v>229</v>
      </c>
      <c r="E223" s="167" t="s">
        <v>1</v>
      </c>
      <c r="F223" s="168" t="s">
        <v>1469</v>
      </c>
      <c r="H223" s="169">
        <v>17.675999999999998</v>
      </c>
      <c r="I223" s="170"/>
      <c r="L223" s="165"/>
      <c r="M223" s="171"/>
      <c r="N223" s="172"/>
      <c r="O223" s="172"/>
      <c r="P223" s="172"/>
      <c r="Q223" s="172"/>
      <c r="R223" s="172"/>
      <c r="S223" s="172"/>
      <c r="T223" s="173"/>
      <c r="AT223" s="167" t="s">
        <v>229</v>
      </c>
      <c r="AU223" s="167" t="s">
        <v>86</v>
      </c>
      <c r="AV223" s="13" t="s">
        <v>86</v>
      </c>
      <c r="AW223" s="13" t="s">
        <v>32</v>
      </c>
      <c r="AX223" s="13" t="s">
        <v>76</v>
      </c>
      <c r="AY223" s="167" t="s">
        <v>163</v>
      </c>
    </row>
    <row r="224" spans="1:65" s="13" customFormat="1" ht="11.25">
      <c r="B224" s="165"/>
      <c r="D224" s="166" t="s">
        <v>229</v>
      </c>
      <c r="E224" s="167" t="s">
        <v>1</v>
      </c>
      <c r="F224" s="168" t="s">
        <v>1470</v>
      </c>
      <c r="H224" s="169">
        <v>-1.8</v>
      </c>
      <c r="I224" s="170"/>
      <c r="L224" s="165"/>
      <c r="M224" s="171"/>
      <c r="N224" s="172"/>
      <c r="O224" s="172"/>
      <c r="P224" s="172"/>
      <c r="Q224" s="172"/>
      <c r="R224" s="172"/>
      <c r="S224" s="172"/>
      <c r="T224" s="173"/>
      <c r="AT224" s="167" t="s">
        <v>229</v>
      </c>
      <c r="AU224" s="167" t="s">
        <v>86</v>
      </c>
      <c r="AV224" s="13" t="s">
        <v>86</v>
      </c>
      <c r="AW224" s="13" t="s">
        <v>32</v>
      </c>
      <c r="AX224" s="13" t="s">
        <v>76</v>
      </c>
      <c r="AY224" s="167" t="s">
        <v>163</v>
      </c>
    </row>
    <row r="225" spans="1:65" s="2" customFormat="1" ht="24.2" customHeight="1">
      <c r="A225" s="30"/>
      <c r="B225" s="140"/>
      <c r="C225" s="141" t="s">
        <v>399</v>
      </c>
      <c r="D225" s="141" t="s">
        <v>164</v>
      </c>
      <c r="E225" s="142" t="s">
        <v>1320</v>
      </c>
      <c r="F225" s="143" t="s">
        <v>1321</v>
      </c>
      <c r="G225" s="144" t="s">
        <v>193</v>
      </c>
      <c r="H225" s="145">
        <v>1</v>
      </c>
      <c r="I225" s="146"/>
      <c r="J225" s="147">
        <f>ROUND(I225*H225,2)</f>
        <v>0</v>
      </c>
      <c r="K225" s="143" t="s">
        <v>227</v>
      </c>
      <c r="L225" s="31"/>
      <c r="M225" s="148" t="s">
        <v>1</v>
      </c>
      <c r="N225" s="149" t="s">
        <v>41</v>
      </c>
      <c r="O225" s="56"/>
      <c r="P225" s="150">
        <f>O225*H225</f>
        <v>0</v>
      </c>
      <c r="Q225" s="150">
        <v>5.0299999999999997E-3</v>
      </c>
      <c r="R225" s="150">
        <f>Q225*H225</f>
        <v>5.0299999999999997E-3</v>
      </c>
      <c r="S225" s="150">
        <v>0</v>
      </c>
      <c r="T225" s="151">
        <f>S225*H225</f>
        <v>0</v>
      </c>
      <c r="U225" s="30"/>
      <c r="V225" s="30"/>
      <c r="W225" s="30"/>
      <c r="X225" s="30"/>
      <c r="Y225" s="30"/>
      <c r="Z225" s="30"/>
      <c r="AA225" s="30"/>
      <c r="AB225" s="30"/>
      <c r="AC225" s="30"/>
      <c r="AD225" s="30"/>
      <c r="AE225" s="30"/>
      <c r="AR225" s="152" t="s">
        <v>289</v>
      </c>
      <c r="AT225" s="152" t="s">
        <v>164</v>
      </c>
      <c r="AU225" s="152" t="s">
        <v>86</v>
      </c>
      <c r="AY225" s="15" t="s">
        <v>163</v>
      </c>
      <c r="BE225" s="153">
        <f>IF(N225="základní",J225,0)</f>
        <v>0</v>
      </c>
      <c r="BF225" s="153">
        <f>IF(N225="snížená",J225,0)</f>
        <v>0</v>
      </c>
      <c r="BG225" s="153">
        <f>IF(N225="zákl. přenesená",J225,0)</f>
        <v>0</v>
      </c>
      <c r="BH225" s="153">
        <f>IF(N225="sníž. přenesená",J225,0)</f>
        <v>0</v>
      </c>
      <c r="BI225" s="153">
        <f>IF(N225="nulová",J225,0)</f>
        <v>0</v>
      </c>
      <c r="BJ225" s="15" t="s">
        <v>84</v>
      </c>
      <c r="BK225" s="153">
        <f>ROUND(I225*H225,2)</f>
        <v>0</v>
      </c>
      <c r="BL225" s="15" t="s">
        <v>289</v>
      </c>
      <c r="BM225" s="152" t="s">
        <v>1471</v>
      </c>
    </row>
    <row r="226" spans="1:65" s="2" customFormat="1" ht="33" customHeight="1">
      <c r="A226" s="30"/>
      <c r="B226" s="140"/>
      <c r="C226" s="141" t="s">
        <v>405</v>
      </c>
      <c r="D226" s="141" t="s">
        <v>164</v>
      </c>
      <c r="E226" s="142" t="s">
        <v>1472</v>
      </c>
      <c r="F226" s="143" t="s">
        <v>1473</v>
      </c>
      <c r="G226" s="144" t="s">
        <v>649</v>
      </c>
      <c r="H226" s="184"/>
      <c r="I226" s="146"/>
      <c r="J226" s="147">
        <f>ROUND(I226*H226,2)</f>
        <v>0</v>
      </c>
      <c r="K226" s="143" t="s">
        <v>227</v>
      </c>
      <c r="L226" s="31"/>
      <c r="M226" s="148" t="s">
        <v>1</v>
      </c>
      <c r="N226" s="149" t="s">
        <v>41</v>
      </c>
      <c r="O226" s="56"/>
      <c r="P226" s="150">
        <f>O226*H226</f>
        <v>0</v>
      </c>
      <c r="Q226" s="150">
        <v>0</v>
      </c>
      <c r="R226" s="150">
        <f>Q226*H226</f>
        <v>0</v>
      </c>
      <c r="S226" s="150">
        <v>0</v>
      </c>
      <c r="T226" s="151">
        <f>S226*H226</f>
        <v>0</v>
      </c>
      <c r="U226" s="30"/>
      <c r="V226" s="30"/>
      <c r="W226" s="30"/>
      <c r="X226" s="30"/>
      <c r="Y226" s="30"/>
      <c r="Z226" s="30"/>
      <c r="AA226" s="30"/>
      <c r="AB226" s="30"/>
      <c r="AC226" s="30"/>
      <c r="AD226" s="30"/>
      <c r="AE226" s="30"/>
      <c r="AR226" s="152" t="s">
        <v>289</v>
      </c>
      <c r="AT226" s="152" t="s">
        <v>164</v>
      </c>
      <c r="AU226" s="152" t="s">
        <v>86</v>
      </c>
      <c r="AY226" s="15" t="s">
        <v>163</v>
      </c>
      <c r="BE226" s="153">
        <f>IF(N226="základní",J226,0)</f>
        <v>0</v>
      </c>
      <c r="BF226" s="153">
        <f>IF(N226="snížená",J226,0)</f>
        <v>0</v>
      </c>
      <c r="BG226" s="153">
        <f>IF(N226="zákl. přenesená",J226,0)</f>
        <v>0</v>
      </c>
      <c r="BH226" s="153">
        <f>IF(N226="sníž. přenesená",J226,0)</f>
        <v>0</v>
      </c>
      <c r="BI226" s="153">
        <f>IF(N226="nulová",J226,0)</f>
        <v>0</v>
      </c>
      <c r="BJ226" s="15" t="s">
        <v>84</v>
      </c>
      <c r="BK226" s="153">
        <f>ROUND(I226*H226,2)</f>
        <v>0</v>
      </c>
      <c r="BL226" s="15" t="s">
        <v>289</v>
      </c>
      <c r="BM226" s="152" t="s">
        <v>1474</v>
      </c>
    </row>
    <row r="227" spans="1:65" s="11" customFormat="1" ht="22.9" customHeight="1">
      <c r="B227" s="129"/>
      <c r="D227" s="130" t="s">
        <v>75</v>
      </c>
      <c r="E227" s="163" t="s">
        <v>775</v>
      </c>
      <c r="F227" s="163" t="s">
        <v>776</v>
      </c>
      <c r="I227" s="132"/>
      <c r="J227" s="164">
        <f>BK227</f>
        <v>0</v>
      </c>
      <c r="L227" s="129"/>
      <c r="M227" s="134"/>
      <c r="N227" s="135"/>
      <c r="O227" s="135"/>
      <c r="P227" s="136">
        <f>SUM(P228:P232)</f>
        <v>0</v>
      </c>
      <c r="Q227" s="135"/>
      <c r="R227" s="136">
        <f>SUM(R228:R232)</f>
        <v>0</v>
      </c>
      <c r="S227" s="135"/>
      <c r="T227" s="137">
        <f>SUM(T228:T232)</f>
        <v>0</v>
      </c>
      <c r="AR227" s="130" t="s">
        <v>86</v>
      </c>
      <c r="AT227" s="138" t="s">
        <v>75</v>
      </c>
      <c r="AU227" s="138" t="s">
        <v>84</v>
      </c>
      <c r="AY227" s="130" t="s">
        <v>163</v>
      </c>
      <c r="BK227" s="139">
        <f>SUM(BK228:BK232)</f>
        <v>0</v>
      </c>
    </row>
    <row r="228" spans="1:65" s="2" customFormat="1" ht="21.75" customHeight="1">
      <c r="A228" s="30"/>
      <c r="B228" s="140"/>
      <c r="C228" s="141" t="s">
        <v>410</v>
      </c>
      <c r="D228" s="141" t="s">
        <v>164</v>
      </c>
      <c r="E228" s="142" t="s">
        <v>1475</v>
      </c>
      <c r="F228" s="143" t="s">
        <v>1476</v>
      </c>
      <c r="G228" s="144" t="s">
        <v>193</v>
      </c>
      <c r="H228" s="145">
        <v>1</v>
      </c>
      <c r="I228" s="146"/>
      <c r="J228" s="147">
        <f>ROUND(I228*H228,2)</f>
        <v>0</v>
      </c>
      <c r="K228" s="143" t="s">
        <v>1</v>
      </c>
      <c r="L228" s="31"/>
      <c r="M228" s="148" t="s">
        <v>1</v>
      </c>
      <c r="N228" s="149" t="s">
        <v>41</v>
      </c>
      <c r="O228" s="56"/>
      <c r="P228" s="150">
        <f>O228*H228</f>
        <v>0</v>
      </c>
      <c r="Q228" s="150">
        <v>0</v>
      </c>
      <c r="R228" s="150">
        <f>Q228*H228</f>
        <v>0</v>
      </c>
      <c r="S228" s="150">
        <v>0</v>
      </c>
      <c r="T228" s="151">
        <f>S228*H228</f>
        <v>0</v>
      </c>
      <c r="U228" s="30"/>
      <c r="V228" s="30"/>
      <c r="W228" s="30"/>
      <c r="X228" s="30"/>
      <c r="Y228" s="30"/>
      <c r="Z228" s="30"/>
      <c r="AA228" s="30"/>
      <c r="AB228" s="30"/>
      <c r="AC228" s="30"/>
      <c r="AD228" s="30"/>
      <c r="AE228" s="30"/>
      <c r="AR228" s="152" t="s">
        <v>289</v>
      </c>
      <c r="AT228" s="152" t="s">
        <v>164</v>
      </c>
      <c r="AU228" s="152" t="s">
        <v>86</v>
      </c>
      <c r="AY228" s="15" t="s">
        <v>163</v>
      </c>
      <c r="BE228" s="153">
        <f>IF(N228="základní",J228,0)</f>
        <v>0</v>
      </c>
      <c r="BF228" s="153">
        <f>IF(N228="snížená",J228,0)</f>
        <v>0</v>
      </c>
      <c r="BG228" s="153">
        <f>IF(N228="zákl. přenesená",J228,0)</f>
        <v>0</v>
      </c>
      <c r="BH228" s="153">
        <f>IF(N228="sníž. přenesená",J228,0)</f>
        <v>0</v>
      </c>
      <c r="BI228" s="153">
        <f>IF(N228="nulová",J228,0)</f>
        <v>0</v>
      </c>
      <c r="BJ228" s="15" t="s">
        <v>84</v>
      </c>
      <c r="BK228" s="153">
        <f>ROUND(I228*H228,2)</f>
        <v>0</v>
      </c>
      <c r="BL228" s="15" t="s">
        <v>289</v>
      </c>
      <c r="BM228" s="152" t="s">
        <v>1477</v>
      </c>
    </row>
    <row r="229" spans="1:65" s="2" customFormat="1" ht="16.5" customHeight="1">
      <c r="A229" s="30"/>
      <c r="B229" s="140"/>
      <c r="C229" s="141" t="s">
        <v>99</v>
      </c>
      <c r="D229" s="141" t="s">
        <v>164</v>
      </c>
      <c r="E229" s="142" t="s">
        <v>1478</v>
      </c>
      <c r="F229" s="143" t="s">
        <v>1479</v>
      </c>
      <c r="G229" s="144" t="s">
        <v>193</v>
      </c>
      <c r="H229" s="145">
        <v>3</v>
      </c>
      <c r="I229" s="146"/>
      <c r="J229" s="147">
        <f>ROUND(I229*H229,2)</f>
        <v>0</v>
      </c>
      <c r="K229" s="143" t="s">
        <v>1</v>
      </c>
      <c r="L229" s="31"/>
      <c r="M229" s="148" t="s">
        <v>1</v>
      </c>
      <c r="N229" s="149" t="s">
        <v>41</v>
      </c>
      <c r="O229" s="56"/>
      <c r="P229" s="150">
        <f>O229*H229</f>
        <v>0</v>
      </c>
      <c r="Q229" s="150">
        <v>0</v>
      </c>
      <c r="R229" s="150">
        <f>Q229*H229</f>
        <v>0</v>
      </c>
      <c r="S229" s="150">
        <v>0</v>
      </c>
      <c r="T229" s="151">
        <f>S229*H229</f>
        <v>0</v>
      </c>
      <c r="U229" s="30"/>
      <c r="V229" s="30"/>
      <c r="W229" s="30"/>
      <c r="X229" s="30"/>
      <c r="Y229" s="30"/>
      <c r="Z229" s="30"/>
      <c r="AA229" s="30"/>
      <c r="AB229" s="30"/>
      <c r="AC229" s="30"/>
      <c r="AD229" s="30"/>
      <c r="AE229" s="30"/>
      <c r="AR229" s="152" t="s">
        <v>289</v>
      </c>
      <c r="AT229" s="152" t="s">
        <v>164</v>
      </c>
      <c r="AU229" s="152" t="s">
        <v>86</v>
      </c>
      <c r="AY229" s="15" t="s">
        <v>163</v>
      </c>
      <c r="BE229" s="153">
        <f>IF(N229="základní",J229,0)</f>
        <v>0</v>
      </c>
      <c r="BF229" s="153">
        <f>IF(N229="snížená",J229,0)</f>
        <v>0</v>
      </c>
      <c r="BG229" s="153">
        <f>IF(N229="zákl. přenesená",J229,0)</f>
        <v>0</v>
      </c>
      <c r="BH229" s="153">
        <f>IF(N229="sníž. přenesená",J229,0)</f>
        <v>0</v>
      </c>
      <c r="BI229" s="153">
        <f>IF(N229="nulová",J229,0)</f>
        <v>0</v>
      </c>
      <c r="BJ229" s="15" t="s">
        <v>84</v>
      </c>
      <c r="BK229" s="153">
        <f>ROUND(I229*H229,2)</f>
        <v>0</v>
      </c>
      <c r="BL229" s="15" t="s">
        <v>289</v>
      </c>
      <c r="BM229" s="152" t="s">
        <v>1480</v>
      </c>
    </row>
    <row r="230" spans="1:65" s="2" customFormat="1" ht="16.5" customHeight="1">
      <c r="A230" s="30"/>
      <c r="B230" s="140"/>
      <c r="C230" s="141" t="s">
        <v>428</v>
      </c>
      <c r="D230" s="141" t="s">
        <v>164</v>
      </c>
      <c r="E230" s="142" t="s">
        <v>1481</v>
      </c>
      <c r="F230" s="143" t="s">
        <v>1482</v>
      </c>
      <c r="G230" s="144" t="s">
        <v>193</v>
      </c>
      <c r="H230" s="145">
        <v>7</v>
      </c>
      <c r="I230" s="146"/>
      <c r="J230" s="147">
        <f>ROUND(I230*H230,2)</f>
        <v>0</v>
      </c>
      <c r="K230" s="143" t="s">
        <v>1</v>
      </c>
      <c r="L230" s="31"/>
      <c r="M230" s="148" t="s">
        <v>1</v>
      </c>
      <c r="N230" s="149" t="s">
        <v>41</v>
      </c>
      <c r="O230" s="56"/>
      <c r="P230" s="150">
        <f>O230*H230</f>
        <v>0</v>
      </c>
      <c r="Q230" s="150">
        <v>0</v>
      </c>
      <c r="R230" s="150">
        <f>Q230*H230</f>
        <v>0</v>
      </c>
      <c r="S230" s="150">
        <v>0</v>
      </c>
      <c r="T230" s="151">
        <f>S230*H230</f>
        <v>0</v>
      </c>
      <c r="U230" s="30"/>
      <c r="V230" s="30"/>
      <c r="W230" s="30"/>
      <c r="X230" s="30"/>
      <c r="Y230" s="30"/>
      <c r="Z230" s="30"/>
      <c r="AA230" s="30"/>
      <c r="AB230" s="30"/>
      <c r="AC230" s="30"/>
      <c r="AD230" s="30"/>
      <c r="AE230" s="30"/>
      <c r="AR230" s="152" t="s">
        <v>289</v>
      </c>
      <c r="AT230" s="152" t="s">
        <v>164</v>
      </c>
      <c r="AU230" s="152" t="s">
        <v>86</v>
      </c>
      <c r="AY230" s="15" t="s">
        <v>163</v>
      </c>
      <c r="BE230" s="153">
        <f>IF(N230="základní",J230,0)</f>
        <v>0</v>
      </c>
      <c r="BF230" s="153">
        <f>IF(N230="snížená",J230,0)</f>
        <v>0</v>
      </c>
      <c r="BG230" s="153">
        <f>IF(N230="zákl. přenesená",J230,0)</f>
        <v>0</v>
      </c>
      <c r="BH230" s="153">
        <f>IF(N230="sníž. přenesená",J230,0)</f>
        <v>0</v>
      </c>
      <c r="BI230" s="153">
        <f>IF(N230="nulová",J230,0)</f>
        <v>0</v>
      </c>
      <c r="BJ230" s="15" t="s">
        <v>84</v>
      </c>
      <c r="BK230" s="153">
        <f>ROUND(I230*H230,2)</f>
        <v>0</v>
      </c>
      <c r="BL230" s="15" t="s">
        <v>289</v>
      </c>
      <c r="BM230" s="152" t="s">
        <v>1483</v>
      </c>
    </row>
    <row r="231" spans="1:65" s="2" customFormat="1" ht="16.5" customHeight="1">
      <c r="A231" s="30"/>
      <c r="B231" s="140"/>
      <c r="C231" s="141" t="s">
        <v>438</v>
      </c>
      <c r="D231" s="141" t="s">
        <v>164</v>
      </c>
      <c r="E231" s="142" t="s">
        <v>1484</v>
      </c>
      <c r="F231" s="143" t="s">
        <v>1485</v>
      </c>
      <c r="G231" s="144" t="s">
        <v>193</v>
      </c>
      <c r="H231" s="145">
        <v>3</v>
      </c>
      <c r="I231" s="146"/>
      <c r="J231" s="147">
        <f>ROUND(I231*H231,2)</f>
        <v>0</v>
      </c>
      <c r="K231" s="143" t="s">
        <v>1</v>
      </c>
      <c r="L231" s="31"/>
      <c r="M231" s="148" t="s">
        <v>1</v>
      </c>
      <c r="N231" s="149" t="s">
        <v>41</v>
      </c>
      <c r="O231" s="56"/>
      <c r="P231" s="150">
        <f>O231*H231</f>
        <v>0</v>
      </c>
      <c r="Q231" s="150">
        <v>0</v>
      </c>
      <c r="R231" s="150">
        <f>Q231*H231</f>
        <v>0</v>
      </c>
      <c r="S231" s="150">
        <v>0</v>
      </c>
      <c r="T231" s="151">
        <f>S231*H231</f>
        <v>0</v>
      </c>
      <c r="U231" s="30"/>
      <c r="V231" s="30"/>
      <c r="W231" s="30"/>
      <c r="X231" s="30"/>
      <c r="Y231" s="30"/>
      <c r="Z231" s="30"/>
      <c r="AA231" s="30"/>
      <c r="AB231" s="30"/>
      <c r="AC231" s="30"/>
      <c r="AD231" s="30"/>
      <c r="AE231" s="30"/>
      <c r="AR231" s="152" t="s">
        <v>289</v>
      </c>
      <c r="AT231" s="152" t="s">
        <v>164</v>
      </c>
      <c r="AU231" s="152" t="s">
        <v>86</v>
      </c>
      <c r="AY231" s="15" t="s">
        <v>163</v>
      </c>
      <c r="BE231" s="153">
        <f>IF(N231="základní",J231,0)</f>
        <v>0</v>
      </c>
      <c r="BF231" s="153">
        <f>IF(N231="snížená",J231,0)</f>
        <v>0</v>
      </c>
      <c r="BG231" s="153">
        <f>IF(N231="zákl. přenesená",J231,0)</f>
        <v>0</v>
      </c>
      <c r="BH231" s="153">
        <f>IF(N231="sníž. přenesená",J231,0)</f>
        <v>0</v>
      </c>
      <c r="BI231" s="153">
        <f>IF(N231="nulová",J231,0)</f>
        <v>0</v>
      </c>
      <c r="BJ231" s="15" t="s">
        <v>84</v>
      </c>
      <c r="BK231" s="153">
        <f>ROUND(I231*H231,2)</f>
        <v>0</v>
      </c>
      <c r="BL231" s="15" t="s">
        <v>289</v>
      </c>
      <c r="BM231" s="152" t="s">
        <v>1486</v>
      </c>
    </row>
    <row r="232" spans="1:65" s="2" customFormat="1" ht="24.2" customHeight="1">
      <c r="A232" s="30"/>
      <c r="B232" s="140"/>
      <c r="C232" s="141" t="s">
        <v>468</v>
      </c>
      <c r="D232" s="141" t="s">
        <v>164</v>
      </c>
      <c r="E232" s="142" t="s">
        <v>1487</v>
      </c>
      <c r="F232" s="143" t="s">
        <v>1488</v>
      </c>
      <c r="G232" s="144" t="s">
        <v>649</v>
      </c>
      <c r="H232" s="184"/>
      <c r="I232" s="146"/>
      <c r="J232" s="147">
        <f>ROUND(I232*H232,2)</f>
        <v>0</v>
      </c>
      <c r="K232" s="143" t="s">
        <v>227</v>
      </c>
      <c r="L232" s="31"/>
      <c r="M232" s="148" t="s">
        <v>1</v>
      </c>
      <c r="N232" s="149" t="s">
        <v>41</v>
      </c>
      <c r="O232" s="56"/>
      <c r="P232" s="150">
        <f>O232*H232</f>
        <v>0</v>
      </c>
      <c r="Q232" s="150">
        <v>0</v>
      </c>
      <c r="R232" s="150">
        <f>Q232*H232</f>
        <v>0</v>
      </c>
      <c r="S232" s="150">
        <v>0</v>
      </c>
      <c r="T232" s="151">
        <f>S232*H232</f>
        <v>0</v>
      </c>
      <c r="U232" s="30"/>
      <c r="V232" s="30"/>
      <c r="W232" s="30"/>
      <c r="X232" s="30"/>
      <c r="Y232" s="30"/>
      <c r="Z232" s="30"/>
      <c r="AA232" s="30"/>
      <c r="AB232" s="30"/>
      <c r="AC232" s="30"/>
      <c r="AD232" s="30"/>
      <c r="AE232" s="30"/>
      <c r="AR232" s="152" t="s">
        <v>289</v>
      </c>
      <c r="AT232" s="152" t="s">
        <v>164</v>
      </c>
      <c r="AU232" s="152" t="s">
        <v>86</v>
      </c>
      <c r="AY232" s="15" t="s">
        <v>163</v>
      </c>
      <c r="BE232" s="153">
        <f>IF(N232="základní",J232,0)</f>
        <v>0</v>
      </c>
      <c r="BF232" s="153">
        <f>IF(N232="snížená",J232,0)</f>
        <v>0</v>
      </c>
      <c r="BG232" s="153">
        <f>IF(N232="zákl. přenesená",J232,0)</f>
        <v>0</v>
      </c>
      <c r="BH232" s="153">
        <f>IF(N232="sníž. přenesená",J232,0)</f>
        <v>0</v>
      </c>
      <c r="BI232" s="153">
        <f>IF(N232="nulová",J232,0)</f>
        <v>0</v>
      </c>
      <c r="BJ232" s="15" t="s">
        <v>84</v>
      </c>
      <c r="BK232" s="153">
        <f>ROUND(I232*H232,2)</f>
        <v>0</v>
      </c>
      <c r="BL232" s="15" t="s">
        <v>289</v>
      </c>
      <c r="BM232" s="152" t="s">
        <v>1489</v>
      </c>
    </row>
    <row r="233" spans="1:65" s="11" customFormat="1" ht="22.9" customHeight="1">
      <c r="B233" s="129"/>
      <c r="D233" s="130" t="s">
        <v>75</v>
      </c>
      <c r="E233" s="163" t="s">
        <v>876</v>
      </c>
      <c r="F233" s="163" t="s">
        <v>877</v>
      </c>
      <c r="I233" s="132"/>
      <c r="J233" s="164">
        <f>BK233</f>
        <v>0</v>
      </c>
      <c r="L233" s="129"/>
      <c r="M233" s="134"/>
      <c r="N233" s="135"/>
      <c r="O233" s="135"/>
      <c r="P233" s="136">
        <f>SUM(P234:P235)</f>
        <v>0</v>
      </c>
      <c r="Q233" s="135"/>
      <c r="R233" s="136">
        <f>SUM(R234:R235)</f>
        <v>0</v>
      </c>
      <c r="S233" s="135"/>
      <c r="T233" s="137">
        <f>SUM(T234:T235)</f>
        <v>0</v>
      </c>
      <c r="AR233" s="130" t="s">
        <v>86</v>
      </c>
      <c r="AT233" s="138" t="s">
        <v>75</v>
      </c>
      <c r="AU233" s="138" t="s">
        <v>84</v>
      </c>
      <c r="AY233" s="130" t="s">
        <v>163</v>
      </c>
      <c r="BK233" s="139">
        <f>SUM(BK234:BK235)</f>
        <v>0</v>
      </c>
    </row>
    <row r="234" spans="1:65" s="2" customFormat="1" ht="33" customHeight="1">
      <c r="A234" s="30"/>
      <c r="B234" s="140"/>
      <c r="C234" s="141" t="s">
        <v>473</v>
      </c>
      <c r="D234" s="141" t="s">
        <v>164</v>
      </c>
      <c r="E234" s="142" t="s">
        <v>1490</v>
      </c>
      <c r="F234" s="143" t="s">
        <v>1491</v>
      </c>
      <c r="G234" s="144" t="s">
        <v>193</v>
      </c>
      <c r="H234" s="145">
        <v>1</v>
      </c>
      <c r="I234" s="146"/>
      <c r="J234" s="147">
        <f>ROUND(I234*H234,2)</f>
        <v>0</v>
      </c>
      <c r="K234" s="143" t="s">
        <v>1</v>
      </c>
      <c r="L234" s="31"/>
      <c r="M234" s="148" t="s">
        <v>1</v>
      </c>
      <c r="N234" s="149" t="s">
        <v>41</v>
      </c>
      <c r="O234" s="56"/>
      <c r="P234" s="150">
        <f>O234*H234</f>
        <v>0</v>
      </c>
      <c r="Q234" s="150">
        <v>0</v>
      </c>
      <c r="R234" s="150">
        <f>Q234*H234</f>
        <v>0</v>
      </c>
      <c r="S234" s="150">
        <v>0</v>
      </c>
      <c r="T234" s="151">
        <f>S234*H234</f>
        <v>0</v>
      </c>
      <c r="U234" s="30"/>
      <c r="V234" s="30"/>
      <c r="W234" s="30"/>
      <c r="X234" s="30"/>
      <c r="Y234" s="30"/>
      <c r="Z234" s="30"/>
      <c r="AA234" s="30"/>
      <c r="AB234" s="30"/>
      <c r="AC234" s="30"/>
      <c r="AD234" s="30"/>
      <c r="AE234" s="30"/>
      <c r="AR234" s="152" t="s">
        <v>289</v>
      </c>
      <c r="AT234" s="152" t="s">
        <v>164</v>
      </c>
      <c r="AU234" s="152" t="s">
        <v>86</v>
      </c>
      <c r="AY234" s="15" t="s">
        <v>163</v>
      </c>
      <c r="BE234" s="153">
        <f>IF(N234="základní",J234,0)</f>
        <v>0</v>
      </c>
      <c r="BF234" s="153">
        <f>IF(N234="snížená",J234,0)</f>
        <v>0</v>
      </c>
      <c r="BG234" s="153">
        <f>IF(N234="zákl. přenesená",J234,0)</f>
        <v>0</v>
      </c>
      <c r="BH234" s="153">
        <f>IF(N234="sníž. přenesená",J234,0)</f>
        <v>0</v>
      </c>
      <c r="BI234" s="153">
        <f>IF(N234="nulová",J234,0)</f>
        <v>0</v>
      </c>
      <c r="BJ234" s="15" t="s">
        <v>84</v>
      </c>
      <c r="BK234" s="153">
        <f>ROUND(I234*H234,2)</f>
        <v>0</v>
      </c>
      <c r="BL234" s="15" t="s">
        <v>289</v>
      </c>
      <c r="BM234" s="152" t="s">
        <v>1492</v>
      </c>
    </row>
    <row r="235" spans="1:65" s="2" customFormat="1" ht="24.2" customHeight="1">
      <c r="A235" s="30"/>
      <c r="B235" s="140"/>
      <c r="C235" s="141" t="s">
        <v>491</v>
      </c>
      <c r="D235" s="141" t="s">
        <v>164</v>
      </c>
      <c r="E235" s="142" t="s">
        <v>1493</v>
      </c>
      <c r="F235" s="143" t="s">
        <v>1494</v>
      </c>
      <c r="G235" s="144" t="s">
        <v>649</v>
      </c>
      <c r="H235" s="184"/>
      <c r="I235" s="146"/>
      <c r="J235" s="147">
        <f>ROUND(I235*H235,2)</f>
        <v>0</v>
      </c>
      <c r="K235" s="143" t="s">
        <v>227</v>
      </c>
      <c r="L235" s="31"/>
      <c r="M235" s="148" t="s">
        <v>1</v>
      </c>
      <c r="N235" s="149" t="s">
        <v>41</v>
      </c>
      <c r="O235" s="56"/>
      <c r="P235" s="150">
        <f>O235*H235</f>
        <v>0</v>
      </c>
      <c r="Q235" s="150">
        <v>0</v>
      </c>
      <c r="R235" s="150">
        <f>Q235*H235</f>
        <v>0</v>
      </c>
      <c r="S235" s="150">
        <v>0</v>
      </c>
      <c r="T235" s="151">
        <f>S235*H235</f>
        <v>0</v>
      </c>
      <c r="U235" s="30"/>
      <c r="V235" s="30"/>
      <c r="W235" s="30"/>
      <c r="X235" s="30"/>
      <c r="Y235" s="30"/>
      <c r="Z235" s="30"/>
      <c r="AA235" s="30"/>
      <c r="AB235" s="30"/>
      <c r="AC235" s="30"/>
      <c r="AD235" s="30"/>
      <c r="AE235" s="30"/>
      <c r="AR235" s="152" t="s">
        <v>289</v>
      </c>
      <c r="AT235" s="152" t="s">
        <v>164</v>
      </c>
      <c r="AU235" s="152" t="s">
        <v>86</v>
      </c>
      <c r="AY235" s="15" t="s">
        <v>163</v>
      </c>
      <c r="BE235" s="153">
        <f>IF(N235="základní",J235,0)</f>
        <v>0</v>
      </c>
      <c r="BF235" s="153">
        <f>IF(N235="snížená",J235,0)</f>
        <v>0</v>
      </c>
      <c r="BG235" s="153">
        <f>IF(N235="zákl. přenesená",J235,0)</f>
        <v>0</v>
      </c>
      <c r="BH235" s="153">
        <f>IF(N235="sníž. přenesená",J235,0)</f>
        <v>0</v>
      </c>
      <c r="BI235" s="153">
        <f>IF(N235="nulová",J235,0)</f>
        <v>0</v>
      </c>
      <c r="BJ235" s="15" t="s">
        <v>84</v>
      </c>
      <c r="BK235" s="153">
        <f>ROUND(I235*H235,2)</f>
        <v>0</v>
      </c>
      <c r="BL235" s="15" t="s">
        <v>289</v>
      </c>
      <c r="BM235" s="152" t="s">
        <v>1495</v>
      </c>
    </row>
    <row r="236" spans="1:65" s="11" customFormat="1" ht="22.9" customHeight="1">
      <c r="B236" s="129"/>
      <c r="D236" s="130" t="s">
        <v>75</v>
      </c>
      <c r="E236" s="163" t="s">
        <v>914</v>
      </c>
      <c r="F236" s="163" t="s">
        <v>915</v>
      </c>
      <c r="I236" s="132"/>
      <c r="J236" s="164">
        <f>BK236</f>
        <v>0</v>
      </c>
      <c r="L236" s="129"/>
      <c r="M236" s="134"/>
      <c r="N236" s="135"/>
      <c r="O236" s="135"/>
      <c r="P236" s="136">
        <f>SUM(P237:P247)</f>
        <v>0</v>
      </c>
      <c r="Q236" s="135"/>
      <c r="R236" s="136">
        <f>SUM(R237:R247)</f>
        <v>0.42622172000000003</v>
      </c>
      <c r="S236" s="135"/>
      <c r="T236" s="137">
        <f>SUM(T237:T247)</f>
        <v>0</v>
      </c>
      <c r="AR236" s="130" t="s">
        <v>86</v>
      </c>
      <c r="AT236" s="138" t="s">
        <v>75</v>
      </c>
      <c r="AU236" s="138" t="s">
        <v>84</v>
      </c>
      <c r="AY236" s="130" t="s">
        <v>163</v>
      </c>
      <c r="BK236" s="139">
        <f>SUM(BK237:BK247)</f>
        <v>0</v>
      </c>
    </row>
    <row r="237" spans="1:65" s="2" customFormat="1" ht="33" customHeight="1">
      <c r="A237" s="30"/>
      <c r="B237" s="140"/>
      <c r="C237" s="141" t="s">
        <v>495</v>
      </c>
      <c r="D237" s="141" t="s">
        <v>164</v>
      </c>
      <c r="E237" s="142" t="s">
        <v>917</v>
      </c>
      <c r="F237" s="143" t="s">
        <v>918</v>
      </c>
      <c r="G237" s="144" t="s">
        <v>329</v>
      </c>
      <c r="H237" s="145">
        <v>15.164</v>
      </c>
      <c r="I237" s="146"/>
      <c r="J237" s="147">
        <f>ROUND(I237*H237,2)</f>
        <v>0</v>
      </c>
      <c r="K237" s="143" t="s">
        <v>227</v>
      </c>
      <c r="L237" s="31"/>
      <c r="M237" s="148" t="s">
        <v>1</v>
      </c>
      <c r="N237" s="149" t="s">
        <v>41</v>
      </c>
      <c r="O237" s="56"/>
      <c r="P237" s="150">
        <f>O237*H237</f>
        <v>0</v>
      </c>
      <c r="Q237" s="150">
        <v>4.2999999999999999E-4</v>
      </c>
      <c r="R237" s="150">
        <f>Q237*H237</f>
        <v>6.5205200000000001E-3</v>
      </c>
      <c r="S237" s="150">
        <v>0</v>
      </c>
      <c r="T237" s="151">
        <f>S237*H237</f>
        <v>0</v>
      </c>
      <c r="U237" s="30"/>
      <c r="V237" s="30"/>
      <c r="W237" s="30"/>
      <c r="X237" s="30"/>
      <c r="Y237" s="30"/>
      <c r="Z237" s="30"/>
      <c r="AA237" s="30"/>
      <c r="AB237" s="30"/>
      <c r="AC237" s="30"/>
      <c r="AD237" s="30"/>
      <c r="AE237" s="30"/>
      <c r="AR237" s="152" t="s">
        <v>289</v>
      </c>
      <c r="AT237" s="152" t="s">
        <v>164</v>
      </c>
      <c r="AU237" s="152" t="s">
        <v>86</v>
      </c>
      <c r="AY237" s="15" t="s">
        <v>163</v>
      </c>
      <c r="BE237" s="153">
        <f>IF(N237="základní",J237,0)</f>
        <v>0</v>
      </c>
      <c r="BF237" s="153">
        <f>IF(N237="snížená",J237,0)</f>
        <v>0</v>
      </c>
      <c r="BG237" s="153">
        <f>IF(N237="zákl. přenesená",J237,0)</f>
        <v>0</v>
      </c>
      <c r="BH237" s="153">
        <f>IF(N237="sníž. přenesená",J237,0)</f>
        <v>0</v>
      </c>
      <c r="BI237" s="153">
        <f>IF(N237="nulová",J237,0)</f>
        <v>0</v>
      </c>
      <c r="BJ237" s="15" t="s">
        <v>84</v>
      </c>
      <c r="BK237" s="153">
        <f>ROUND(I237*H237,2)</f>
        <v>0</v>
      </c>
      <c r="BL237" s="15" t="s">
        <v>289</v>
      </c>
      <c r="BM237" s="152" t="s">
        <v>1496</v>
      </c>
    </row>
    <row r="238" spans="1:65" s="13" customFormat="1" ht="11.25">
      <c r="B238" s="165"/>
      <c r="D238" s="166" t="s">
        <v>229</v>
      </c>
      <c r="E238" s="167" t="s">
        <v>1</v>
      </c>
      <c r="F238" s="168" t="s">
        <v>1497</v>
      </c>
      <c r="H238" s="169">
        <v>16.064</v>
      </c>
      <c r="I238" s="170"/>
      <c r="L238" s="165"/>
      <c r="M238" s="171"/>
      <c r="N238" s="172"/>
      <c r="O238" s="172"/>
      <c r="P238" s="172"/>
      <c r="Q238" s="172"/>
      <c r="R238" s="172"/>
      <c r="S238" s="172"/>
      <c r="T238" s="173"/>
      <c r="AT238" s="167" t="s">
        <v>229</v>
      </c>
      <c r="AU238" s="167" t="s">
        <v>86</v>
      </c>
      <c r="AV238" s="13" t="s">
        <v>86</v>
      </c>
      <c r="AW238" s="13" t="s">
        <v>32</v>
      </c>
      <c r="AX238" s="13" t="s">
        <v>76</v>
      </c>
      <c r="AY238" s="167" t="s">
        <v>163</v>
      </c>
    </row>
    <row r="239" spans="1:65" s="13" customFormat="1" ht="11.25">
      <c r="B239" s="165"/>
      <c r="D239" s="166" t="s">
        <v>229</v>
      </c>
      <c r="E239" s="167" t="s">
        <v>1</v>
      </c>
      <c r="F239" s="168" t="s">
        <v>1498</v>
      </c>
      <c r="H239" s="169">
        <v>-0.9</v>
      </c>
      <c r="I239" s="170"/>
      <c r="L239" s="165"/>
      <c r="M239" s="171"/>
      <c r="N239" s="172"/>
      <c r="O239" s="172"/>
      <c r="P239" s="172"/>
      <c r="Q239" s="172"/>
      <c r="R239" s="172"/>
      <c r="S239" s="172"/>
      <c r="T239" s="173"/>
      <c r="AT239" s="167" t="s">
        <v>229</v>
      </c>
      <c r="AU239" s="167" t="s">
        <v>86</v>
      </c>
      <c r="AV239" s="13" t="s">
        <v>86</v>
      </c>
      <c r="AW239" s="13" t="s">
        <v>32</v>
      </c>
      <c r="AX239" s="13" t="s">
        <v>76</v>
      </c>
      <c r="AY239" s="167" t="s">
        <v>163</v>
      </c>
    </row>
    <row r="240" spans="1:65" s="2" customFormat="1" ht="33" customHeight="1">
      <c r="A240" s="30"/>
      <c r="B240" s="140"/>
      <c r="C240" s="174" t="s">
        <v>499</v>
      </c>
      <c r="D240" s="174" t="s">
        <v>618</v>
      </c>
      <c r="E240" s="175" t="s">
        <v>924</v>
      </c>
      <c r="F240" s="176" t="s">
        <v>925</v>
      </c>
      <c r="G240" s="177" t="s">
        <v>329</v>
      </c>
      <c r="H240" s="178">
        <v>16.68</v>
      </c>
      <c r="I240" s="179"/>
      <c r="J240" s="180">
        <f>ROUND(I240*H240,2)</f>
        <v>0</v>
      </c>
      <c r="K240" s="176" t="s">
        <v>227</v>
      </c>
      <c r="L240" s="181"/>
      <c r="M240" s="182" t="s">
        <v>1</v>
      </c>
      <c r="N240" s="183" t="s">
        <v>41</v>
      </c>
      <c r="O240" s="56"/>
      <c r="P240" s="150">
        <f>O240*H240</f>
        <v>0</v>
      </c>
      <c r="Q240" s="150">
        <v>2.64E-3</v>
      </c>
      <c r="R240" s="150">
        <f>Q240*H240</f>
        <v>4.4035199999999997E-2</v>
      </c>
      <c r="S240" s="150">
        <v>0</v>
      </c>
      <c r="T240" s="151">
        <f>S240*H240</f>
        <v>0</v>
      </c>
      <c r="U240" s="30"/>
      <c r="V240" s="30"/>
      <c r="W240" s="30"/>
      <c r="X240" s="30"/>
      <c r="Y240" s="30"/>
      <c r="Z240" s="30"/>
      <c r="AA240" s="30"/>
      <c r="AB240" s="30"/>
      <c r="AC240" s="30"/>
      <c r="AD240" s="30"/>
      <c r="AE240" s="30"/>
      <c r="AR240" s="152" t="s">
        <v>362</v>
      </c>
      <c r="AT240" s="152" t="s">
        <v>618</v>
      </c>
      <c r="AU240" s="152" t="s">
        <v>86</v>
      </c>
      <c r="AY240" s="15" t="s">
        <v>163</v>
      </c>
      <c r="BE240" s="153">
        <f>IF(N240="základní",J240,0)</f>
        <v>0</v>
      </c>
      <c r="BF240" s="153">
        <f>IF(N240="snížená",J240,0)</f>
        <v>0</v>
      </c>
      <c r="BG240" s="153">
        <f>IF(N240="zákl. přenesená",J240,0)</f>
        <v>0</v>
      </c>
      <c r="BH240" s="153">
        <f>IF(N240="sníž. přenesená",J240,0)</f>
        <v>0</v>
      </c>
      <c r="BI240" s="153">
        <f>IF(N240="nulová",J240,0)</f>
        <v>0</v>
      </c>
      <c r="BJ240" s="15" t="s">
        <v>84</v>
      </c>
      <c r="BK240" s="153">
        <f>ROUND(I240*H240,2)</f>
        <v>0</v>
      </c>
      <c r="BL240" s="15" t="s">
        <v>289</v>
      </c>
      <c r="BM240" s="152" t="s">
        <v>1499</v>
      </c>
    </row>
    <row r="241" spans="1:65" s="13" customFormat="1" ht="11.25">
      <c r="B241" s="165"/>
      <c r="D241" s="166" t="s">
        <v>229</v>
      </c>
      <c r="F241" s="168" t="s">
        <v>1500</v>
      </c>
      <c r="H241" s="169">
        <v>16.68</v>
      </c>
      <c r="I241" s="170"/>
      <c r="L241" s="165"/>
      <c r="M241" s="171"/>
      <c r="N241" s="172"/>
      <c r="O241" s="172"/>
      <c r="P241" s="172"/>
      <c r="Q241" s="172"/>
      <c r="R241" s="172"/>
      <c r="S241" s="172"/>
      <c r="T241" s="173"/>
      <c r="AT241" s="167" t="s">
        <v>229</v>
      </c>
      <c r="AU241" s="167" t="s">
        <v>86</v>
      </c>
      <c r="AV241" s="13" t="s">
        <v>86</v>
      </c>
      <c r="AW241" s="13" t="s">
        <v>3</v>
      </c>
      <c r="AX241" s="13" t="s">
        <v>84</v>
      </c>
      <c r="AY241" s="167" t="s">
        <v>163</v>
      </c>
    </row>
    <row r="242" spans="1:65" s="2" customFormat="1" ht="37.9" customHeight="1">
      <c r="A242" s="30"/>
      <c r="B242" s="140"/>
      <c r="C242" s="141" t="s">
        <v>505</v>
      </c>
      <c r="D242" s="141" t="s">
        <v>164</v>
      </c>
      <c r="E242" s="142" t="s">
        <v>942</v>
      </c>
      <c r="F242" s="143" t="s">
        <v>943</v>
      </c>
      <c r="G242" s="144" t="s">
        <v>253</v>
      </c>
      <c r="H242" s="145">
        <v>12.7</v>
      </c>
      <c r="I242" s="146"/>
      <c r="J242" s="147">
        <f>ROUND(I242*H242,2)</f>
        <v>0</v>
      </c>
      <c r="K242" s="143" t="s">
        <v>227</v>
      </c>
      <c r="L242" s="31"/>
      <c r="M242" s="148" t="s">
        <v>1</v>
      </c>
      <c r="N242" s="149" t="s">
        <v>41</v>
      </c>
      <c r="O242" s="56"/>
      <c r="P242" s="150">
        <f>O242*H242</f>
        <v>0</v>
      </c>
      <c r="Q242" s="150">
        <v>5.3800000000000002E-3</v>
      </c>
      <c r="R242" s="150">
        <f>Q242*H242</f>
        <v>6.8325999999999998E-2</v>
      </c>
      <c r="S242" s="150">
        <v>0</v>
      </c>
      <c r="T242" s="151">
        <f>S242*H242</f>
        <v>0</v>
      </c>
      <c r="U242" s="30"/>
      <c r="V242" s="30"/>
      <c r="W242" s="30"/>
      <c r="X242" s="30"/>
      <c r="Y242" s="30"/>
      <c r="Z242" s="30"/>
      <c r="AA242" s="30"/>
      <c r="AB242" s="30"/>
      <c r="AC242" s="30"/>
      <c r="AD242" s="30"/>
      <c r="AE242" s="30"/>
      <c r="AR242" s="152" t="s">
        <v>289</v>
      </c>
      <c r="AT242" s="152" t="s">
        <v>164</v>
      </c>
      <c r="AU242" s="152" t="s">
        <v>86</v>
      </c>
      <c r="AY242" s="15" t="s">
        <v>163</v>
      </c>
      <c r="BE242" s="153">
        <f>IF(N242="základní",J242,0)</f>
        <v>0</v>
      </c>
      <c r="BF242" s="153">
        <f>IF(N242="snížená",J242,0)</f>
        <v>0</v>
      </c>
      <c r="BG242" s="153">
        <f>IF(N242="zákl. přenesená",J242,0)</f>
        <v>0</v>
      </c>
      <c r="BH242" s="153">
        <f>IF(N242="sníž. přenesená",J242,0)</f>
        <v>0</v>
      </c>
      <c r="BI242" s="153">
        <f>IF(N242="nulová",J242,0)</f>
        <v>0</v>
      </c>
      <c r="BJ242" s="15" t="s">
        <v>84</v>
      </c>
      <c r="BK242" s="153">
        <f>ROUND(I242*H242,2)</f>
        <v>0</v>
      </c>
      <c r="BL242" s="15" t="s">
        <v>289</v>
      </c>
      <c r="BM242" s="152" t="s">
        <v>1501</v>
      </c>
    </row>
    <row r="243" spans="1:65" s="13" customFormat="1" ht="11.25">
      <c r="B243" s="165"/>
      <c r="D243" s="166" t="s">
        <v>229</v>
      </c>
      <c r="E243" s="167" t="s">
        <v>1</v>
      </c>
      <c r="F243" s="168" t="s">
        <v>1420</v>
      </c>
      <c r="H243" s="169">
        <v>12.7</v>
      </c>
      <c r="I243" s="170"/>
      <c r="L243" s="165"/>
      <c r="M243" s="171"/>
      <c r="N243" s="172"/>
      <c r="O243" s="172"/>
      <c r="P243" s="172"/>
      <c r="Q243" s="172"/>
      <c r="R243" s="172"/>
      <c r="S243" s="172"/>
      <c r="T243" s="173"/>
      <c r="AT243" s="167" t="s">
        <v>229</v>
      </c>
      <c r="AU243" s="167" t="s">
        <v>86</v>
      </c>
      <c r="AV243" s="13" t="s">
        <v>86</v>
      </c>
      <c r="AW243" s="13" t="s">
        <v>32</v>
      </c>
      <c r="AX243" s="13" t="s">
        <v>76</v>
      </c>
      <c r="AY243" s="167" t="s">
        <v>163</v>
      </c>
    </row>
    <row r="244" spans="1:65" s="2" customFormat="1" ht="24.2" customHeight="1">
      <c r="A244" s="30"/>
      <c r="B244" s="140"/>
      <c r="C244" s="174" t="s">
        <v>509</v>
      </c>
      <c r="D244" s="174" t="s">
        <v>618</v>
      </c>
      <c r="E244" s="175" t="s">
        <v>946</v>
      </c>
      <c r="F244" s="176" t="s">
        <v>947</v>
      </c>
      <c r="G244" s="177" t="s">
        <v>253</v>
      </c>
      <c r="H244" s="178">
        <v>13.97</v>
      </c>
      <c r="I244" s="179"/>
      <c r="J244" s="180">
        <f>ROUND(I244*H244,2)</f>
        <v>0</v>
      </c>
      <c r="K244" s="176" t="s">
        <v>227</v>
      </c>
      <c r="L244" s="181"/>
      <c r="M244" s="182" t="s">
        <v>1</v>
      </c>
      <c r="N244" s="183" t="s">
        <v>41</v>
      </c>
      <c r="O244" s="56"/>
      <c r="P244" s="150">
        <f>O244*H244</f>
        <v>0</v>
      </c>
      <c r="Q244" s="150">
        <v>2.1999999999999999E-2</v>
      </c>
      <c r="R244" s="150">
        <f>Q244*H244</f>
        <v>0.30734</v>
      </c>
      <c r="S244" s="150">
        <v>0</v>
      </c>
      <c r="T244" s="151">
        <f>S244*H244</f>
        <v>0</v>
      </c>
      <c r="U244" s="30"/>
      <c r="V244" s="30"/>
      <c r="W244" s="30"/>
      <c r="X244" s="30"/>
      <c r="Y244" s="30"/>
      <c r="Z244" s="30"/>
      <c r="AA244" s="30"/>
      <c r="AB244" s="30"/>
      <c r="AC244" s="30"/>
      <c r="AD244" s="30"/>
      <c r="AE244" s="30"/>
      <c r="AR244" s="152" t="s">
        <v>362</v>
      </c>
      <c r="AT244" s="152" t="s">
        <v>618</v>
      </c>
      <c r="AU244" s="152" t="s">
        <v>86</v>
      </c>
      <c r="AY244" s="15" t="s">
        <v>163</v>
      </c>
      <c r="BE244" s="153">
        <f>IF(N244="základní",J244,0)</f>
        <v>0</v>
      </c>
      <c r="BF244" s="153">
        <f>IF(N244="snížená",J244,0)</f>
        <v>0</v>
      </c>
      <c r="BG244" s="153">
        <f>IF(N244="zákl. přenesená",J244,0)</f>
        <v>0</v>
      </c>
      <c r="BH244" s="153">
        <f>IF(N244="sníž. přenesená",J244,0)</f>
        <v>0</v>
      </c>
      <c r="BI244" s="153">
        <f>IF(N244="nulová",J244,0)</f>
        <v>0</v>
      </c>
      <c r="BJ244" s="15" t="s">
        <v>84</v>
      </c>
      <c r="BK244" s="153">
        <f>ROUND(I244*H244,2)</f>
        <v>0</v>
      </c>
      <c r="BL244" s="15" t="s">
        <v>289</v>
      </c>
      <c r="BM244" s="152" t="s">
        <v>1502</v>
      </c>
    </row>
    <row r="245" spans="1:65" s="13" customFormat="1" ht="11.25">
      <c r="B245" s="165"/>
      <c r="D245" s="166" t="s">
        <v>229</v>
      </c>
      <c r="F245" s="168" t="s">
        <v>1503</v>
      </c>
      <c r="H245" s="169">
        <v>13.97</v>
      </c>
      <c r="I245" s="170"/>
      <c r="L245" s="165"/>
      <c r="M245" s="171"/>
      <c r="N245" s="172"/>
      <c r="O245" s="172"/>
      <c r="P245" s="172"/>
      <c r="Q245" s="172"/>
      <c r="R245" s="172"/>
      <c r="S245" s="172"/>
      <c r="T245" s="173"/>
      <c r="AT245" s="167" t="s">
        <v>229</v>
      </c>
      <c r="AU245" s="167" t="s">
        <v>86</v>
      </c>
      <c r="AV245" s="13" t="s">
        <v>86</v>
      </c>
      <c r="AW245" s="13" t="s">
        <v>3</v>
      </c>
      <c r="AX245" s="13" t="s">
        <v>84</v>
      </c>
      <c r="AY245" s="167" t="s">
        <v>163</v>
      </c>
    </row>
    <row r="246" spans="1:65" s="2" customFormat="1" ht="37.9" customHeight="1">
      <c r="A246" s="30"/>
      <c r="B246" s="140"/>
      <c r="C246" s="141" t="s">
        <v>102</v>
      </c>
      <c r="D246" s="141" t="s">
        <v>164</v>
      </c>
      <c r="E246" s="142" t="s">
        <v>951</v>
      </c>
      <c r="F246" s="143" t="s">
        <v>952</v>
      </c>
      <c r="G246" s="144" t="s">
        <v>253</v>
      </c>
      <c r="H246" s="145">
        <v>12.7</v>
      </c>
      <c r="I246" s="146"/>
      <c r="J246" s="147">
        <f>ROUND(I246*H246,2)</f>
        <v>0</v>
      </c>
      <c r="K246" s="143" t="s">
        <v>227</v>
      </c>
      <c r="L246" s="31"/>
      <c r="M246" s="148" t="s">
        <v>1</v>
      </c>
      <c r="N246" s="149" t="s">
        <v>41</v>
      </c>
      <c r="O246" s="56"/>
      <c r="P246" s="150">
        <f>O246*H246</f>
        <v>0</v>
      </c>
      <c r="Q246" s="150">
        <v>0</v>
      </c>
      <c r="R246" s="150">
        <f>Q246*H246</f>
        <v>0</v>
      </c>
      <c r="S246" s="150">
        <v>0</v>
      </c>
      <c r="T246" s="151">
        <f>S246*H246</f>
        <v>0</v>
      </c>
      <c r="U246" s="30"/>
      <c r="V246" s="30"/>
      <c r="W246" s="30"/>
      <c r="X246" s="30"/>
      <c r="Y246" s="30"/>
      <c r="Z246" s="30"/>
      <c r="AA246" s="30"/>
      <c r="AB246" s="30"/>
      <c r="AC246" s="30"/>
      <c r="AD246" s="30"/>
      <c r="AE246" s="30"/>
      <c r="AR246" s="152" t="s">
        <v>289</v>
      </c>
      <c r="AT246" s="152" t="s">
        <v>164</v>
      </c>
      <c r="AU246" s="152" t="s">
        <v>86</v>
      </c>
      <c r="AY246" s="15" t="s">
        <v>163</v>
      </c>
      <c r="BE246" s="153">
        <f>IF(N246="základní",J246,0)</f>
        <v>0</v>
      </c>
      <c r="BF246" s="153">
        <f>IF(N246="snížená",J246,0)</f>
        <v>0</v>
      </c>
      <c r="BG246" s="153">
        <f>IF(N246="zákl. přenesená",J246,0)</f>
        <v>0</v>
      </c>
      <c r="BH246" s="153">
        <f>IF(N246="sníž. přenesená",J246,0)</f>
        <v>0</v>
      </c>
      <c r="BI246" s="153">
        <f>IF(N246="nulová",J246,0)</f>
        <v>0</v>
      </c>
      <c r="BJ246" s="15" t="s">
        <v>84</v>
      </c>
      <c r="BK246" s="153">
        <f>ROUND(I246*H246,2)</f>
        <v>0</v>
      </c>
      <c r="BL246" s="15" t="s">
        <v>289</v>
      </c>
      <c r="BM246" s="152" t="s">
        <v>1504</v>
      </c>
    </row>
    <row r="247" spans="1:65" s="2" customFormat="1" ht="24.2" customHeight="1">
      <c r="A247" s="30"/>
      <c r="B247" s="140"/>
      <c r="C247" s="141" t="s">
        <v>518</v>
      </c>
      <c r="D247" s="141" t="s">
        <v>164</v>
      </c>
      <c r="E247" s="142" t="s">
        <v>1505</v>
      </c>
      <c r="F247" s="143" t="s">
        <v>1506</v>
      </c>
      <c r="G247" s="144" t="s">
        <v>649</v>
      </c>
      <c r="H247" s="184"/>
      <c r="I247" s="146"/>
      <c r="J247" s="147">
        <f>ROUND(I247*H247,2)</f>
        <v>0</v>
      </c>
      <c r="K247" s="143" t="s">
        <v>227</v>
      </c>
      <c r="L247" s="31"/>
      <c r="M247" s="148" t="s">
        <v>1</v>
      </c>
      <c r="N247" s="149" t="s">
        <v>41</v>
      </c>
      <c r="O247" s="56"/>
      <c r="P247" s="150">
        <f>O247*H247</f>
        <v>0</v>
      </c>
      <c r="Q247" s="150">
        <v>0</v>
      </c>
      <c r="R247" s="150">
        <f>Q247*H247</f>
        <v>0</v>
      </c>
      <c r="S247" s="150">
        <v>0</v>
      </c>
      <c r="T247" s="151">
        <f>S247*H247</f>
        <v>0</v>
      </c>
      <c r="U247" s="30"/>
      <c r="V247" s="30"/>
      <c r="W247" s="30"/>
      <c r="X247" s="30"/>
      <c r="Y247" s="30"/>
      <c r="Z247" s="30"/>
      <c r="AA247" s="30"/>
      <c r="AB247" s="30"/>
      <c r="AC247" s="30"/>
      <c r="AD247" s="30"/>
      <c r="AE247" s="30"/>
      <c r="AR247" s="152" t="s">
        <v>289</v>
      </c>
      <c r="AT247" s="152" t="s">
        <v>164</v>
      </c>
      <c r="AU247" s="152" t="s">
        <v>86</v>
      </c>
      <c r="AY247" s="15" t="s">
        <v>163</v>
      </c>
      <c r="BE247" s="153">
        <f>IF(N247="základní",J247,0)</f>
        <v>0</v>
      </c>
      <c r="BF247" s="153">
        <f>IF(N247="snížená",J247,0)</f>
        <v>0</v>
      </c>
      <c r="BG247" s="153">
        <f>IF(N247="zákl. přenesená",J247,0)</f>
        <v>0</v>
      </c>
      <c r="BH247" s="153">
        <f>IF(N247="sníž. přenesená",J247,0)</f>
        <v>0</v>
      </c>
      <c r="BI247" s="153">
        <f>IF(N247="nulová",J247,0)</f>
        <v>0</v>
      </c>
      <c r="BJ247" s="15" t="s">
        <v>84</v>
      </c>
      <c r="BK247" s="153">
        <f>ROUND(I247*H247,2)</f>
        <v>0</v>
      </c>
      <c r="BL247" s="15" t="s">
        <v>289</v>
      </c>
      <c r="BM247" s="152" t="s">
        <v>1507</v>
      </c>
    </row>
    <row r="248" spans="1:65" s="11" customFormat="1" ht="22.9" customHeight="1">
      <c r="B248" s="129"/>
      <c r="D248" s="130" t="s">
        <v>75</v>
      </c>
      <c r="E248" s="163" t="s">
        <v>1365</v>
      </c>
      <c r="F248" s="163" t="s">
        <v>1366</v>
      </c>
      <c r="I248" s="132"/>
      <c r="J248" s="164">
        <f>BK248</f>
        <v>0</v>
      </c>
      <c r="L248" s="129"/>
      <c r="M248" s="134"/>
      <c r="N248" s="135"/>
      <c r="O248" s="135"/>
      <c r="P248" s="136">
        <f>SUM(P249:P258)</f>
        <v>0</v>
      </c>
      <c r="Q248" s="135"/>
      <c r="R248" s="136">
        <f>SUM(R249:R258)</f>
        <v>0.18196659999999998</v>
      </c>
      <c r="S248" s="135"/>
      <c r="T248" s="137">
        <f>SUM(T249:T258)</f>
        <v>0</v>
      </c>
      <c r="AR248" s="130" t="s">
        <v>86</v>
      </c>
      <c r="AT248" s="138" t="s">
        <v>75</v>
      </c>
      <c r="AU248" s="138" t="s">
        <v>84</v>
      </c>
      <c r="AY248" s="130" t="s">
        <v>163</v>
      </c>
      <c r="BK248" s="139">
        <f>SUM(BK249:BK258)</f>
        <v>0</v>
      </c>
    </row>
    <row r="249" spans="1:65" s="2" customFormat="1" ht="24.2" customHeight="1">
      <c r="A249" s="30"/>
      <c r="B249" s="140"/>
      <c r="C249" s="141" t="s">
        <v>523</v>
      </c>
      <c r="D249" s="141" t="s">
        <v>164</v>
      </c>
      <c r="E249" s="142" t="s">
        <v>1367</v>
      </c>
      <c r="F249" s="143" t="s">
        <v>1368</v>
      </c>
      <c r="G249" s="144" t="s">
        <v>329</v>
      </c>
      <c r="H249" s="145">
        <v>60.44</v>
      </c>
      <c r="I249" s="146"/>
      <c r="J249" s="147">
        <f>ROUND(I249*H249,2)</f>
        <v>0</v>
      </c>
      <c r="K249" s="143" t="s">
        <v>227</v>
      </c>
      <c r="L249" s="31"/>
      <c r="M249" s="148" t="s">
        <v>1</v>
      </c>
      <c r="N249" s="149" t="s">
        <v>41</v>
      </c>
      <c r="O249" s="56"/>
      <c r="P249" s="150">
        <f>O249*H249</f>
        <v>0</v>
      </c>
      <c r="Q249" s="150">
        <v>1.0000000000000001E-5</v>
      </c>
      <c r="R249" s="150">
        <f>Q249*H249</f>
        <v>6.0440000000000005E-4</v>
      </c>
      <c r="S249" s="150">
        <v>0</v>
      </c>
      <c r="T249" s="151">
        <f>S249*H249</f>
        <v>0</v>
      </c>
      <c r="U249" s="30"/>
      <c r="V249" s="30"/>
      <c r="W249" s="30"/>
      <c r="X249" s="30"/>
      <c r="Y249" s="30"/>
      <c r="Z249" s="30"/>
      <c r="AA249" s="30"/>
      <c r="AB249" s="30"/>
      <c r="AC249" s="30"/>
      <c r="AD249" s="30"/>
      <c r="AE249" s="30"/>
      <c r="AR249" s="152" t="s">
        <v>289</v>
      </c>
      <c r="AT249" s="152" t="s">
        <v>164</v>
      </c>
      <c r="AU249" s="152" t="s">
        <v>86</v>
      </c>
      <c r="AY249" s="15" t="s">
        <v>163</v>
      </c>
      <c r="BE249" s="153">
        <f>IF(N249="základní",J249,0)</f>
        <v>0</v>
      </c>
      <c r="BF249" s="153">
        <f>IF(N249="snížená",J249,0)</f>
        <v>0</v>
      </c>
      <c r="BG249" s="153">
        <f>IF(N249="zákl. přenesená",J249,0)</f>
        <v>0</v>
      </c>
      <c r="BH249" s="153">
        <f>IF(N249="sníž. přenesená",J249,0)</f>
        <v>0</v>
      </c>
      <c r="BI249" s="153">
        <f>IF(N249="nulová",J249,0)</f>
        <v>0</v>
      </c>
      <c r="BJ249" s="15" t="s">
        <v>84</v>
      </c>
      <c r="BK249" s="153">
        <f>ROUND(I249*H249,2)</f>
        <v>0</v>
      </c>
      <c r="BL249" s="15" t="s">
        <v>289</v>
      </c>
      <c r="BM249" s="152" t="s">
        <v>1369</v>
      </c>
    </row>
    <row r="250" spans="1:65" s="13" customFormat="1" ht="11.25">
      <c r="B250" s="165"/>
      <c r="D250" s="166" t="s">
        <v>229</v>
      </c>
      <c r="E250" s="167" t="s">
        <v>1</v>
      </c>
      <c r="F250" s="168" t="s">
        <v>1508</v>
      </c>
      <c r="H250" s="169">
        <v>60.44</v>
      </c>
      <c r="I250" s="170"/>
      <c r="L250" s="165"/>
      <c r="M250" s="171"/>
      <c r="N250" s="172"/>
      <c r="O250" s="172"/>
      <c r="P250" s="172"/>
      <c r="Q250" s="172"/>
      <c r="R250" s="172"/>
      <c r="S250" s="172"/>
      <c r="T250" s="173"/>
      <c r="AT250" s="167" t="s">
        <v>229</v>
      </c>
      <c r="AU250" s="167" t="s">
        <v>86</v>
      </c>
      <c r="AV250" s="13" t="s">
        <v>86</v>
      </c>
      <c r="AW250" s="13" t="s">
        <v>32</v>
      </c>
      <c r="AX250" s="13" t="s">
        <v>76</v>
      </c>
      <c r="AY250" s="167" t="s">
        <v>163</v>
      </c>
    </row>
    <row r="251" spans="1:65" s="2" customFormat="1" ht="16.5" customHeight="1">
      <c r="A251" s="30"/>
      <c r="B251" s="140"/>
      <c r="C251" s="174" t="s">
        <v>532</v>
      </c>
      <c r="D251" s="174" t="s">
        <v>618</v>
      </c>
      <c r="E251" s="175" t="s">
        <v>1375</v>
      </c>
      <c r="F251" s="176" t="s">
        <v>1376</v>
      </c>
      <c r="G251" s="177" t="s">
        <v>329</v>
      </c>
      <c r="H251" s="178">
        <v>65.275000000000006</v>
      </c>
      <c r="I251" s="179"/>
      <c r="J251" s="180">
        <f>ROUND(I251*H251,2)</f>
        <v>0</v>
      </c>
      <c r="K251" s="176" t="s">
        <v>227</v>
      </c>
      <c r="L251" s="181"/>
      <c r="M251" s="182" t="s">
        <v>1</v>
      </c>
      <c r="N251" s="183" t="s">
        <v>41</v>
      </c>
      <c r="O251" s="56"/>
      <c r="P251" s="150">
        <f>O251*H251</f>
        <v>0</v>
      </c>
      <c r="Q251" s="150">
        <v>2.0000000000000001E-4</v>
      </c>
      <c r="R251" s="150">
        <f>Q251*H251</f>
        <v>1.3055000000000002E-2</v>
      </c>
      <c r="S251" s="150">
        <v>0</v>
      </c>
      <c r="T251" s="151">
        <f>S251*H251</f>
        <v>0</v>
      </c>
      <c r="U251" s="30"/>
      <c r="V251" s="30"/>
      <c r="W251" s="30"/>
      <c r="X251" s="30"/>
      <c r="Y251" s="30"/>
      <c r="Z251" s="30"/>
      <c r="AA251" s="30"/>
      <c r="AB251" s="30"/>
      <c r="AC251" s="30"/>
      <c r="AD251" s="30"/>
      <c r="AE251" s="30"/>
      <c r="AR251" s="152" t="s">
        <v>362</v>
      </c>
      <c r="AT251" s="152" t="s">
        <v>618</v>
      </c>
      <c r="AU251" s="152" t="s">
        <v>86</v>
      </c>
      <c r="AY251" s="15" t="s">
        <v>163</v>
      </c>
      <c r="BE251" s="153">
        <f>IF(N251="základní",J251,0)</f>
        <v>0</v>
      </c>
      <c r="BF251" s="153">
        <f>IF(N251="snížená",J251,0)</f>
        <v>0</v>
      </c>
      <c r="BG251" s="153">
        <f>IF(N251="zákl. přenesená",J251,0)</f>
        <v>0</v>
      </c>
      <c r="BH251" s="153">
        <f>IF(N251="sníž. přenesená",J251,0)</f>
        <v>0</v>
      </c>
      <c r="BI251" s="153">
        <f>IF(N251="nulová",J251,0)</f>
        <v>0</v>
      </c>
      <c r="BJ251" s="15" t="s">
        <v>84</v>
      </c>
      <c r="BK251" s="153">
        <f>ROUND(I251*H251,2)</f>
        <v>0</v>
      </c>
      <c r="BL251" s="15" t="s">
        <v>289</v>
      </c>
      <c r="BM251" s="152" t="s">
        <v>1377</v>
      </c>
    </row>
    <row r="252" spans="1:65" s="13" customFormat="1" ht="11.25">
      <c r="B252" s="165"/>
      <c r="D252" s="166" t="s">
        <v>229</v>
      </c>
      <c r="F252" s="168" t="s">
        <v>1509</v>
      </c>
      <c r="H252" s="169">
        <v>65.275000000000006</v>
      </c>
      <c r="I252" s="170"/>
      <c r="L252" s="165"/>
      <c r="M252" s="171"/>
      <c r="N252" s="172"/>
      <c r="O252" s="172"/>
      <c r="P252" s="172"/>
      <c r="Q252" s="172"/>
      <c r="R252" s="172"/>
      <c r="S252" s="172"/>
      <c r="T252" s="173"/>
      <c r="AT252" s="167" t="s">
        <v>229</v>
      </c>
      <c r="AU252" s="167" t="s">
        <v>86</v>
      </c>
      <c r="AV252" s="13" t="s">
        <v>86</v>
      </c>
      <c r="AW252" s="13" t="s">
        <v>3</v>
      </c>
      <c r="AX252" s="13" t="s">
        <v>84</v>
      </c>
      <c r="AY252" s="167" t="s">
        <v>163</v>
      </c>
    </row>
    <row r="253" spans="1:65" s="2" customFormat="1" ht="24.2" customHeight="1">
      <c r="A253" s="30"/>
      <c r="B253" s="140"/>
      <c r="C253" s="141" t="s">
        <v>536</v>
      </c>
      <c r="D253" s="141" t="s">
        <v>164</v>
      </c>
      <c r="E253" s="142" t="s">
        <v>1510</v>
      </c>
      <c r="F253" s="143" t="s">
        <v>1511</v>
      </c>
      <c r="G253" s="144" t="s">
        <v>253</v>
      </c>
      <c r="H253" s="145">
        <v>194.8</v>
      </c>
      <c r="I253" s="146"/>
      <c r="J253" s="147">
        <f>ROUND(I253*H253,2)</f>
        <v>0</v>
      </c>
      <c r="K253" s="143" t="s">
        <v>227</v>
      </c>
      <c r="L253" s="31"/>
      <c r="M253" s="148" t="s">
        <v>1</v>
      </c>
      <c r="N253" s="149" t="s">
        <v>41</v>
      </c>
      <c r="O253" s="56"/>
      <c r="P253" s="150">
        <f>O253*H253</f>
        <v>0</v>
      </c>
      <c r="Q253" s="150">
        <v>0</v>
      </c>
      <c r="R253" s="150">
        <f>Q253*H253</f>
        <v>0</v>
      </c>
      <c r="S253" s="150">
        <v>0</v>
      </c>
      <c r="T253" s="151">
        <f>S253*H253</f>
        <v>0</v>
      </c>
      <c r="U253" s="30"/>
      <c r="V253" s="30"/>
      <c r="W253" s="30"/>
      <c r="X253" s="30"/>
      <c r="Y253" s="30"/>
      <c r="Z253" s="30"/>
      <c r="AA253" s="30"/>
      <c r="AB253" s="30"/>
      <c r="AC253" s="30"/>
      <c r="AD253" s="30"/>
      <c r="AE253" s="30"/>
      <c r="AR253" s="152" t="s">
        <v>289</v>
      </c>
      <c r="AT253" s="152" t="s">
        <v>164</v>
      </c>
      <c r="AU253" s="152" t="s">
        <v>86</v>
      </c>
      <c r="AY253" s="15" t="s">
        <v>163</v>
      </c>
      <c r="BE253" s="153">
        <f>IF(N253="základní",J253,0)</f>
        <v>0</v>
      </c>
      <c r="BF253" s="153">
        <f>IF(N253="snížená",J253,0)</f>
        <v>0</v>
      </c>
      <c r="BG253" s="153">
        <f>IF(N253="zákl. přenesená",J253,0)</f>
        <v>0</v>
      </c>
      <c r="BH253" s="153">
        <f>IF(N253="sníž. přenesená",J253,0)</f>
        <v>0</v>
      </c>
      <c r="BI253" s="153">
        <f>IF(N253="nulová",J253,0)</f>
        <v>0</v>
      </c>
      <c r="BJ253" s="15" t="s">
        <v>84</v>
      </c>
      <c r="BK253" s="153">
        <f>ROUND(I253*H253,2)</f>
        <v>0</v>
      </c>
      <c r="BL253" s="15" t="s">
        <v>289</v>
      </c>
      <c r="BM253" s="152" t="s">
        <v>1512</v>
      </c>
    </row>
    <row r="254" spans="1:65" s="13" customFormat="1" ht="11.25">
      <c r="B254" s="165"/>
      <c r="D254" s="166" t="s">
        <v>229</v>
      </c>
      <c r="E254" s="167" t="s">
        <v>1</v>
      </c>
      <c r="F254" s="168" t="s">
        <v>1419</v>
      </c>
      <c r="H254" s="169">
        <v>192</v>
      </c>
      <c r="I254" s="170"/>
      <c r="L254" s="165"/>
      <c r="M254" s="171"/>
      <c r="N254" s="172"/>
      <c r="O254" s="172"/>
      <c r="P254" s="172"/>
      <c r="Q254" s="172"/>
      <c r="R254" s="172"/>
      <c r="S254" s="172"/>
      <c r="T254" s="173"/>
      <c r="AT254" s="167" t="s">
        <v>229</v>
      </c>
      <c r="AU254" s="167" t="s">
        <v>86</v>
      </c>
      <c r="AV254" s="13" t="s">
        <v>86</v>
      </c>
      <c r="AW254" s="13" t="s">
        <v>32</v>
      </c>
      <c r="AX254" s="13" t="s">
        <v>76</v>
      </c>
      <c r="AY254" s="167" t="s">
        <v>163</v>
      </c>
    </row>
    <row r="255" spans="1:65" s="13" customFormat="1" ht="11.25">
      <c r="B255" s="165"/>
      <c r="D255" s="166" t="s">
        <v>229</v>
      </c>
      <c r="E255" s="167" t="s">
        <v>1</v>
      </c>
      <c r="F255" s="168" t="s">
        <v>1421</v>
      </c>
      <c r="H255" s="169">
        <v>2.8</v>
      </c>
      <c r="I255" s="170"/>
      <c r="L255" s="165"/>
      <c r="M255" s="171"/>
      <c r="N255" s="172"/>
      <c r="O255" s="172"/>
      <c r="P255" s="172"/>
      <c r="Q255" s="172"/>
      <c r="R255" s="172"/>
      <c r="S255" s="172"/>
      <c r="T255" s="173"/>
      <c r="AT255" s="167" t="s">
        <v>229</v>
      </c>
      <c r="AU255" s="167" t="s">
        <v>86</v>
      </c>
      <c r="AV255" s="13" t="s">
        <v>86</v>
      </c>
      <c r="AW255" s="13" t="s">
        <v>32</v>
      </c>
      <c r="AX255" s="13" t="s">
        <v>76</v>
      </c>
      <c r="AY255" s="167" t="s">
        <v>163</v>
      </c>
    </row>
    <row r="256" spans="1:65" s="2" customFormat="1" ht="16.5" customHeight="1">
      <c r="A256" s="30"/>
      <c r="B256" s="140"/>
      <c r="C256" s="174" t="s">
        <v>541</v>
      </c>
      <c r="D256" s="174" t="s">
        <v>618</v>
      </c>
      <c r="E256" s="175" t="s">
        <v>1513</v>
      </c>
      <c r="F256" s="176" t="s">
        <v>1514</v>
      </c>
      <c r="G256" s="177" t="s">
        <v>253</v>
      </c>
      <c r="H256" s="178">
        <v>210.38399999999999</v>
      </c>
      <c r="I256" s="179"/>
      <c r="J256" s="180">
        <f>ROUND(I256*H256,2)</f>
        <v>0</v>
      </c>
      <c r="K256" s="176" t="s">
        <v>227</v>
      </c>
      <c r="L256" s="181"/>
      <c r="M256" s="182" t="s">
        <v>1</v>
      </c>
      <c r="N256" s="183" t="s">
        <v>41</v>
      </c>
      <c r="O256" s="56"/>
      <c r="P256" s="150">
        <f>O256*H256</f>
        <v>0</v>
      </c>
      <c r="Q256" s="150">
        <v>8.0000000000000004E-4</v>
      </c>
      <c r="R256" s="150">
        <f>Q256*H256</f>
        <v>0.16830719999999999</v>
      </c>
      <c r="S256" s="150">
        <v>0</v>
      </c>
      <c r="T256" s="151">
        <f>S256*H256</f>
        <v>0</v>
      </c>
      <c r="U256" s="30"/>
      <c r="V256" s="30"/>
      <c r="W256" s="30"/>
      <c r="X256" s="30"/>
      <c r="Y256" s="30"/>
      <c r="Z256" s="30"/>
      <c r="AA256" s="30"/>
      <c r="AB256" s="30"/>
      <c r="AC256" s="30"/>
      <c r="AD256" s="30"/>
      <c r="AE256" s="30"/>
      <c r="AR256" s="152" t="s">
        <v>362</v>
      </c>
      <c r="AT256" s="152" t="s">
        <v>618</v>
      </c>
      <c r="AU256" s="152" t="s">
        <v>86</v>
      </c>
      <c r="AY256" s="15" t="s">
        <v>163</v>
      </c>
      <c r="BE256" s="153">
        <f>IF(N256="základní",J256,0)</f>
        <v>0</v>
      </c>
      <c r="BF256" s="153">
        <f>IF(N256="snížená",J256,0)</f>
        <v>0</v>
      </c>
      <c r="BG256" s="153">
        <f>IF(N256="zákl. přenesená",J256,0)</f>
        <v>0</v>
      </c>
      <c r="BH256" s="153">
        <f>IF(N256="sníž. přenesená",J256,0)</f>
        <v>0</v>
      </c>
      <c r="BI256" s="153">
        <f>IF(N256="nulová",J256,0)</f>
        <v>0</v>
      </c>
      <c r="BJ256" s="15" t="s">
        <v>84</v>
      </c>
      <c r="BK256" s="153">
        <f>ROUND(I256*H256,2)</f>
        <v>0</v>
      </c>
      <c r="BL256" s="15" t="s">
        <v>289</v>
      </c>
      <c r="BM256" s="152" t="s">
        <v>1515</v>
      </c>
    </row>
    <row r="257" spans="1:65" s="13" customFormat="1" ht="11.25">
      <c r="B257" s="165"/>
      <c r="D257" s="166" t="s">
        <v>229</v>
      </c>
      <c r="F257" s="168" t="s">
        <v>1458</v>
      </c>
      <c r="H257" s="169">
        <v>210.38399999999999</v>
      </c>
      <c r="I257" s="170"/>
      <c r="L257" s="165"/>
      <c r="M257" s="171"/>
      <c r="N257" s="172"/>
      <c r="O257" s="172"/>
      <c r="P257" s="172"/>
      <c r="Q257" s="172"/>
      <c r="R257" s="172"/>
      <c r="S257" s="172"/>
      <c r="T257" s="173"/>
      <c r="AT257" s="167" t="s">
        <v>229</v>
      </c>
      <c r="AU257" s="167" t="s">
        <v>86</v>
      </c>
      <c r="AV257" s="13" t="s">
        <v>86</v>
      </c>
      <c r="AW257" s="13" t="s">
        <v>3</v>
      </c>
      <c r="AX257" s="13" t="s">
        <v>84</v>
      </c>
      <c r="AY257" s="167" t="s">
        <v>163</v>
      </c>
    </row>
    <row r="258" spans="1:65" s="2" customFormat="1" ht="24.2" customHeight="1">
      <c r="A258" s="30"/>
      <c r="B258" s="140"/>
      <c r="C258" s="141" t="s">
        <v>546</v>
      </c>
      <c r="D258" s="141" t="s">
        <v>164</v>
      </c>
      <c r="E258" s="142" t="s">
        <v>1516</v>
      </c>
      <c r="F258" s="143" t="s">
        <v>1517</v>
      </c>
      <c r="G258" s="144" t="s">
        <v>649</v>
      </c>
      <c r="H258" s="184"/>
      <c r="I258" s="146"/>
      <c r="J258" s="147">
        <f>ROUND(I258*H258,2)</f>
        <v>0</v>
      </c>
      <c r="K258" s="143" t="s">
        <v>227</v>
      </c>
      <c r="L258" s="31"/>
      <c r="M258" s="148" t="s">
        <v>1</v>
      </c>
      <c r="N258" s="149" t="s">
        <v>41</v>
      </c>
      <c r="O258" s="56"/>
      <c r="P258" s="150">
        <f>O258*H258</f>
        <v>0</v>
      </c>
      <c r="Q258" s="150">
        <v>0</v>
      </c>
      <c r="R258" s="150">
        <f>Q258*H258</f>
        <v>0</v>
      </c>
      <c r="S258" s="150">
        <v>0</v>
      </c>
      <c r="T258" s="151">
        <f>S258*H258</f>
        <v>0</v>
      </c>
      <c r="U258" s="30"/>
      <c r="V258" s="30"/>
      <c r="W258" s="30"/>
      <c r="X258" s="30"/>
      <c r="Y258" s="30"/>
      <c r="Z258" s="30"/>
      <c r="AA258" s="30"/>
      <c r="AB258" s="30"/>
      <c r="AC258" s="30"/>
      <c r="AD258" s="30"/>
      <c r="AE258" s="30"/>
      <c r="AR258" s="152" t="s">
        <v>289</v>
      </c>
      <c r="AT258" s="152" t="s">
        <v>164</v>
      </c>
      <c r="AU258" s="152" t="s">
        <v>86</v>
      </c>
      <c r="AY258" s="15" t="s">
        <v>163</v>
      </c>
      <c r="BE258" s="153">
        <f>IF(N258="základní",J258,0)</f>
        <v>0</v>
      </c>
      <c r="BF258" s="153">
        <f>IF(N258="snížená",J258,0)</f>
        <v>0</v>
      </c>
      <c r="BG258" s="153">
        <f>IF(N258="zákl. přenesená",J258,0)</f>
        <v>0</v>
      </c>
      <c r="BH258" s="153">
        <f>IF(N258="sníž. přenesená",J258,0)</f>
        <v>0</v>
      </c>
      <c r="BI258" s="153">
        <f>IF(N258="nulová",J258,0)</f>
        <v>0</v>
      </c>
      <c r="BJ258" s="15" t="s">
        <v>84</v>
      </c>
      <c r="BK258" s="153">
        <f>ROUND(I258*H258,2)</f>
        <v>0</v>
      </c>
      <c r="BL258" s="15" t="s">
        <v>289</v>
      </c>
      <c r="BM258" s="152" t="s">
        <v>1518</v>
      </c>
    </row>
    <row r="259" spans="1:65" s="11" customFormat="1" ht="22.9" customHeight="1">
      <c r="B259" s="129"/>
      <c r="D259" s="130" t="s">
        <v>75</v>
      </c>
      <c r="E259" s="163" t="s">
        <v>1068</v>
      </c>
      <c r="F259" s="163" t="s">
        <v>1069</v>
      </c>
      <c r="I259" s="132"/>
      <c r="J259" s="164">
        <f>BK259</f>
        <v>0</v>
      </c>
      <c r="L259" s="129"/>
      <c r="M259" s="134"/>
      <c r="N259" s="135"/>
      <c r="O259" s="135"/>
      <c r="P259" s="136">
        <f>SUM(P260:P270)</f>
        <v>0</v>
      </c>
      <c r="Q259" s="135"/>
      <c r="R259" s="136">
        <f>SUM(R260:R270)</f>
        <v>6.5255199999999999E-2</v>
      </c>
      <c r="S259" s="135"/>
      <c r="T259" s="137">
        <f>SUM(T260:T270)</f>
        <v>0</v>
      </c>
      <c r="AR259" s="130" t="s">
        <v>86</v>
      </c>
      <c r="AT259" s="138" t="s">
        <v>75</v>
      </c>
      <c r="AU259" s="138" t="s">
        <v>84</v>
      </c>
      <c r="AY259" s="130" t="s">
        <v>163</v>
      </c>
      <c r="BK259" s="139">
        <f>SUM(BK260:BK270)</f>
        <v>0</v>
      </c>
    </row>
    <row r="260" spans="1:65" s="2" customFormat="1" ht="16.5" customHeight="1">
      <c r="A260" s="30"/>
      <c r="B260" s="140"/>
      <c r="C260" s="141" t="s">
        <v>551</v>
      </c>
      <c r="D260" s="141" t="s">
        <v>164</v>
      </c>
      <c r="E260" s="142" t="s">
        <v>1076</v>
      </c>
      <c r="F260" s="143" t="s">
        <v>1077</v>
      </c>
      <c r="G260" s="144" t="s">
        <v>253</v>
      </c>
      <c r="H260" s="145">
        <v>19.472000000000001</v>
      </c>
      <c r="I260" s="146"/>
      <c r="J260" s="147">
        <f>ROUND(I260*H260,2)</f>
        <v>0</v>
      </c>
      <c r="K260" s="143" t="s">
        <v>227</v>
      </c>
      <c r="L260" s="31"/>
      <c r="M260" s="148" t="s">
        <v>1</v>
      </c>
      <c r="N260" s="149" t="s">
        <v>41</v>
      </c>
      <c r="O260" s="56"/>
      <c r="P260" s="150">
        <f>O260*H260</f>
        <v>0</v>
      </c>
      <c r="Q260" s="150">
        <v>0</v>
      </c>
      <c r="R260" s="150">
        <f>Q260*H260</f>
        <v>0</v>
      </c>
      <c r="S260" s="150">
        <v>0</v>
      </c>
      <c r="T260" s="151">
        <f>S260*H260</f>
        <v>0</v>
      </c>
      <c r="U260" s="30"/>
      <c r="V260" s="30"/>
      <c r="W260" s="30"/>
      <c r="X260" s="30"/>
      <c r="Y260" s="30"/>
      <c r="Z260" s="30"/>
      <c r="AA260" s="30"/>
      <c r="AB260" s="30"/>
      <c r="AC260" s="30"/>
      <c r="AD260" s="30"/>
      <c r="AE260" s="30"/>
      <c r="AR260" s="152" t="s">
        <v>289</v>
      </c>
      <c r="AT260" s="152" t="s">
        <v>164</v>
      </c>
      <c r="AU260" s="152" t="s">
        <v>86</v>
      </c>
      <c r="AY260" s="15" t="s">
        <v>163</v>
      </c>
      <c r="BE260" s="153">
        <f>IF(N260="základní",J260,0)</f>
        <v>0</v>
      </c>
      <c r="BF260" s="153">
        <f>IF(N260="snížená",J260,0)</f>
        <v>0</v>
      </c>
      <c r="BG260" s="153">
        <f>IF(N260="zákl. přenesená",J260,0)</f>
        <v>0</v>
      </c>
      <c r="BH260" s="153">
        <f>IF(N260="sníž. přenesená",J260,0)</f>
        <v>0</v>
      </c>
      <c r="BI260" s="153">
        <f>IF(N260="nulová",J260,0)</f>
        <v>0</v>
      </c>
      <c r="BJ260" s="15" t="s">
        <v>84</v>
      </c>
      <c r="BK260" s="153">
        <f>ROUND(I260*H260,2)</f>
        <v>0</v>
      </c>
      <c r="BL260" s="15" t="s">
        <v>289</v>
      </c>
      <c r="BM260" s="152" t="s">
        <v>1078</v>
      </c>
    </row>
    <row r="261" spans="1:65" s="13" customFormat="1" ht="11.25">
      <c r="B261" s="165"/>
      <c r="D261" s="166" t="s">
        <v>229</v>
      </c>
      <c r="E261" s="167" t="s">
        <v>1</v>
      </c>
      <c r="F261" s="168" t="s">
        <v>1519</v>
      </c>
      <c r="H261" s="169">
        <v>21.672000000000001</v>
      </c>
      <c r="I261" s="170"/>
      <c r="L261" s="165"/>
      <c r="M261" s="171"/>
      <c r="N261" s="172"/>
      <c r="O261" s="172"/>
      <c r="P261" s="172"/>
      <c r="Q261" s="172"/>
      <c r="R261" s="172"/>
      <c r="S261" s="172"/>
      <c r="T261" s="173"/>
      <c r="AT261" s="167" t="s">
        <v>229</v>
      </c>
      <c r="AU261" s="167" t="s">
        <v>86</v>
      </c>
      <c r="AV261" s="13" t="s">
        <v>86</v>
      </c>
      <c r="AW261" s="13" t="s">
        <v>32</v>
      </c>
      <c r="AX261" s="13" t="s">
        <v>76</v>
      </c>
      <c r="AY261" s="167" t="s">
        <v>163</v>
      </c>
    </row>
    <row r="262" spans="1:65" s="13" customFormat="1" ht="11.25">
      <c r="B262" s="165"/>
      <c r="D262" s="166" t="s">
        <v>229</v>
      </c>
      <c r="E262" s="167" t="s">
        <v>1</v>
      </c>
      <c r="F262" s="168" t="s">
        <v>271</v>
      </c>
      <c r="H262" s="169">
        <v>-2.2000000000000002</v>
      </c>
      <c r="I262" s="170"/>
      <c r="L262" s="165"/>
      <c r="M262" s="171"/>
      <c r="N262" s="172"/>
      <c r="O262" s="172"/>
      <c r="P262" s="172"/>
      <c r="Q262" s="172"/>
      <c r="R262" s="172"/>
      <c r="S262" s="172"/>
      <c r="T262" s="173"/>
      <c r="AT262" s="167" t="s">
        <v>229</v>
      </c>
      <c r="AU262" s="167" t="s">
        <v>86</v>
      </c>
      <c r="AV262" s="13" t="s">
        <v>86</v>
      </c>
      <c r="AW262" s="13" t="s">
        <v>32</v>
      </c>
      <c r="AX262" s="13" t="s">
        <v>76</v>
      </c>
      <c r="AY262" s="167" t="s">
        <v>163</v>
      </c>
    </row>
    <row r="263" spans="1:65" s="2" customFormat="1" ht="24.2" customHeight="1">
      <c r="A263" s="30"/>
      <c r="B263" s="140"/>
      <c r="C263" s="141" t="s">
        <v>555</v>
      </c>
      <c r="D263" s="141" t="s">
        <v>164</v>
      </c>
      <c r="E263" s="142" t="s">
        <v>1087</v>
      </c>
      <c r="F263" s="143" t="s">
        <v>1088</v>
      </c>
      <c r="G263" s="144" t="s">
        <v>253</v>
      </c>
      <c r="H263" s="145">
        <v>19.472000000000001</v>
      </c>
      <c r="I263" s="146"/>
      <c r="J263" s="147">
        <f>ROUND(I263*H263,2)</f>
        <v>0</v>
      </c>
      <c r="K263" s="143" t="s">
        <v>227</v>
      </c>
      <c r="L263" s="31"/>
      <c r="M263" s="148" t="s">
        <v>1</v>
      </c>
      <c r="N263" s="149" t="s">
        <v>41</v>
      </c>
      <c r="O263" s="56"/>
      <c r="P263" s="150">
        <f>O263*H263</f>
        <v>0</v>
      </c>
      <c r="Q263" s="150">
        <v>8.0000000000000007E-5</v>
      </c>
      <c r="R263" s="150">
        <f>Q263*H263</f>
        <v>1.5577600000000003E-3</v>
      </c>
      <c r="S263" s="150">
        <v>0</v>
      </c>
      <c r="T263" s="151">
        <f>S263*H263</f>
        <v>0</v>
      </c>
      <c r="U263" s="30"/>
      <c r="V263" s="30"/>
      <c r="W263" s="30"/>
      <c r="X263" s="30"/>
      <c r="Y263" s="30"/>
      <c r="Z263" s="30"/>
      <c r="AA263" s="30"/>
      <c r="AB263" s="30"/>
      <c r="AC263" s="30"/>
      <c r="AD263" s="30"/>
      <c r="AE263" s="30"/>
      <c r="AR263" s="152" t="s">
        <v>289</v>
      </c>
      <c r="AT263" s="152" t="s">
        <v>164</v>
      </c>
      <c r="AU263" s="152" t="s">
        <v>86</v>
      </c>
      <c r="AY263" s="15" t="s">
        <v>163</v>
      </c>
      <c r="BE263" s="153">
        <f>IF(N263="základní",J263,0)</f>
        <v>0</v>
      </c>
      <c r="BF263" s="153">
        <f>IF(N263="snížená",J263,0)</f>
        <v>0</v>
      </c>
      <c r="BG263" s="153">
        <f>IF(N263="zákl. přenesená",J263,0)</f>
        <v>0</v>
      </c>
      <c r="BH263" s="153">
        <f>IF(N263="sníž. přenesená",J263,0)</f>
        <v>0</v>
      </c>
      <c r="BI263" s="153">
        <f>IF(N263="nulová",J263,0)</f>
        <v>0</v>
      </c>
      <c r="BJ263" s="15" t="s">
        <v>84</v>
      </c>
      <c r="BK263" s="153">
        <f>ROUND(I263*H263,2)</f>
        <v>0</v>
      </c>
      <c r="BL263" s="15" t="s">
        <v>289</v>
      </c>
      <c r="BM263" s="152" t="s">
        <v>1089</v>
      </c>
    </row>
    <row r="264" spans="1:65" s="2" customFormat="1" ht="24.2" customHeight="1">
      <c r="A264" s="30"/>
      <c r="B264" s="140"/>
      <c r="C264" s="141" t="s">
        <v>559</v>
      </c>
      <c r="D264" s="141" t="s">
        <v>164</v>
      </c>
      <c r="E264" s="142" t="s">
        <v>1091</v>
      </c>
      <c r="F264" s="143" t="s">
        <v>1092</v>
      </c>
      <c r="G264" s="144" t="s">
        <v>253</v>
      </c>
      <c r="H264" s="145">
        <v>19.472000000000001</v>
      </c>
      <c r="I264" s="146"/>
      <c r="J264" s="147">
        <f>ROUND(I264*H264,2)</f>
        <v>0</v>
      </c>
      <c r="K264" s="143" t="s">
        <v>227</v>
      </c>
      <c r="L264" s="31"/>
      <c r="M264" s="148" t="s">
        <v>1</v>
      </c>
      <c r="N264" s="149" t="s">
        <v>41</v>
      </c>
      <c r="O264" s="56"/>
      <c r="P264" s="150">
        <f>O264*H264</f>
        <v>0</v>
      </c>
      <c r="Q264" s="150">
        <v>2.7E-4</v>
      </c>
      <c r="R264" s="150">
        <f>Q264*H264</f>
        <v>5.2574400000000004E-3</v>
      </c>
      <c r="S264" s="150">
        <v>0</v>
      </c>
      <c r="T264" s="151">
        <f>S264*H264</f>
        <v>0</v>
      </c>
      <c r="U264" s="30"/>
      <c r="V264" s="30"/>
      <c r="W264" s="30"/>
      <c r="X264" s="30"/>
      <c r="Y264" s="30"/>
      <c r="Z264" s="30"/>
      <c r="AA264" s="30"/>
      <c r="AB264" s="30"/>
      <c r="AC264" s="30"/>
      <c r="AD264" s="30"/>
      <c r="AE264" s="30"/>
      <c r="AR264" s="152" t="s">
        <v>289</v>
      </c>
      <c r="AT264" s="152" t="s">
        <v>164</v>
      </c>
      <c r="AU264" s="152" t="s">
        <v>86</v>
      </c>
      <c r="AY264" s="15" t="s">
        <v>163</v>
      </c>
      <c r="BE264" s="153">
        <f>IF(N264="základní",J264,0)</f>
        <v>0</v>
      </c>
      <c r="BF264" s="153">
        <f>IF(N264="snížená",J264,0)</f>
        <v>0</v>
      </c>
      <c r="BG264" s="153">
        <f>IF(N264="zákl. přenesená",J264,0)</f>
        <v>0</v>
      </c>
      <c r="BH264" s="153">
        <f>IF(N264="sníž. přenesená",J264,0)</f>
        <v>0</v>
      </c>
      <c r="BI264" s="153">
        <f>IF(N264="nulová",J264,0)</f>
        <v>0</v>
      </c>
      <c r="BJ264" s="15" t="s">
        <v>84</v>
      </c>
      <c r="BK264" s="153">
        <f>ROUND(I264*H264,2)</f>
        <v>0</v>
      </c>
      <c r="BL264" s="15" t="s">
        <v>289</v>
      </c>
      <c r="BM264" s="152" t="s">
        <v>1093</v>
      </c>
    </row>
    <row r="265" spans="1:65" s="2" customFormat="1" ht="24.2" customHeight="1">
      <c r="A265" s="30"/>
      <c r="B265" s="140"/>
      <c r="C265" s="141" t="s">
        <v>105</v>
      </c>
      <c r="D265" s="141" t="s">
        <v>164</v>
      </c>
      <c r="E265" s="142" t="s">
        <v>1386</v>
      </c>
      <c r="F265" s="143" t="s">
        <v>1387</v>
      </c>
      <c r="G265" s="144" t="s">
        <v>253</v>
      </c>
      <c r="H265" s="145">
        <v>194.8</v>
      </c>
      <c r="I265" s="146"/>
      <c r="J265" s="147">
        <f>ROUND(I265*H265,2)</f>
        <v>0</v>
      </c>
      <c r="K265" s="143" t="s">
        <v>227</v>
      </c>
      <c r="L265" s="31"/>
      <c r="M265" s="148" t="s">
        <v>1</v>
      </c>
      <c r="N265" s="149" t="s">
        <v>41</v>
      </c>
      <c r="O265" s="56"/>
      <c r="P265" s="150">
        <f>O265*H265</f>
        <v>0</v>
      </c>
      <c r="Q265" s="150">
        <v>4.0000000000000003E-5</v>
      </c>
      <c r="R265" s="150">
        <f>Q265*H265</f>
        <v>7.7920000000000012E-3</v>
      </c>
      <c r="S265" s="150">
        <v>0</v>
      </c>
      <c r="T265" s="151">
        <f>S265*H265</f>
        <v>0</v>
      </c>
      <c r="U265" s="30"/>
      <c r="V265" s="30"/>
      <c r="W265" s="30"/>
      <c r="X265" s="30"/>
      <c r="Y265" s="30"/>
      <c r="Z265" s="30"/>
      <c r="AA265" s="30"/>
      <c r="AB265" s="30"/>
      <c r="AC265" s="30"/>
      <c r="AD265" s="30"/>
      <c r="AE265" s="30"/>
      <c r="AR265" s="152" t="s">
        <v>289</v>
      </c>
      <c r="AT265" s="152" t="s">
        <v>164</v>
      </c>
      <c r="AU265" s="152" t="s">
        <v>86</v>
      </c>
      <c r="AY265" s="15" t="s">
        <v>163</v>
      </c>
      <c r="BE265" s="153">
        <f>IF(N265="základní",J265,0)</f>
        <v>0</v>
      </c>
      <c r="BF265" s="153">
        <f>IF(N265="snížená",J265,0)</f>
        <v>0</v>
      </c>
      <c r="BG265" s="153">
        <f>IF(N265="zákl. přenesená",J265,0)</f>
        <v>0</v>
      </c>
      <c r="BH265" s="153">
        <f>IF(N265="sníž. přenesená",J265,0)</f>
        <v>0</v>
      </c>
      <c r="BI265" s="153">
        <f>IF(N265="nulová",J265,0)</f>
        <v>0</v>
      </c>
      <c r="BJ265" s="15" t="s">
        <v>84</v>
      </c>
      <c r="BK265" s="153">
        <f>ROUND(I265*H265,2)</f>
        <v>0</v>
      </c>
      <c r="BL265" s="15" t="s">
        <v>289</v>
      </c>
      <c r="BM265" s="152" t="s">
        <v>1388</v>
      </c>
    </row>
    <row r="266" spans="1:65" s="13" customFormat="1" ht="11.25">
      <c r="B266" s="165"/>
      <c r="D266" s="166" t="s">
        <v>229</v>
      </c>
      <c r="E266" s="167" t="s">
        <v>1</v>
      </c>
      <c r="F266" s="168" t="s">
        <v>1419</v>
      </c>
      <c r="H266" s="169">
        <v>192</v>
      </c>
      <c r="I266" s="170"/>
      <c r="L266" s="165"/>
      <c r="M266" s="171"/>
      <c r="N266" s="172"/>
      <c r="O266" s="172"/>
      <c r="P266" s="172"/>
      <c r="Q266" s="172"/>
      <c r="R266" s="172"/>
      <c r="S266" s="172"/>
      <c r="T266" s="173"/>
      <c r="AT266" s="167" t="s">
        <v>229</v>
      </c>
      <c r="AU266" s="167" t="s">
        <v>86</v>
      </c>
      <c r="AV266" s="13" t="s">
        <v>86</v>
      </c>
      <c r="AW266" s="13" t="s">
        <v>32</v>
      </c>
      <c r="AX266" s="13" t="s">
        <v>76</v>
      </c>
      <c r="AY266" s="167" t="s">
        <v>163</v>
      </c>
    </row>
    <row r="267" spans="1:65" s="13" customFormat="1" ht="11.25">
      <c r="B267" s="165"/>
      <c r="D267" s="166" t="s">
        <v>229</v>
      </c>
      <c r="E267" s="167" t="s">
        <v>1</v>
      </c>
      <c r="F267" s="168" t="s">
        <v>1421</v>
      </c>
      <c r="H267" s="169">
        <v>2.8</v>
      </c>
      <c r="I267" s="170"/>
      <c r="L267" s="165"/>
      <c r="M267" s="171"/>
      <c r="N267" s="172"/>
      <c r="O267" s="172"/>
      <c r="P267" s="172"/>
      <c r="Q267" s="172"/>
      <c r="R267" s="172"/>
      <c r="S267" s="172"/>
      <c r="T267" s="173"/>
      <c r="AT267" s="167" t="s">
        <v>229</v>
      </c>
      <c r="AU267" s="167" t="s">
        <v>86</v>
      </c>
      <c r="AV267" s="13" t="s">
        <v>86</v>
      </c>
      <c r="AW267" s="13" t="s">
        <v>32</v>
      </c>
      <c r="AX267" s="13" t="s">
        <v>76</v>
      </c>
      <c r="AY267" s="167" t="s">
        <v>163</v>
      </c>
    </row>
    <row r="268" spans="1:65" s="2" customFormat="1" ht="16.5" customHeight="1">
      <c r="A268" s="30"/>
      <c r="B268" s="140"/>
      <c r="C268" s="141" t="s">
        <v>570</v>
      </c>
      <c r="D268" s="141" t="s">
        <v>164</v>
      </c>
      <c r="E268" s="142" t="s">
        <v>1390</v>
      </c>
      <c r="F268" s="143" t="s">
        <v>1391</v>
      </c>
      <c r="G268" s="144" t="s">
        <v>253</v>
      </c>
      <c r="H268" s="145">
        <v>194.8</v>
      </c>
      <c r="I268" s="146"/>
      <c r="J268" s="147">
        <f>ROUND(I268*H268,2)</f>
        <v>0</v>
      </c>
      <c r="K268" s="143" t="s">
        <v>227</v>
      </c>
      <c r="L268" s="31"/>
      <c r="M268" s="148" t="s">
        <v>1</v>
      </c>
      <c r="N268" s="149" t="s">
        <v>41</v>
      </c>
      <c r="O268" s="56"/>
      <c r="P268" s="150">
        <f>O268*H268</f>
        <v>0</v>
      </c>
      <c r="Q268" s="150">
        <v>0</v>
      </c>
      <c r="R268" s="150">
        <f>Q268*H268</f>
        <v>0</v>
      </c>
      <c r="S268" s="150">
        <v>0</v>
      </c>
      <c r="T268" s="151">
        <f>S268*H268</f>
        <v>0</v>
      </c>
      <c r="U268" s="30"/>
      <c r="V268" s="30"/>
      <c r="W268" s="30"/>
      <c r="X268" s="30"/>
      <c r="Y268" s="30"/>
      <c r="Z268" s="30"/>
      <c r="AA268" s="30"/>
      <c r="AB268" s="30"/>
      <c r="AC268" s="30"/>
      <c r="AD268" s="30"/>
      <c r="AE268" s="30"/>
      <c r="AR268" s="152" t="s">
        <v>289</v>
      </c>
      <c r="AT268" s="152" t="s">
        <v>164</v>
      </c>
      <c r="AU268" s="152" t="s">
        <v>86</v>
      </c>
      <c r="AY268" s="15" t="s">
        <v>163</v>
      </c>
      <c r="BE268" s="153">
        <f>IF(N268="základní",J268,0)</f>
        <v>0</v>
      </c>
      <c r="BF268" s="153">
        <f>IF(N268="snížená",J268,0)</f>
        <v>0</v>
      </c>
      <c r="BG268" s="153">
        <f>IF(N268="zákl. přenesená",J268,0)</f>
        <v>0</v>
      </c>
      <c r="BH268" s="153">
        <f>IF(N268="sníž. přenesená",J268,0)</f>
        <v>0</v>
      </c>
      <c r="BI268" s="153">
        <f>IF(N268="nulová",J268,0)</f>
        <v>0</v>
      </c>
      <c r="BJ268" s="15" t="s">
        <v>84</v>
      </c>
      <c r="BK268" s="153">
        <f>ROUND(I268*H268,2)</f>
        <v>0</v>
      </c>
      <c r="BL268" s="15" t="s">
        <v>289</v>
      </c>
      <c r="BM268" s="152" t="s">
        <v>1392</v>
      </c>
    </row>
    <row r="269" spans="1:65" s="2" customFormat="1" ht="24.2" customHeight="1">
      <c r="A269" s="30"/>
      <c r="B269" s="140"/>
      <c r="C269" s="141" t="s">
        <v>578</v>
      </c>
      <c r="D269" s="141" t="s">
        <v>164</v>
      </c>
      <c r="E269" s="142" t="s">
        <v>1393</v>
      </c>
      <c r="F269" s="143" t="s">
        <v>1394</v>
      </c>
      <c r="G269" s="144" t="s">
        <v>253</v>
      </c>
      <c r="H269" s="145">
        <v>194.8</v>
      </c>
      <c r="I269" s="146"/>
      <c r="J269" s="147">
        <f>ROUND(I269*H269,2)</f>
        <v>0</v>
      </c>
      <c r="K269" s="143" t="s">
        <v>227</v>
      </c>
      <c r="L269" s="31"/>
      <c r="M269" s="148" t="s">
        <v>1</v>
      </c>
      <c r="N269" s="149" t="s">
        <v>41</v>
      </c>
      <c r="O269" s="56"/>
      <c r="P269" s="150">
        <f>O269*H269</f>
        <v>0</v>
      </c>
      <c r="Q269" s="150">
        <v>1.3999999999999999E-4</v>
      </c>
      <c r="R269" s="150">
        <f>Q269*H269</f>
        <v>2.7271999999999998E-2</v>
      </c>
      <c r="S269" s="150">
        <v>0</v>
      </c>
      <c r="T269" s="151">
        <f>S269*H269</f>
        <v>0</v>
      </c>
      <c r="U269" s="30"/>
      <c r="V269" s="30"/>
      <c r="W269" s="30"/>
      <c r="X269" s="30"/>
      <c r="Y269" s="30"/>
      <c r="Z269" s="30"/>
      <c r="AA269" s="30"/>
      <c r="AB269" s="30"/>
      <c r="AC269" s="30"/>
      <c r="AD269" s="30"/>
      <c r="AE269" s="30"/>
      <c r="AR269" s="152" t="s">
        <v>289</v>
      </c>
      <c r="AT269" s="152" t="s">
        <v>164</v>
      </c>
      <c r="AU269" s="152" t="s">
        <v>86</v>
      </c>
      <c r="AY269" s="15" t="s">
        <v>163</v>
      </c>
      <c r="BE269" s="153">
        <f>IF(N269="základní",J269,0)</f>
        <v>0</v>
      </c>
      <c r="BF269" s="153">
        <f>IF(N269="snížená",J269,0)</f>
        <v>0</v>
      </c>
      <c r="BG269" s="153">
        <f>IF(N269="zákl. přenesená",J269,0)</f>
        <v>0</v>
      </c>
      <c r="BH269" s="153">
        <f>IF(N269="sníž. přenesená",J269,0)</f>
        <v>0</v>
      </c>
      <c r="BI269" s="153">
        <f>IF(N269="nulová",J269,0)</f>
        <v>0</v>
      </c>
      <c r="BJ269" s="15" t="s">
        <v>84</v>
      </c>
      <c r="BK269" s="153">
        <f>ROUND(I269*H269,2)</f>
        <v>0</v>
      </c>
      <c r="BL269" s="15" t="s">
        <v>289</v>
      </c>
      <c r="BM269" s="152" t="s">
        <v>1395</v>
      </c>
    </row>
    <row r="270" spans="1:65" s="2" customFormat="1" ht="24.2" customHeight="1">
      <c r="A270" s="30"/>
      <c r="B270" s="140"/>
      <c r="C270" s="141" t="s">
        <v>582</v>
      </c>
      <c r="D270" s="141" t="s">
        <v>164</v>
      </c>
      <c r="E270" s="142" t="s">
        <v>1396</v>
      </c>
      <c r="F270" s="143" t="s">
        <v>1397</v>
      </c>
      <c r="G270" s="144" t="s">
        <v>253</v>
      </c>
      <c r="H270" s="145">
        <v>194.8</v>
      </c>
      <c r="I270" s="146"/>
      <c r="J270" s="147">
        <f>ROUND(I270*H270,2)</f>
        <v>0</v>
      </c>
      <c r="K270" s="143" t="s">
        <v>227</v>
      </c>
      <c r="L270" s="31"/>
      <c r="M270" s="148" t="s">
        <v>1</v>
      </c>
      <c r="N270" s="149" t="s">
        <v>41</v>
      </c>
      <c r="O270" s="56"/>
      <c r="P270" s="150">
        <f>O270*H270</f>
        <v>0</v>
      </c>
      <c r="Q270" s="150">
        <v>1.2E-4</v>
      </c>
      <c r="R270" s="150">
        <f>Q270*H270</f>
        <v>2.3376000000000001E-2</v>
      </c>
      <c r="S270" s="150">
        <v>0</v>
      </c>
      <c r="T270" s="151">
        <f>S270*H270</f>
        <v>0</v>
      </c>
      <c r="U270" s="30"/>
      <c r="V270" s="30"/>
      <c r="W270" s="30"/>
      <c r="X270" s="30"/>
      <c r="Y270" s="30"/>
      <c r="Z270" s="30"/>
      <c r="AA270" s="30"/>
      <c r="AB270" s="30"/>
      <c r="AC270" s="30"/>
      <c r="AD270" s="30"/>
      <c r="AE270" s="30"/>
      <c r="AR270" s="152" t="s">
        <v>289</v>
      </c>
      <c r="AT270" s="152" t="s">
        <v>164</v>
      </c>
      <c r="AU270" s="152" t="s">
        <v>86</v>
      </c>
      <c r="AY270" s="15" t="s">
        <v>163</v>
      </c>
      <c r="BE270" s="153">
        <f>IF(N270="základní",J270,0)</f>
        <v>0</v>
      </c>
      <c r="BF270" s="153">
        <f>IF(N270="snížená",J270,0)</f>
        <v>0</v>
      </c>
      <c r="BG270" s="153">
        <f>IF(N270="zákl. přenesená",J270,0)</f>
        <v>0</v>
      </c>
      <c r="BH270" s="153">
        <f>IF(N270="sníž. přenesená",J270,0)</f>
        <v>0</v>
      </c>
      <c r="BI270" s="153">
        <f>IF(N270="nulová",J270,0)</f>
        <v>0</v>
      </c>
      <c r="BJ270" s="15" t="s">
        <v>84</v>
      </c>
      <c r="BK270" s="153">
        <f>ROUND(I270*H270,2)</f>
        <v>0</v>
      </c>
      <c r="BL270" s="15" t="s">
        <v>289</v>
      </c>
      <c r="BM270" s="152" t="s">
        <v>1398</v>
      </c>
    </row>
    <row r="271" spans="1:65" s="11" customFormat="1" ht="22.9" customHeight="1">
      <c r="B271" s="129"/>
      <c r="D271" s="130" t="s">
        <v>75</v>
      </c>
      <c r="E271" s="163" t="s">
        <v>1096</v>
      </c>
      <c r="F271" s="163" t="s">
        <v>1097</v>
      </c>
      <c r="I271" s="132"/>
      <c r="J271" s="164">
        <f>BK271</f>
        <v>0</v>
      </c>
      <c r="L271" s="129"/>
      <c r="M271" s="134"/>
      <c r="N271" s="135"/>
      <c r="O271" s="135"/>
      <c r="P271" s="136">
        <f>SUM(P272:P277)</f>
        <v>0</v>
      </c>
      <c r="Q271" s="135"/>
      <c r="R271" s="136">
        <f>SUM(R272:R277)</f>
        <v>7.7082040000000004E-2</v>
      </c>
      <c r="S271" s="135"/>
      <c r="T271" s="137">
        <f>SUM(T272:T277)</f>
        <v>0</v>
      </c>
      <c r="AR271" s="130" t="s">
        <v>86</v>
      </c>
      <c r="AT271" s="138" t="s">
        <v>75</v>
      </c>
      <c r="AU271" s="138" t="s">
        <v>84</v>
      </c>
      <c r="AY271" s="130" t="s">
        <v>163</v>
      </c>
      <c r="BK271" s="139">
        <f>SUM(BK272:BK277)</f>
        <v>0</v>
      </c>
    </row>
    <row r="272" spans="1:65" s="2" customFormat="1" ht="24.2" customHeight="1">
      <c r="A272" s="30"/>
      <c r="B272" s="140"/>
      <c r="C272" s="141" t="s">
        <v>586</v>
      </c>
      <c r="D272" s="141" t="s">
        <v>164</v>
      </c>
      <c r="E272" s="142" t="s">
        <v>1099</v>
      </c>
      <c r="F272" s="143" t="s">
        <v>1100</v>
      </c>
      <c r="G272" s="144" t="s">
        <v>253</v>
      </c>
      <c r="H272" s="145">
        <v>126.364</v>
      </c>
      <c r="I272" s="146"/>
      <c r="J272" s="147">
        <f>ROUND(I272*H272,2)</f>
        <v>0</v>
      </c>
      <c r="K272" s="143" t="s">
        <v>227</v>
      </c>
      <c r="L272" s="31"/>
      <c r="M272" s="148" t="s">
        <v>1</v>
      </c>
      <c r="N272" s="149" t="s">
        <v>41</v>
      </c>
      <c r="O272" s="56"/>
      <c r="P272" s="150">
        <f>O272*H272</f>
        <v>0</v>
      </c>
      <c r="Q272" s="150">
        <v>2.1000000000000001E-4</v>
      </c>
      <c r="R272" s="150">
        <f>Q272*H272</f>
        <v>2.6536440000000001E-2</v>
      </c>
      <c r="S272" s="150">
        <v>0</v>
      </c>
      <c r="T272" s="151">
        <f>S272*H272</f>
        <v>0</v>
      </c>
      <c r="U272" s="30"/>
      <c r="V272" s="30"/>
      <c r="W272" s="30"/>
      <c r="X272" s="30"/>
      <c r="Y272" s="30"/>
      <c r="Z272" s="30"/>
      <c r="AA272" s="30"/>
      <c r="AB272" s="30"/>
      <c r="AC272" s="30"/>
      <c r="AD272" s="30"/>
      <c r="AE272" s="30"/>
      <c r="AR272" s="152" t="s">
        <v>289</v>
      </c>
      <c r="AT272" s="152" t="s">
        <v>164</v>
      </c>
      <c r="AU272" s="152" t="s">
        <v>86</v>
      </c>
      <c r="AY272" s="15" t="s">
        <v>163</v>
      </c>
      <c r="BE272" s="153">
        <f>IF(N272="základní",J272,0)</f>
        <v>0</v>
      </c>
      <c r="BF272" s="153">
        <f>IF(N272="snížená",J272,0)</f>
        <v>0</v>
      </c>
      <c r="BG272" s="153">
        <f>IF(N272="zákl. přenesená",J272,0)</f>
        <v>0</v>
      </c>
      <c r="BH272" s="153">
        <f>IF(N272="sníž. přenesená",J272,0)</f>
        <v>0</v>
      </c>
      <c r="BI272" s="153">
        <f>IF(N272="nulová",J272,0)</f>
        <v>0</v>
      </c>
      <c r="BJ272" s="15" t="s">
        <v>84</v>
      </c>
      <c r="BK272" s="153">
        <f>ROUND(I272*H272,2)</f>
        <v>0</v>
      </c>
      <c r="BL272" s="15" t="s">
        <v>289</v>
      </c>
      <c r="BM272" s="152" t="s">
        <v>1101</v>
      </c>
    </row>
    <row r="273" spans="1:65" s="13" customFormat="1" ht="11.25">
      <c r="B273" s="165"/>
      <c r="D273" s="166" t="s">
        <v>229</v>
      </c>
      <c r="E273" s="167" t="s">
        <v>1</v>
      </c>
      <c r="F273" s="168" t="s">
        <v>1410</v>
      </c>
      <c r="H273" s="169">
        <v>66.400000000000006</v>
      </c>
      <c r="I273" s="170"/>
      <c r="L273" s="165"/>
      <c r="M273" s="171"/>
      <c r="N273" s="172"/>
      <c r="O273" s="172"/>
      <c r="P273" s="172"/>
      <c r="Q273" s="172"/>
      <c r="R273" s="172"/>
      <c r="S273" s="172"/>
      <c r="T273" s="173"/>
      <c r="AT273" s="167" t="s">
        <v>229</v>
      </c>
      <c r="AU273" s="167" t="s">
        <v>86</v>
      </c>
      <c r="AV273" s="13" t="s">
        <v>86</v>
      </c>
      <c r="AW273" s="13" t="s">
        <v>32</v>
      </c>
      <c r="AX273" s="13" t="s">
        <v>76</v>
      </c>
      <c r="AY273" s="167" t="s">
        <v>163</v>
      </c>
    </row>
    <row r="274" spans="1:65" s="13" customFormat="1" ht="11.25">
      <c r="B274" s="165"/>
      <c r="D274" s="166" t="s">
        <v>229</v>
      </c>
      <c r="E274" s="167" t="s">
        <v>1</v>
      </c>
      <c r="F274" s="168" t="s">
        <v>1520</v>
      </c>
      <c r="H274" s="169">
        <v>13.62</v>
      </c>
      <c r="I274" s="170"/>
      <c r="L274" s="165"/>
      <c r="M274" s="171"/>
      <c r="N274" s="172"/>
      <c r="O274" s="172"/>
      <c r="P274" s="172"/>
      <c r="Q274" s="172"/>
      <c r="R274" s="172"/>
      <c r="S274" s="172"/>
      <c r="T274" s="173"/>
      <c r="AT274" s="167" t="s">
        <v>229</v>
      </c>
      <c r="AU274" s="167" t="s">
        <v>86</v>
      </c>
      <c r="AV274" s="13" t="s">
        <v>86</v>
      </c>
      <c r="AW274" s="13" t="s">
        <v>32</v>
      </c>
      <c r="AX274" s="13" t="s">
        <v>76</v>
      </c>
      <c r="AY274" s="167" t="s">
        <v>163</v>
      </c>
    </row>
    <row r="275" spans="1:65" s="13" customFormat="1" ht="11.25">
      <c r="B275" s="165"/>
      <c r="D275" s="166" t="s">
        <v>229</v>
      </c>
      <c r="E275" s="167" t="s">
        <v>1</v>
      </c>
      <c r="F275" s="168" t="s">
        <v>1521</v>
      </c>
      <c r="H275" s="169">
        <v>31.751999999999999</v>
      </c>
      <c r="I275" s="170"/>
      <c r="L275" s="165"/>
      <c r="M275" s="171"/>
      <c r="N275" s="172"/>
      <c r="O275" s="172"/>
      <c r="P275" s="172"/>
      <c r="Q275" s="172"/>
      <c r="R275" s="172"/>
      <c r="S275" s="172"/>
      <c r="T275" s="173"/>
      <c r="AT275" s="167" t="s">
        <v>229</v>
      </c>
      <c r="AU275" s="167" t="s">
        <v>86</v>
      </c>
      <c r="AV275" s="13" t="s">
        <v>86</v>
      </c>
      <c r="AW275" s="13" t="s">
        <v>32</v>
      </c>
      <c r="AX275" s="13" t="s">
        <v>76</v>
      </c>
      <c r="AY275" s="167" t="s">
        <v>163</v>
      </c>
    </row>
    <row r="276" spans="1:65" s="13" customFormat="1" ht="11.25">
      <c r="B276" s="165"/>
      <c r="D276" s="166" t="s">
        <v>229</v>
      </c>
      <c r="E276" s="167" t="s">
        <v>1</v>
      </c>
      <c r="F276" s="168" t="s">
        <v>1522</v>
      </c>
      <c r="H276" s="169">
        <v>14.592000000000001</v>
      </c>
      <c r="I276" s="170"/>
      <c r="L276" s="165"/>
      <c r="M276" s="171"/>
      <c r="N276" s="172"/>
      <c r="O276" s="172"/>
      <c r="P276" s="172"/>
      <c r="Q276" s="172"/>
      <c r="R276" s="172"/>
      <c r="S276" s="172"/>
      <c r="T276" s="173"/>
      <c r="AT276" s="167" t="s">
        <v>229</v>
      </c>
      <c r="AU276" s="167" t="s">
        <v>86</v>
      </c>
      <c r="AV276" s="13" t="s">
        <v>86</v>
      </c>
      <c r="AW276" s="13" t="s">
        <v>32</v>
      </c>
      <c r="AX276" s="13" t="s">
        <v>76</v>
      </c>
      <c r="AY276" s="167" t="s">
        <v>163</v>
      </c>
    </row>
    <row r="277" spans="1:65" s="2" customFormat="1" ht="24.2" customHeight="1">
      <c r="A277" s="30"/>
      <c r="B277" s="140"/>
      <c r="C277" s="141" t="s">
        <v>591</v>
      </c>
      <c r="D277" s="141" t="s">
        <v>164</v>
      </c>
      <c r="E277" s="142" t="s">
        <v>1104</v>
      </c>
      <c r="F277" s="143" t="s">
        <v>1105</v>
      </c>
      <c r="G277" s="144" t="s">
        <v>253</v>
      </c>
      <c r="H277" s="145">
        <v>126.364</v>
      </c>
      <c r="I277" s="146"/>
      <c r="J277" s="147">
        <f>ROUND(I277*H277,2)</f>
        <v>0</v>
      </c>
      <c r="K277" s="143" t="s">
        <v>227</v>
      </c>
      <c r="L277" s="31"/>
      <c r="M277" s="148" t="s">
        <v>1</v>
      </c>
      <c r="N277" s="149" t="s">
        <v>41</v>
      </c>
      <c r="O277" s="56"/>
      <c r="P277" s="150">
        <f>O277*H277</f>
        <v>0</v>
      </c>
      <c r="Q277" s="150">
        <v>4.0000000000000002E-4</v>
      </c>
      <c r="R277" s="150">
        <f>Q277*H277</f>
        <v>5.0545600000000003E-2</v>
      </c>
      <c r="S277" s="150">
        <v>0</v>
      </c>
      <c r="T277" s="151">
        <f>S277*H277</f>
        <v>0</v>
      </c>
      <c r="U277" s="30"/>
      <c r="V277" s="30"/>
      <c r="W277" s="30"/>
      <c r="X277" s="30"/>
      <c r="Y277" s="30"/>
      <c r="Z277" s="30"/>
      <c r="AA277" s="30"/>
      <c r="AB277" s="30"/>
      <c r="AC277" s="30"/>
      <c r="AD277" s="30"/>
      <c r="AE277" s="30"/>
      <c r="AR277" s="152" t="s">
        <v>289</v>
      </c>
      <c r="AT277" s="152" t="s">
        <v>164</v>
      </c>
      <c r="AU277" s="152" t="s">
        <v>86</v>
      </c>
      <c r="AY277" s="15" t="s">
        <v>163</v>
      </c>
      <c r="BE277" s="153">
        <f>IF(N277="základní",J277,0)</f>
        <v>0</v>
      </c>
      <c r="BF277" s="153">
        <f>IF(N277="snížená",J277,0)</f>
        <v>0</v>
      </c>
      <c r="BG277" s="153">
        <f>IF(N277="zákl. přenesená",J277,0)</f>
        <v>0</v>
      </c>
      <c r="BH277" s="153">
        <f>IF(N277="sníž. přenesená",J277,0)</f>
        <v>0</v>
      </c>
      <c r="BI277" s="153">
        <f>IF(N277="nulová",J277,0)</f>
        <v>0</v>
      </c>
      <c r="BJ277" s="15" t="s">
        <v>84</v>
      </c>
      <c r="BK277" s="153">
        <f>ROUND(I277*H277,2)</f>
        <v>0</v>
      </c>
      <c r="BL277" s="15" t="s">
        <v>289</v>
      </c>
      <c r="BM277" s="152" t="s">
        <v>1106</v>
      </c>
    </row>
    <row r="278" spans="1:65" s="11" customFormat="1" ht="25.9" customHeight="1">
      <c r="B278" s="129"/>
      <c r="D278" s="130" t="s">
        <v>75</v>
      </c>
      <c r="E278" s="131" t="s">
        <v>160</v>
      </c>
      <c r="F278" s="131" t="s">
        <v>161</v>
      </c>
      <c r="I278" s="132"/>
      <c r="J278" s="133">
        <f>BK278</f>
        <v>0</v>
      </c>
      <c r="L278" s="129"/>
      <c r="M278" s="134"/>
      <c r="N278" s="135"/>
      <c r="O278" s="135"/>
      <c r="P278" s="136">
        <f>P279</f>
        <v>0</v>
      </c>
      <c r="Q278" s="135"/>
      <c r="R278" s="136">
        <f>R279</f>
        <v>0</v>
      </c>
      <c r="S278" s="135"/>
      <c r="T278" s="137">
        <f>T279</f>
        <v>0</v>
      </c>
      <c r="AR278" s="130" t="s">
        <v>162</v>
      </c>
      <c r="AT278" s="138" t="s">
        <v>75</v>
      </c>
      <c r="AU278" s="138" t="s">
        <v>76</v>
      </c>
      <c r="AY278" s="130" t="s">
        <v>163</v>
      </c>
      <c r="BK278" s="139">
        <f>BK279</f>
        <v>0</v>
      </c>
    </row>
    <row r="279" spans="1:65" s="2" customFormat="1" ht="16.5" customHeight="1">
      <c r="A279" s="30"/>
      <c r="B279" s="140"/>
      <c r="C279" s="141" t="s">
        <v>596</v>
      </c>
      <c r="D279" s="141" t="s">
        <v>164</v>
      </c>
      <c r="E279" s="142" t="s">
        <v>1108</v>
      </c>
      <c r="F279" s="143" t="s">
        <v>1109</v>
      </c>
      <c r="G279" s="144" t="s">
        <v>193</v>
      </c>
      <c r="H279" s="145">
        <v>2</v>
      </c>
      <c r="I279" s="146"/>
      <c r="J279" s="147">
        <f>ROUND(I279*H279,2)</f>
        <v>0</v>
      </c>
      <c r="K279" s="143" t="s">
        <v>1</v>
      </c>
      <c r="L279" s="31"/>
      <c r="M279" s="154" t="s">
        <v>1</v>
      </c>
      <c r="N279" s="155" t="s">
        <v>41</v>
      </c>
      <c r="O279" s="156"/>
      <c r="P279" s="157">
        <f>O279*H279</f>
        <v>0</v>
      </c>
      <c r="Q279" s="157">
        <v>0</v>
      </c>
      <c r="R279" s="157">
        <f>Q279*H279</f>
        <v>0</v>
      </c>
      <c r="S279" s="157">
        <v>0</v>
      </c>
      <c r="T279" s="158">
        <f>S279*H279</f>
        <v>0</v>
      </c>
      <c r="U279" s="30"/>
      <c r="V279" s="30"/>
      <c r="W279" s="30"/>
      <c r="X279" s="30"/>
      <c r="Y279" s="30"/>
      <c r="Z279" s="30"/>
      <c r="AA279" s="30"/>
      <c r="AB279" s="30"/>
      <c r="AC279" s="30"/>
      <c r="AD279" s="30"/>
      <c r="AE279" s="30"/>
      <c r="AR279" s="152" t="s">
        <v>162</v>
      </c>
      <c r="AT279" s="152" t="s">
        <v>164</v>
      </c>
      <c r="AU279" s="152" t="s">
        <v>84</v>
      </c>
      <c r="AY279" s="15" t="s">
        <v>163</v>
      </c>
      <c r="BE279" s="153">
        <f>IF(N279="základní",J279,0)</f>
        <v>0</v>
      </c>
      <c r="BF279" s="153">
        <f>IF(N279="snížená",J279,0)</f>
        <v>0</v>
      </c>
      <c r="BG279" s="153">
        <f>IF(N279="zákl. přenesená",J279,0)</f>
        <v>0</v>
      </c>
      <c r="BH279" s="153">
        <f>IF(N279="sníž. přenesená",J279,0)</f>
        <v>0</v>
      </c>
      <c r="BI279" s="153">
        <f>IF(N279="nulová",J279,0)</f>
        <v>0</v>
      </c>
      <c r="BJ279" s="15" t="s">
        <v>84</v>
      </c>
      <c r="BK279" s="153">
        <f>ROUND(I279*H279,2)</f>
        <v>0</v>
      </c>
      <c r="BL279" s="15" t="s">
        <v>162</v>
      </c>
      <c r="BM279" s="152" t="s">
        <v>1523</v>
      </c>
    </row>
    <row r="280" spans="1:65" s="2" customFormat="1" ht="6.95" customHeight="1">
      <c r="A280" s="30"/>
      <c r="B280" s="45"/>
      <c r="C280" s="46"/>
      <c r="D280" s="46"/>
      <c r="E280" s="46"/>
      <c r="F280" s="46"/>
      <c r="G280" s="46"/>
      <c r="H280" s="46"/>
      <c r="I280" s="46"/>
      <c r="J280" s="46"/>
      <c r="K280" s="46"/>
      <c r="L280" s="31"/>
      <c r="M280" s="30"/>
      <c r="O280" s="30"/>
      <c r="P280" s="30"/>
      <c r="Q280" s="30"/>
      <c r="R280" s="30"/>
      <c r="S280" s="30"/>
      <c r="T280" s="30"/>
      <c r="U280" s="30"/>
      <c r="V280" s="30"/>
      <c r="W280" s="30"/>
      <c r="X280" s="30"/>
      <c r="Y280" s="30"/>
      <c r="Z280" s="30"/>
      <c r="AA280" s="30"/>
      <c r="AB280" s="30"/>
      <c r="AC280" s="30"/>
      <c r="AD280" s="30"/>
      <c r="AE280" s="30"/>
    </row>
  </sheetData>
  <autoFilter ref="C136:K279"/>
  <mergeCells count="12">
    <mergeCell ref="E129:H129"/>
    <mergeCell ref="L2:V2"/>
    <mergeCell ref="E85:H85"/>
    <mergeCell ref="E87:H87"/>
    <mergeCell ref="E89:H89"/>
    <mergeCell ref="E125:H125"/>
    <mergeCell ref="E127:H12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101</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1524</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ROUND(J133,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ROUND((SUM(BE133:BE199)),  2)</f>
        <v>0</v>
      </c>
      <c r="G35" s="30"/>
      <c r="H35" s="30"/>
      <c r="I35" s="103">
        <v>0.21</v>
      </c>
      <c r="J35" s="102">
        <f>ROUND(((SUM(BE133:BE199))*I35),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ROUND((SUM(BF133:BF199)),  2)</f>
        <v>0</v>
      </c>
      <c r="G36" s="30"/>
      <c r="H36" s="30"/>
      <c r="I36" s="103">
        <v>0.12</v>
      </c>
      <c r="J36" s="102">
        <f>ROUND(((SUM(BF133:BF199))*I36),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ROUND((SUM(BG133:BG199)),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ROUND((SUM(BH133:BH199)),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ROUND((SUM(BI133:BI199)),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40 - 4NP</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J133</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198</v>
      </c>
      <c r="E99" s="117"/>
      <c r="F99" s="117"/>
      <c r="G99" s="117"/>
      <c r="H99" s="117"/>
      <c r="I99" s="117"/>
      <c r="J99" s="118">
        <f>J134</f>
        <v>0</v>
      </c>
      <c r="L99" s="115"/>
    </row>
    <row r="100" spans="1:47" s="12" customFormat="1" ht="19.899999999999999" customHeight="1">
      <c r="B100" s="159"/>
      <c r="D100" s="160" t="s">
        <v>200</v>
      </c>
      <c r="E100" s="161"/>
      <c r="F100" s="161"/>
      <c r="G100" s="161"/>
      <c r="H100" s="161"/>
      <c r="I100" s="161"/>
      <c r="J100" s="162">
        <f>J135</f>
        <v>0</v>
      </c>
      <c r="L100" s="159"/>
    </row>
    <row r="101" spans="1:47" s="12" customFormat="1" ht="19.899999999999999" customHeight="1">
      <c r="B101" s="159"/>
      <c r="D101" s="160" t="s">
        <v>202</v>
      </c>
      <c r="E101" s="161"/>
      <c r="F101" s="161"/>
      <c r="G101" s="161"/>
      <c r="H101" s="161"/>
      <c r="I101" s="161"/>
      <c r="J101" s="162">
        <f>J141</f>
        <v>0</v>
      </c>
      <c r="L101" s="159"/>
    </row>
    <row r="102" spans="1:47" s="12" customFormat="1" ht="19.899999999999999" customHeight="1">
      <c r="B102" s="159"/>
      <c r="D102" s="160" t="s">
        <v>204</v>
      </c>
      <c r="E102" s="161"/>
      <c r="F102" s="161"/>
      <c r="G102" s="161"/>
      <c r="H102" s="161"/>
      <c r="I102" s="161"/>
      <c r="J102" s="162">
        <f>J152</f>
        <v>0</v>
      </c>
      <c r="L102" s="159"/>
    </row>
    <row r="103" spans="1:47" s="12" customFormat="1" ht="19.899999999999999" customHeight="1">
      <c r="B103" s="159"/>
      <c r="D103" s="160" t="s">
        <v>205</v>
      </c>
      <c r="E103" s="161"/>
      <c r="F103" s="161"/>
      <c r="G103" s="161"/>
      <c r="H103" s="161"/>
      <c r="I103" s="161"/>
      <c r="J103" s="162">
        <f>J164</f>
        <v>0</v>
      </c>
      <c r="L103" s="159"/>
    </row>
    <row r="104" spans="1:47" s="12" customFormat="1" ht="19.899999999999999" customHeight="1">
      <c r="B104" s="159"/>
      <c r="D104" s="160" t="s">
        <v>206</v>
      </c>
      <c r="E104" s="161"/>
      <c r="F104" s="161"/>
      <c r="G104" s="161"/>
      <c r="H104" s="161"/>
      <c r="I104" s="161"/>
      <c r="J104" s="162">
        <f>J169</f>
        <v>0</v>
      </c>
      <c r="L104" s="159"/>
    </row>
    <row r="105" spans="1:47" s="12" customFormat="1" ht="19.899999999999999" customHeight="1">
      <c r="B105" s="159"/>
      <c r="D105" s="160" t="s">
        <v>207</v>
      </c>
      <c r="E105" s="161"/>
      <c r="F105" s="161"/>
      <c r="G105" s="161"/>
      <c r="H105" s="161"/>
      <c r="I105" s="161"/>
      <c r="J105" s="162">
        <f>J175</f>
        <v>0</v>
      </c>
      <c r="L105" s="159"/>
    </row>
    <row r="106" spans="1:47" s="9" customFormat="1" ht="24.95" customHeight="1">
      <c r="B106" s="115"/>
      <c r="D106" s="116" t="s">
        <v>208</v>
      </c>
      <c r="E106" s="117"/>
      <c r="F106" s="117"/>
      <c r="G106" s="117"/>
      <c r="H106" s="117"/>
      <c r="I106" s="117"/>
      <c r="J106" s="118">
        <f>J177</f>
        <v>0</v>
      </c>
      <c r="L106" s="115"/>
    </row>
    <row r="107" spans="1:47" s="12" customFormat="1" ht="19.899999999999999" customHeight="1">
      <c r="B107" s="159"/>
      <c r="D107" s="160" t="s">
        <v>210</v>
      </c>
      <c r="E107" s="161"/>
      <c r="F107" s="161"/>
      <c r="G107" s="161"/>
      <c r="H107" s="161"/>
      <c r="I107" s="161"/>
      <c r="J107" s="162">
        <f>J178</f>
        <v>0</v>
      </c>
      <c r="L107" s="159"/>
    </row>
    <row r="108" spans="1:47" s="12" customFormat="1" ht="19.899999999999999" customHeight="1">
      <c r="B108" s="159"/>
      <c r="D108" s="160" t="s">
        <v>213</v>
      </c>
      <c r="E108" s="161"/>
      <c r="F108" s="161"/>
      <c r="G108" s="161"/>
      <c r="H108" s="161"/>
      <c r="I108" s="161"/>
      <c r="J108" s="162">
        <f>J183</f>
        <v>0</v>
      </c>
      <c r="L108" s="159"/>
    </row>
    <row r="109" spans="1:47" s="12" customFormat="1" ht="19.899999999999999" customHeight="1">
      <c r="B109" s="159"/>
      <c r="D109" s="160" t="s">
        <v>219</v>
      </c>
      <c r="E109" s="161"/>
      <c r="F109" s="161"/>
      <c r="G109" s="161"/>
      <c r="H109" s="161"/>
      <c r="I109" s="161"/>
      <c r="J109" s="162">
        <f>J186</f>
        <v>0</v>
      </c>
      <c r="L109" s="159"/>
    </row>
    <row r="110" spans="1:47" s="12" customFormat="1" ht="19.899999999999999" customHeight="1">
      <c r="B110" s="159"/>
      <c r="D110" s="160" t="s">
        <v>220</v>
      </c>
      <c r="E110" s="161"/>
      <c r="F110" s="161"/>
      <c r="G110" s="161"/>
      <c r="H110" s="161"/>
      <c r="I110" s="161"/>
      <c r="J110" s="162">
        <f>J192</f>
        <v>0</v>
      </c>
      <c r="L110" s="159"/>
    </row>
    <row r="111" spans="1:47" s="9" customFormat="1" ht="24.95" customHeight="1">
      <c r="B111" s="115"/>
      <c r="D111" s="116" t="s">
        <v>146</v>
      </c>
      <c r="E111" s="117"/>
      <c r="F111" s="117"/>
      <c r="G111" s="117"/>
      <c r="H111" s="117"/>
      <c r="I111" s="117"/>
      <c r="J111" s="118">
        <f>J198</f>
        <v>0</v>
      </c>
      <c r="L111" s="115"/>
    </row>
    <row r="112" spans="1:47" s="2" customFormat="1" ht="21.75" customHeight="1">
      <c r="A112" s="30"/>
      <c r="B112" s="31"/>
      <c r="C112" s="30"/>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31" s="2" customFormat="1" ht="6.95" customHeight="1">
      <c r="A113" s="30"/>
      <c r="B113" s="45"/>
      <c r="C113" s="46"/>
      <c r="D113" s="46"/>
      <c r="E113" s="46"/>
      <c r="F113" s="46"/>
      <c r="G113" s="46"/>
      <c r="H113" s="46"/>
      <c r="I113" s="46"/>
      <c r="J113" s="46"/>
      <c r="K113" s="46"/>
      <c r="L113" s="40"/>
      <c r="S113" s="30"/>
      <c r="T113" s="30"/>
      <c r="U113" s="30"/>
      <c r="V113" s="30"/>
      <c r="W113" s="30"/>
      <c r="X113" s="30"/>
      <c r="Y113" s="30"/>
      <c r="Z113" s="30"/>
      <c r="AA113" s="30"/>
      <c r="AB113" s="30"/>
      <c r="AC113" s="30"/>
      <c r="AD113" s="30"/>
      <c r="AE113" s="30"/>
    </row>
    <row r="117" spans="1:31" s="2" customFormat="1" ht="6.95" customHeight="1">
      <c r="A117" s="30"/>
      <c r="B117" s="47"/>
      <c r="C117" s="48"/>
      <c r="D117" s="48"/>
      <c r="E117" s="48"/>
      <c r="F117" s="48"/>
      <c r="G117" s="48"/>
      <c r="H117" s="48"/>
      <c r="I117" s="48"/>
      <c r="J117" s="48"/>
      <c r="K117" s="48"/>
      <c r="L117" s="40"/>
      <c r="S117" s="30"/>
      <c r="T117" s="30"/>
      <c r="U117" s="30"/>
      <c r="V117" s="30"/>
      <c r="W117" s="30"/>
      <c r="X117" s="30"/>
      <c r="Y117" s="30"/>
      <c r="Z117" s="30"/>
      <c r="AA117" s="30"/>
      <c r="AB117" s="30"/>
      <c r="AC117" s="30"/>
      <c r="AD117" s="30"/>
      <c r="AE117" s="30"/>
    </row>
    <row r="118" spans="1:31" s="2" customFormat="1" ht="24.95" customHeight="1">
      <c r="A118" s="30"/>
      <c r="B118" s="31"/>
      <c r="C118" s="19" t="s">
        <v>147</v>
      </c>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31" s="2" customFormat="1" ht="6.95" customHeight="1">
      <c r="A119" s="30"/>
      <c r="B119" s="31"/>
      <c r="C119" s="30"/>
      <c r="D119" s="30"/>
      <c r="E119" s="30"/>
      <c r="F119" s="30"/>
      <c r="G119" s="30"/>
      <c r="H119" s="30"/>
      <c r="I119" s="30"/>
      <c r="J119" s="30"/>
      <c r="K119" s="30"/>
      <c r="L119" s="40"/>
      <c r="S119" s="30"/>
      <c r="T119" s="30"/>
      <c r="U119" s="30"/>
      <c r="V119" s="30"/>
      <c r="W119" s="30"/>
      <c r="X119" s="30"/>
      <c r="Y119" s="30"/>
      <c r="Z119" s="30"/>
      <c r="AA119" s="30"/>
      <c r="AB119" s="30"/>
      <c r="AC119" s="30"/>
      <c r="AD119" s="30"/>
      <c r="AE119" s="30"/>
    </row>
    <row r="120" spans="1:31" s="2" customFormat="1" ht="12" customHeight="1">
      <c r="A120" s="30"/>
      <c r="B120" s="31"/>
      <c r="C120" s="25" t="s">
        <v>16</v>
      </c>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31" s="2" customFormat="1" ht="16.5" customHeight="1">
      <c r="A121" s="30"/>
      <c r="B121" s="31"/>
      <c r="C121" s="30"/>
      <c r="D121" s="30"/>
      <c r="E121" s="231" t="str">
        <f>E7</f>
        <v>Měšťanský dům čp.6 - Horní Slavkov</v>
      </c>
      <c r="F121" s="232"/>
      <c r="G121" s="232"/>
      <c r="H121" s="232"/>
      <c r="I121" s="30"/>
      <c r="J121" s="30"/>
      <c r="K121" s="30"/>
      <c r="L121" s="40"/>
      <c r="S121" s="30"/>
      <c r="T121" s="30"/>
      <c r="U121" s="30"/>
      <c r="V121" s="30"/>
      <c r="W121" s="30"/>
      <c r="X121" s="30"/>
      <c r="Y121" s="30"/>
      <c r="Z121" s="30"/>
      <c r="AA121" s="30"/>
      <c r="AB121" s="30"/>
      <c r="AC121" s="30"/>
      <c r="AD121" s="30"/>
      <c r="AE121" s="30"/>
    </row>
    <row r="122" spans="1:31" s="1" customFormat="1" ht="12" customHeight="1">
      <c r="B122" s="18"/>
      <c r="C122" s="25" t="s">
        <v>139</v>
      </c>
      <c r="L122" s="18"/>
    </row>
    <row r="123" spans="1:31" s="2" customFormat="1" ht="16.5" customHeight="1">
      <c r="A123" s="30"/>
      <c r="B123" s="31"/>
      <c r="C123" s="30"/>
      <c r="D123" s="30"/>
      <c r="E123" s="231" t="s">
        <v>195</v>
      </c>
      <c r="F123" s="233"/>
      <c r="G123" s="233"/>
      <c r="H123" s="233"/>
      <c r="I123" s="30"/>
      <c r="J123" s="30"/>
      <c r="K123" s="30"/>
      <c r="L123" s="40"/>
      <c r="S123" s="30"/>
      <c r="T123" s="30"/>
      <c r="U123" s="30"/>
      <c r="V123" s="30"/>
      <c r="W123" s="30"/>
      <c r="X123" s="30"/>
      <c r="Y123" s="30"/>
      <c r="Z123" s="30"/>
      <c r="AA123" s="30"/>
      <c r="AB123" s="30"/>
      <c r="AC123" s="30"/>
      <c r="AD123" s="30"/>
      <c r="AE123" s="30"/>
    </row>
    <row r="124" spans="1:31" s="2" customFormat="1" ht="12" customHeight="1">
      <c r="A124" s="30"/>
      <c r="B124" s="31"/>
      <c r="C124" s="25" t="s">
        <v>196</v>
      </c>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31" s="2" customFormat="1" ht="16.5" customHeight="1">
      <c r="A125" s="30"/>
      <c r="B125" s="31"/>
      <c r="C125" s="30"/>
      <c r="D125" s="30"/>
      <c r="E125" s="193" t="str">
        <f>E11</f>
        <v>40 - 4NP</v>
      </c>
      <c r="F125" s="233"/>
      <c r="G125" s="233"/>
      <c r="H125" s="233"/>
      <c r="I125" s="30"/>
      <c r="J125" s="30"/>
      <c r="K125" s="30"/>
      <c r="L125" s="40"/>
      <c r="S125" s="30"/>
      <c r="T125" s="30"/>
      <c r="U125" s="30"/>
      <c r="V125" s="30"/>
      <c r="W125" s="30"/>
      <c r="X125" s="30"/>
      <c r="Y125" s="30"/>
      <c r="Z125" s="30"/>
      <c r="AA125" s="30"/>
      <c r="AB125" s="30"/>
      <c r="AC125" s="30"/>
      <c r="AD125" s="30"/>
      <c r="AE125" s="30"/>
    </row>
    <row r="126" spans="1:31" s="2" customFormat="1" ht="6.95" customHeight="1">
      <c r="A126" s="30"/>
      <c r="B126" s="31"/>
      <c r="C126" s="30"/>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31" s="2" customFormat="1" ht="12" customHeight="1">
      <c r="A127" s="30"/>
      <c r="B127" s="31"/>
      <c r="C127" s="25" t="s">
        <v>20</v>
      </c>
      <c r="D127" s="30"/>
      <c r="E127" s="30"/>
      <c r="F127" s="23" t="str">
        <f>F14</f>
        <v>Horní Slavkov</v>
      </c>
      <c r="G127" s="30"/>
      <c r="H127" s="30"/>
      <c r="I127" s="25" t="s">
        <v>22</v>
      </c>
      <c r="J127" s="53" t="str">
        <f>IF(J14="","",J14)</f>
        <v>26. 8. 2025</v>
      </c>
      <c r="K127" s="30"/>
      <c r="L127" s="40"/>
      <c r="S127" s="30"/>
      <c r="T127" s="30"/>
      <c r="U127" s="30"/>
      <c r="V127" s="30"/>
      <c r="W127" s="30"/>
      <c r="X127" s="30"/>
      <c r="Y127" s="30"/>
      <c r="Z127" s="30"/>
      <c r="AA127" s="30"/>
      <c r="AB127" s="30"/>
      <c r="AC127" s="30"/>
      <c r="AD127" s="30"/>
      <c r="AE127" s="30"/>
    </row>
    <row r="128" spans="1:31" s="2" customFormat="1" ht="6.95" customHeight="1">
      <c r="A128" s="30"/>
      <c r="B128" s="31"/>
      <c r="C128" s="30"/>
      <c r="D128" s="30"/>
      <c r="E128" s="30"/>
      <c r="F128" s="30"/>
      <c r="G128" s="30"/>
      <c r="H128" s="30"/>
      <c r="I128" s="30"/>
      <c r="J128" s="30"/>
      <c r="K128" s="30"/>
      <c r="L128" s="40"/>
      <c r="S128" s="30"/>
      <c r="T128" s="30"/>
      <c r="U128" s="30"/>
      <c r="V128" s="30"/>
      <c r="W128" s="30"/>
      <c r="X128" s="30"/>
      <c r="Y128" s="30"/>
      <c r="Z128" s="30"/>
      <c r="AA128" s="30"/>
      <c r="AB128" s="30"/>
      <c r="AC128" s="30"/>
      <c r="AD128" s="30"/>
      <c r="AE128" s="30"/>
    </row>
    <row r="129" spans="1:65" s="2" customFormat="1" ht="15.2" customHeight="1">
      <c r="A129" s="30"/>
      <c r="B129" s="31"/>
      <c r="C129" s="25" t="s">
        <v>24</v>
      </c>
      <c r="D129" s="30"/>
      <c r="E129" s="30"/>
      <c r="F129" s="23" t="str">
        <f>E17</f>
        <v>Město Horní Slavkov</v>
      </c>
      <c r="G129" s="30"/>
      <c r="H129" s="30"/>
      <c r="I129" s="25" t="s">
        <v>30</v>
      </c>
      <c r="J129" s="28" t="str">
        <f>E23</f>
        <v>TMS Projekt</v>
      </c>
      <c r="K129" s="30"/>
      <c r="L129" s="40"/>
      <c r="S129" s="30"/>
      <c r="T129" s="30"/>
      <c r="U129" s="30"/>
      <c r="V129" s="30"/>
      <c r="W129" s="30"/>
      <c r="X129" s="30"/>
      <c r="Y129" s="30"/>
      <c r="Z129" s="30"/>
      <c r="AA129" s="30"/>
      <c r="AB129" s="30"/>
      <c r="AC129" s="30"/>
      <c r="AD129" s="30"/>
      <c r="AE129" s="30"/>
    </row>
    <row r="130" spans="1:65" s="2" customFormat="1" ht="15.2" customHeight="1">
      <c r="A130" s="30"/>
      <c r="B130" s="31"/>
      <c r="C130" s="25" t="s">
        <v>28</v>
      </c>
      <c r="D130" s="30"/>
      <c r="E130" s="30"/>
      <c r="F130" s="23" t="str">
        <f>IF(E20="","",E20)</f>
        <v>Vyplň údaj</v>
      </c>
      <c r="G130" s="30"/>
      <c r="H130" s="30"/>
      <c r="I130" s="25" t="s">
        <v>33</v>
      </c>
      <c r="J130" s="28" t="str">
        <f>E26</f>
        <v>Milan Hájek</v>
      </c>
      <c r="K130" s="30"/>
      <c r="L130" s="40"/>
      <c r="S130" s="30"/>
      <c r="T130" s="30"/>
      <c r="U130" s="30"/>
      <c r="V130" s="30"/>
      <c r="W130" s="30"/>
      <c r="X130" s="30"/>
      <c r="Y130" s="30"/>
      <c r="Z130" s="30"/>
      <c r="AA130" s="30"/>
      <c r="AB130" s="30"/>
      <c r="AC130" s="30"/>
      <c r="AD130" s="30"/>
      <c r="AE130" s="30"/>
    </row>
    <row r="131" spans="1:65" s="2" customFormat="1" ht="10.35" customHeight="1">
      <c r="A131" s="30"/>
      <c r="B131" s="31"/>
      <c r="C131" s="30"/>
      <c r="D131" s="30"/>
      <c r="E131" s="30"/>
      <c r="F131" s="30"/>
      <c r="G131" s="30"/>
      <c r="H131" s="30"/>
      <c r="I131" s="30"/>
      <c r="J131" s="30"/>
      <c r="K131" s="30"/>
      <c r="L131" s="40"/>
      <c r="S131" s="30"/>
      <c r="T131" s="30"/>
      <c r="U131" s="30"/>
      <c r="V131" s="30"/>
      <c r="W131" s="30"/>
      <c r="X131" s="30"/>
      <c r="Y131" s="30"/>
      <c r="Z131" s="30"/>
      <c r="AA131" s="30"/>
      <c r="AB131" s="30"/>
      <c r="AC131" s="30"/>
      <c r="AD131" s="30"/>
      <c r="AE131" s="30"/>
    </row>
    <row r="132" spans="1:65" s="10" customFormat="1" ht="29.25" customHeight="1">
      <c r="A132" s="119"/>
      <c r="B132" s="120"/>
      <c r="C132" s="121" t="s">
        <v>148</v>
      </c>
      <c r="D132" s="122" t="s">
        <v>61</v>
      </c>
      <c r="E132" s="122" t="s">
        <v>57</v>
      </c>
      <c r="F132" s="122" t="s">
        <v>58</v>
      </c>
      <c r="G132" s="122" t="s">
        <v>149</v>
      </c>
      <c r="H132" s="122" t="s">
        <v>150</v>
      </c>
      <c r="I132" s="122" t="s">
        <v>151</v>
      </c>
      <c r="J132" s="122" t="s">
        <v>143</v>
      </c>
      <c r="K132" s="123" t="s">
        <v>152</v>
      </c>
      <c r="L132" s="124"/>
      <c r="M132" s="60" t="s">
        <v>1</v>
      </c>
      <c r="N132" s="61" t="s">
        <v>40</v>
      </c>
      <c r="O132" s="61" t="s">
        <v>153</v>
      </c>
      <c r="P132" s="61" t="s">
        <v>154</v>
      </c>
      <c r="Q132" s="61" t="s">
        <v>155</v>
      </c>
      <c r="R132" s="61" t="s">
        <v>156</v>
      </c>
      <c r="S132" s="61" t="s">
        <v>157</v>
      </c>
      <c r="T132" s="62" t="s">
        <v>158</v>
      </c>
      <c r="U132" s="119"/>
      <c r="V132" s="119"/>
      <c r="W132" s="119"/>
      <c r="X132" s="119"/>
      <c r="Y132" s="119"/>
      <c r="Z132" s="119"/>
      <c r="AA132" s="119"/>
      <c r="AB132" s="119"/>
      <c r="AC132" s="119"/>
      <c r="AD132" s="119"/>
      <c r="AE132" s="119"/>
    </row>
    <row r="133" spans="1:65" s="2" customFormat="1" ht="22.9" customHeight="1">
      <c r="A133" s="30"/>
      <c r="B133" s="31"/>
      <c r="C133" s="67" t="s">
        <v>159</v>
      </c>
      <c r="D133" s="30"/>
      <c r="E133" s="30"/>
      <c r="F133" s="30"/>
      <c r="G133" s="30"/>
      <c r="H133" s="30"/>
      <c r="I133" s="30"/>
      <c r="J133" s="125">
        <f>BK133</f>
        <v>0</v>
      </c>
      <c r="K133" s="30"/>
      <c r="L133" s="31"/>
      <c r="M133" s="63"/>
      <c r="N133" s="54"/>
      <c r="O133" s="64"/>
      <c r="P133" s="126">
        <f>P134+P177+P198</f>
        <v>0</v>
      </c>
      <c r="Q133" s="64"/>
      <c r="R133" s="126">
        <f>R134+R177+R198</f>
        <v>12.335911240000001</v>
      </c>
      <c r="S133" s="64"/>
      <c r="T133" s="127">
        <f>T134+T177+T198</f>
        <v>2.0860539999999999</v>
      </c>
      <c r="U133" s="30"/>
      <c r="V133" s="30"/>
      <c r="W133" s="30"/>
      <c r="X133" s="30"/>
      <c r="Y133" s="30"/>
      <c r="Z133" s="30"/>
      <c r="AA133" s="30"/>
      <c r="AB133" s="30"/>
      <c r="AC133" s="30"/>
      <c r="AD133" s="30"/>
      <c r="AE133" s="30"/>
      <c r="AT133" s="15" t="s">
        <v>75</v>
      </c>
      <c r="AU133" s="15" t="s">
        <v>145</v>
      </c>
      <c r="BK133" s="128">
        <f>BK134+BK177+BK198</f>
        <v>0</v>
      </c>
    </row>
    <row r="134" spans="1:65" s="11" customFormat="1" ht="25.9" customHeight="1">
      <c r="B134" s="129"/>
      <c r="D134" s="130" t="s">
        <v>75</v>
      </c>
      <c r="E134" s="131" t="s">
        <v>221</v>
      </c>
      <c r="F134" s="131" t="s">
        <v>222</v>
      </c>
      <c r="I134" s="132"/>
      <c r="J134" s="133">
        <f>BK134</f>
        <v>0</v>
      </c>
      <c r="L134" s="129"/>
      <c r="M134" s="134"/>
      <c r="N134" s="135"/>
      <c r="O134" s="135"/>
      <c r="P134" s="136">
        <f>P135+P141+P152+P164+P169+P175</f>
        <v>0</v>
      </c>
      <c r="Q134" s="135"/>
      <c r="R134" s="136">
        <f>R135+R141+R152+R164+R169+R175</f>
        <v>11.871281850000001</v>
      </c>
      <c r="S134" s="135"/>
      <c r="T134" s="137">
        <f>T135+T141+T152+T164+T169+T175</f>
        <v>2.0860539999999999</v>
      </c>
      <c r="AR134" s="130" t="s">
        <v>84</v>
      </c>
      <c r="AT134" s="138" t="s">
        <v>75</v>
      </c>
      <c r="AU134" s="138" t="s">
        <v>76</v>
      </c>
      <c r="AY134" s="130" t="s">
        <v>163</v>
      </c>
      <c r="BK134" s="139">
        <f>BK135+BK141+BK152+BK164+BK169+BK175</f>
        <v>0</v>
      </c>
    </row>
    <row r="135" spans="1:65" s="11" customFormat="1" ht="22.9" customHeight="1">
      <c r="B135" s="129"/>
      <c r="D135" s="130" t="s">
        <v>75</v>
      </c>
      <c r="E135" s="163" t="s">
        <v>86</v>
      </c>
      <c r="F135" s="163" t="s">
        <v>256</v>
      </c>
      <c r="I135" s="132"/>
      <c r="J135" s="164">
        <f>BK135</f>
        <v>0</v>
      </c>
      <c r="L135" s="129"/>
      <c r="M135" s="134"/>
      <c r="N135" s="135"/>
      <c r="O135" s="135"/>
      <c r="P135" s="136">
        <f>SUM(P136:P140)</f>
        <v>0</v>
      </c>
      <c r="Q135" s="135"/>
      <c r="R135" s="136">
        <f>SUM(R136:R140)</f>
        <v>8.3320410000000003</v>
      </c>
      <c r="S135" s="135"/>
      <c r="T135" s="137">
        <f>SUM(T136:T140)</f>
        <v>0</v>
      </c>
      <c r="AR135" s="130" t="s">
        <v>84</v>
      </c>
      <c r="AT135" s="138" t="s">
        <v>75</v>
      </c>
      <c r="AU135" s="138" t="s">
        <v>84</v>
      </c>
      <c r="AY135" s="130" t="s">
        <v>163</v>
      </c>
      <c r="BK135" s="139">
        <f>SUM(BK136:BK140)</f>
        <v>0</v>
      </c>
    </row>
    <row r="136" spans="1:65" s="2" customFormat="1" ht="33" customHeight="1">
      <c r="A136" s="30"/>
      <c r="B136" s="140"/>
      <c r="C136" s="141" t="s">
        <v>84</v>
      </c>
      <c r="D136" s="141" t="s">
        <v>164</v>
      </c>
      <c r="E136" s="142" t="s">
        <v>267</v>
      </c>
      <c r="F136" s="143" t="s">
        <v>268</v>
      </c>
      <c r="G136" s="144" t="s">
        <v>253</v>
      </c>
      <c r="H136" s="145">
        <v>21.2</v>
      </c>
      <c r="I136" s="146"/>
      <c r="J136" s="147">
        <f>ROUND(I136*H136,2)</f>
        <v>0</v>
      </c>
      <c r="K136" s="143" t="s">
        <v>227</v>
      </c>
      <c r="L136" s="31"/>
      <c r="M136" s="148" t="s">
        <v>1</v>
      </c>
      <c r="N136" s="149" t="s">
        <v>41</v>
      </c>
      <c r="O136" s="56"/>
      <c r="P136" s="150">
        <f>O136*H136</f>
        <v>0</v>
      </c>
      <c r="Q136" s="150">
        <v>0.37678</v>
      </c>
      <c r="R136" s="150">
        <f>Q136*H136</f>
        <v>7.9877359999999999</v>
      </c>
      <c r="S136" s="150">
        <v>0</v>
      </c>
      <c r="T136" s="151">
        <f>S136*H136</f>
        <v>0</v>
      </c>
      <c r="U136" s="30"/>
      <c r="V136" s="30"/>
      <c r="W136" s="30"/>
      <c r="X136" s="30"/>
      <c r="Y136" s="30"/>
      <c r="Z136" s="30"/>
      <c r="AA136" s="30"/>
      <c r="AB136" s="30"/>
      <c r="AC136" s="30"/>
      <c r="AD136" s="30"/>
      <c r="AE136" s="30"/>
      <c r="AR136" s="152" t="s">
        <v>162</v>
      </c>
      <c r="AT136" s="152" t="s">
        <v>164</v>
      </c>
      <c r="AU136" s="152" t="s">
        <v>86</v>
      </c>
      <c r="AY136" s="15" t="s">
        <v>163</v>
      </c>
      <c r="BE136" s="153">
        <f>IF(N136="základní",J136,0)</f>
        <v>0</v>
      </c>
      <c r="BF136" s="153">
        <f>IF(N136="snížená",J136,0)</f>
        <v>0</v>
      </c>
      <c r="BG136" s="153">
        <f>IF(N136="zákl. přenesená",J136,0)</f>
        <v>0</v>
      </c>
      <c r="BH136" s="153">
        <f>IF(N136="sníž. přenesená",J136,0)</f>
        <v>0</v>
      </c>
      <c r="BI136" s="153">
        <f>IF(N136="nulová",J136,0)</f>
        <v>0</v>
      </c>
      <c r="BJ136" s="15" t="s">
        <v>84</v>
      </c>
      <c r="BK136" s="153">
        <f>ROUND(I136*H136,2)</f>
        <v>0</v>
      </c>
      <c r="BL136" s="15" t="s">
        <v>162</v>
      </c>
      <c r="BM136" s="152" t="s">
        <v>269</v>
      </c>
    </row>
    <row r="137" spans="1:65" s="13" customFormat="1" ht="11.25">
      <c r="B137" s="165"/>
      <c r="D137" s="166" t="s">
        <v>229</v>
      </c>
      <c r="E137" s="167" t="s">
        <v>1</v>
      </c>
      <c r="F137" s="168" t="s">
        <v>1525</v>
      </c>
      <c r="H137" s="169">
        <v>23.4</v>
      </c>
      <c r="I137" s="170"/>
      <c r="L137" s="165"/>
      <c r="M137" s="171"/>
      <c r="N137" s="172"/>
      <c r="O137" s="172"/>
      <c r="P137" s="172"/>
      <c r="Q137" s="172"/>
      <c r="R137" s="172"/>
      <c r="S137" s="172"/>
      <c r="T137" s="173"/>
      <c r="AT137" s="167" t="s">
        <v>229</v>
      </c>
      <c r="AU137" s="167" t="s">
        <v>86</v>
      </c>
      <c r="AV137" s="13" t="s">
        <v>86</v>
      </c>
      <c r="AW137" s="13" t="s">
        <v>32</v>
      </c>
      <c r="AX137" s="13" t="s">
        <v>76</v>
      </c>
      <c r="AY137" s="167" t="s">
        <v>163</v>
      </c>
    </row>
    <row r="138" spans="1:65" s="13" customFormat="1" ht="11.25">
      <c r="B138" s="165"/>
      <c r="D138" s="166" t="s">
        <v>229</v>
      </c>
      <c r="E138" s="167" t="s">
        <v>1</v>
      </c>
      <c r="F138" s="168" t="s">
        <v>271</v>
      </c>
      <c r="H138" s="169">
        <v>-2.2000000000000002</v>
      </c>
      <c r="I138" s="170"/>
      <c r="L138" s="165"/>
      <c r="M138" s="171"/>
      <c r="N138" s="172"/>
      <c r="O138" s="172"/>
      <c r="P138" s="172"/>
      <c r="Q138" s="172"/>
      <c r="R138" s="172"/>
      <c r="S138" s="172"/>
      <c r="T138" s="173"/>
      <c r="AT138" s="167" t="s">
        <v>229</v>
      </c>
      <c r="AU138" s="167" t="s">
        <v>86</v>
      </c>
      <c r="AV138" s="13" t="s">
        <v>86</v>
      </c>
      <c r="AW138" s="13" t="s">
        <v>32</v>
      </c>
      <c r="AX138" s="13" t="s">
        <v>76</v>
      </c>
      <c r="AY138" s="167" t="s">
        <v>163</v>
      </c>
    </row>
    <row r="139" spans="1:65" s="2" customFormat="1" ht="24.2" customHeight="1">
      <c r="A139" s="30"/>
      <c r="B139" s="140"/>
      <c r="C139" s="141" t="s">
        <v>86</v>
      </c>
      <c r="D139" s="141" t="s">
        <v>164</v>
      </c>
      <c r="E139" s="142" t="s">
        <v>272</v>
      </c>
      <c r="F139" s="143" t="s">
        <v>273</v>
      </c>
      <c r="G139" s="144" t="s">
        <v>245</v>
      </c>
      <c r="H139" s="145">
        <v>0.32500000000000001</v>
      </c>
      <c r="I139" s="146"/>
      <c r="J139" s="147">
        <f>ROUND(I139*H139,2)</f>
        <v>0</v>
      </c>
      <c r="K139" s="143" t="s">
        <v>227</v>
      </c>
      <c r="L139" s="31"/>
      <c r="M139" s="148" t="s">
        <v>1</v>
      </c>
      <c r="N139" s="149" t="s">
        <v>41</v>
      </c>
      <c r="O139" s="56"/>
      <c r="P139" s="150">
        <f>O139*H139</f>
        <v>0</v>
      </c>
      <c r="Q139" s="150">
        <v>1.0593999999999999</v>
      </c>
      <c r="R139" s="150">
        <f>Q139*H139</f>
        <v>0.34430499999999997</v>
      </c>
      <c r="S139" s="150">
        <v>0</v>
      </c>
      <c r="T139" s="151">
        <f>S139*H139</f>
        <v>0</v>
      </c>
      <c r="U139" s="30"/>
      <c r="V139" s="30"/>
      <c r="W139" s="30"/>
      <c r="X139" s="30"/>
      <c r="Y139" s="30"/>
      <c r="Z139" s="30"/>
      <c r="AA139" s="30"/>
      <c r="AB139" s="30"/>
      <c r="AC139" s="30"/>
      <c r="AD139" s="30"/>
      <c r="AE139" s="30"/>
      <c r="AR139" s="152" t="s">
        <v>162</v>
      </c>
      <c r="AT139" s="152" t="s">
        <v>164</v>
      </c>
      <c r="AU139" s="152" t="s">
        <v>86</v>
      </c>
      <c r="AY139" s="15" t="s">
        <v>163</v>
      </c>
      <c r="BE139" s="153">
        <f>IF(N139="základní",J139,0)</f>
        <v>0</v>
      </c>
      <c r="BF139" s="153">
        <f>IF(N139="snížená",J139,0)</f>
        <v>0</v>
      </c>
      <c r="BG139" s="153">
        <f>IF(N139="zákl. přenesená",J139,0)</f>
        <v>0</v>
      </c>
      <c r="BH139" s="153">
        <f>IF(N139="sníž. přenesená",J139,0)</f>
        <v>0</v>
      </c>
      <c r="BI139" s="153">
        <f>IF(N139="nulová",J139,0)</f>
        <v>0</v>
      </c>
      <c r="BJ139" s="15" t="s">
        <v>84</v>
      </c>
      <c r="BK139" s="153">
        <f>ROUND(I139*H139,2)</f>
        <v>0</v>
      </c>
      <c r="BL139" s="15" t="s">
        <v>162</v>
      </c>
      <c r="BM139" s="152" t="s">
        <v>274</v>
      </c>
    </row>
    <row r="140" spans="1:65" s="13" customFormat="1" ht="11.25">
      <c r="B140" s="165"/>
      <c r="D140" s="166" t="s">
        <v>229</v>
      </c>
      <c r="E140" s="167" t="s">
        <v>1</v>
      </c>
      <c r="F140" s="168" t="s">
        <v>1526</v>
      </c>
      <c r="H140" s="169">
        <v>0.32500000000000001</v>
      </c>
      <c r="I140" s="170"/>
      <c r="L140" s="165"/>
      <c r="M140" s="171"/>
      <c r="N140" s="172"/>
      <c r="O140" s="172"/>
      <c r="P140" s="172"/>
      <c r="Q140" s="172"/>
      <c r="R140" s="172"/>
      <c r="S140" s="172"/>
      <c r="T140" s="173"/>
      <c r="AT140" s="167" t="s">
        <v>229</v>
      </c>
      <c r="AU140" s="167" t="s">
        <v>86</v>
      </c>
      <c r="AV140" s="13" t="s">
        <v>86</v>
      </c>
      <c r="AW140" s="13" t="s">
        <v>32</v>
      </c>
      <c r="AX140" s="13" t="s">
        <v>84</v>
      </c>
      <c r="AY140" s="167" t="s">
        <v>163</v>
      </c>
    </row>
    <row r="141" spans="1:65" s="11" customFormat="1" ht="22.9" customHeight="1">
      <c r="B141" s="129"/>
      <c r="D141" s="130" t="s">
        <v>75</v>
      </c>
      <c r="E141" s="163" t="s">
        <v>162</v>
      </c>
      <c r="F141" s="163" t="s">
        <v>357</v>
      </c>
      <c r="I141" s="132"/>
      <c r="J141" s="164">
        <f>BK141</f>
        <v>0</v>
      </c>
      <c r="L141" s="129"/>
      <c r="M141" s="134"/>
      <c r="N141" s="135"/>
      <c r="O141" s="135"/>
      <c r="P141" s="136">
        <f>SUM(P142:P151)</f>
        <v>0</v>
      </c>
      <c r="Q141" s="135"/>
      <c r="R141" s="136">
        <f>SUM(R142:R151)</f>
        <v>1.7366169800000002</v>
      </c>
      <c r="S141" s="135"/>
      <c r="T141" s="137">
        <f>SUM(T142:T151)</f>
        <v>0</v>
      </c>
      <c r="AR141" s="130" t="s">
        <v>84</v>
      </c>
      <c r="AT141" s="138" t="s">
        <v>75</v>
      </c>
      <c r="AU141" s="138" t="s">
        <v>84</v>
      </c>
      <c r="AY141" s="130" t="s">
        <v>163</v>
      </c>
      <c r="BK141" s="139">
        <f>SUM(BK142:BK151)</f>
        <v>0</v>
      </c>
    </row>
    <row r="142" spans="1:65" s="2" customFormat="1" ht="16.5" customHeight="1">
      <c r="A142" s="30"/>
      <c r="B142" s="140"/>
      <c r="C142" s="141" t="s">
        <v>135</v>
      </c>
      <c r="D142" s="141" t="s">
        <v>164</v>
      </c>
      <c r="E142" s="142" t="s">
        <v>1527</v>
      </c>
      <c r="F142" s="143" t="s">
        <v>1528</v>
      </c>
      <c r="G142" s="144" t="s">
        <v>226</v>
      </c>
      <c r="H142" s="145">
        <v>0.66200000000000003</v>
      </c>
      <c r="I142" s="146"/>
      <c r="J142" s="147">
        <f>ROUND(I142*H142,2)</f>
        <v>0</v>
      </c>
      <c r="K142" s="143" t="s">
        <v>227</v>
      </c>
      <c r="L142" s="31"/>
      <c r="M142" s="148" t="s">
        <v>1</v>
      </c>
      <c r="N142" s="149" t="s">
        <v>41</v>
      </c>
      <c r="O142" s="56"/>
      <c r="P142" s="150">
        <f>O142*H142</f>
        <v>0</v>
      </c>
      <c r="Q142" s="150">
        <v>2.5020099999999998</v>
      </c>
      <c r="R142" s="150">
        <f>Q142*H142</f>
        <v>1.6563306200000001</v>
      </c>
      <c r="S142" s="150">
        <v>0</v>
      </c>
      <c r="T142" s="151">
        <f>S142*H142</f>
        <v>0</v>
      </c>
      <c r="U142" s="30"/>
      <c r="V142" s="30"/>
      <c r="W142" s="30"/>
      <c r="X142" s="30"/>
      <c r="Y142" s="30"/>
      <c r="Z142" s="30"/>
      <c r="AA142" s="30"/>
      <c r="AB142" s="30"/>
      <c r="AC142" s="30"/>
      <c r="AD142" s="30"/>
      <c r="AE142" s="30"/>
      <c r="AR142" s="152" t="s">
        <v>162</v>
      </c>
      <c r="AT142" s="152" t="s">
        <v>164</v>
      </c>
      <c r="AU142" s="152" t="s">
        <v>86</v>
      </c>
      <c r="AY142" s="15" t="s">
        <v>163</v>
      </c>
      <c r="BE142" s="153">
        <f>IF(N142="základní",J142,0)</f>
        <v>0</v>
      </c>
      <c r="BF142" s="153">
        <f>IF(N142="snížená",J142,0)</f>
        <v>0</v>
      </c>
      <c r="BG142" s="153">
        <f>IF(N142="zákl. přenesená",J142,0)</f>
        <v>0</v>
      </c>
      <c r="BH142" s="153">
        <f>IF(N142="sníž. přenesená",J142,0)</f>
        <v>0</v>
      </c>
      <c r="BI142" s="153">
        <f>IF(N142="nulová",J142,0)</f>
        <v>0</v>
      </c>
      <c r="BJ142" s="15" t="s">
        <v>84</v>
      </c>
      <c r="BK142" s="153">
        <f>ROUND(I142*H142,2)</f>
        <v>0</v>
      </c>
      <c r="BL142" s="15" t="s">
        <v>162</v>
      </c>
      <c r="BM142" s="152" t="s">
        <v>1529</v>
      </c>
    </row>
    <row r="143" spans="1:65" s="13" customFormat="1" ht="11.25">
      <c r="B143" s="165"/>
      <c r="D143" s="166" t="s">
        <v>229</v>
      </c>
      <c r="E143" s="167" t="s">
        <v>1</v>
      </c>
      <c r="F143" s="168" t="s">
        <v>1530</v>
      </c>
      <c r="H143" s="169">
        <v>0.66200000000000003</v>
      </c>
      <c r="I143" s="170"/>
      <c r="L143" s="165"/>
      <c r="M143" s="171"/>
      <c r="N143" s="172"/>
      <c r="O143" s="172"/>
      <c r="P143" s="172"/>
      <c r="Q143" s="172"/>
      <c r="R143" s="172"/>
      <c r="S143" s="172"/>
      <c r="T143" s="173"/>
      <c r="AT143" s="167" t="s">
        <v>229</v>
      </c>
      <c r="AU143" s="167" t="s">
        <v>86</v>
      </c>
      <c r="AV143" s="13" t="s">
        <v>86</v>
      </c>
      <c r="AW143" s="13" t="s">
        <v>32</v>
      </c>
      <c r="AX143" s="13" t="s">
        <v>84</v>
      </c>
      <c r="AY143" s="167" t="s">
        <v>163</v>
      </c>
    </row>
    <row r="144" spans="1:65" s="2" customFormat="1" ht="24.2" customHeight="1">
      <c r="A144" s="30"/>
      <c r="B144" s="140"/>
      <c r="C144" s="141" t="s">
        <v>162</v>
      </c>
      <c r="D144" s="141" t="s">
        <v>164</v>
      </c>
      <c r="E144" s="142" t="s">
        <v>1531</v>
      </c>
      <c r="F144" s="143" t="s">
        <v>1532</v>
      </c>
      <c r="G144" s="144" t="s">
        <v>253</v>
      </c>
      <c r="H144" s="145">
        <v>4.8600000000000003</v>
      </c>
      <c r="I144" s="146"/>
      <c r="J144" s="147">
        <f>ROUND(I144*H144,2)</f>
        <v>0</v>
      </c>
      <c r="K144" s="143" t="s">
        <v>227</v>
      </c>
      <c r="L144" s="31"/>
      <c r="M144" s="148" t="s">
        <v>1</v>
      </c>
      <c r="N144" s="149" t="s">
        <v>41</v>
      </c>
      <c r="O144" s="56"/>
      <c r="P144" s="150">
        <f>O144*H144</f>
        <v>0</v>
      </c>
      <c r="Q144" s="150">
        <v>5.3299999999999997E-3</v>
      </c>
      <c r="R144" s="150">
        <f>Q144*H144</f>
        <v>2.5903800000000001E-2</v>
      </c>
      <c r="S144" s="150">
        <v>0</v>
      </c>
      <c r="T144" s="151">
        <f>S144*H144</f>
        <v>0</v>
      </c>
      <c r="U144" s="30"/>
      <c r="V144" s="30"/>
      <c r="W144" s="30"/>
      <c r="X144" s="30"/>
      <c r="Y144" s="30"/>
      <c r="Z144" s="30"/>
      <c r="AA144" s="30"/>
      <c r="AB144" s="30"/>
      <c r="AC144" s="30"/>
      <c r="AD144" s="30"/>
      <c r="AE144" s="30"/>
      <c r="AR144" s="152" t="s">
        <v>162</v>
      </c>
      <c r="AT144" s="152" t="s">
        <v>164</v>
      </c>
      <c r="AU144" s="152" t="s">
        <v>86</v>
      </c>
      <c r="AY144" s="15" t="s">
        <v>163</v>
      </c>
      <c r="BE144" s="153">
        <f>IF(N144="základní",J144,0)</f>
        <v>0</v>
      </c>
      <c r="BF144" s="153">
        <f>IF(N144="snížená",J144,0)</f>
        <v>0</v>
      </c>
      <c r="BG144" s="153">
        <f>IF(N144="zákl. přenesená",J144,0)</f>
        <v>0</v>
      </c>
      <c r="BH144" s="153">
        <f>IF(N144="sníž. přenesená",J144,0)</f>
        <v>0</v>
      </c>
      <c r="BI144" s="153">
        <f>IF(N144="nulová",J144,0)</f>
        <v>0</v>
      </c>
      <c r="BJ144" s="15" t="s">
        <v>84</v>
      </c>
      <c r="BK144" s="153">
        <f>ROUND(I144*H144,2)</f>
        <v>0</v>
      </c>
      <c r="BL144" s="15" t="s">
        <v>162</v>
      </c>
      <c r="BM144" s="152" t="s">
        <v>1533</v>
      </c>
    </row>
    <row r="145" spans="1:65" s="13" customFormat="1" ht="11.25">
      <c r="B145" s="165"/>
      <c r="D145" s="166" t="s">
        <v>229</v>
      </c>
      <c r="E145" s="167" t="s">
        <v>1</v>
      </c>
      <c r="F145" s="168" t="s">
        <v>1534</v>
      </c>
      <c r="H145" s="169">
        <v>4.8600000000000003</v>
      </c>
      <c r="I145" s="170"/>
      <c r="L145" s="165"/>
      <c r="M145" s="171"/>
      <c r="N145" s="172"/>
      <c r="O145" s="172"/>
      <c r="P145" s="172"/>
      <c r="Q145" s="172"/>
      <c r="R145" s="172"/>
      <c r="S145" s="172"/>
      <c r="T145" s="173"/>
      <c r="AT145" s="167" t="s">
        <v>229</v>
      </c>
      <c r="AU145" s="167" t="s">
        <v>86</v>
      </c>
      <c r="AV145" s="13" t="s">
        <v>86</v>
      </c>
      <c r="AW145" s="13" t="s">
        <v>32</v>
      </c>
      <c r="AX145" s="13" t="s">
        <v>84</v>
      </c>
      <c r="AY145" s="167" t="s">
        <v>163</v>
      </c>
    </row>
    <row r="146" spans="1:65" s="2" customFormat="1" ht="24.2" customHeight="1">
      <c r="A146" s="30"/>
      <c r="B146" s="140"/>
      <c r="C146" s="141" t="s">
        <v>178</v>
      </c>
      <c r="D146" s="141" t="s">
        <v>164</v>
      </c>
      <c r="E146" s="142" t="s">
        <v>1535</v>
      </c>
      <c r="F146" s="143" t="s">
        <v>1536</v>
      </c>
      <c r="G146" s="144" t="s">
        <v>253</v>
      </c>
      <c r="H146" s="145">
        <v>4.8600000000000003</v>
      </c>
      <c r="I146" s="146"/>
      <c r="J146" s="147">
        <f>ROUND(I146*H146,2)</f>
        <v>0</v>
      </c>
      <c r="K146" s="143" t="s">
        <v>227</v>
      </c>
      <c r="L146" s="31"/>
      <c r="M146" s="148" t="s">
        <v>1</v>
      </c>
      <c r="N146" s="149" t="s">
        <v>41</v>
      </c>
      <c r="O146" s="56"/>
      <c r="P146" s="150">
        <f>O146*H146</f>
        <v>0</v>
      </c>
      <c r="Q146" s="150">
        <v>0</v>
      </c>
      <c r="R146" s="150">
        <f>Q146*H146</f>
        <v>0</v>
      </c>
      <c r="S146" s="150">
        <v>0</v>
      </c>
      <c r="T146" s="151">
        <f>S146*H146</f>
        <v>0</v>
      </c>
      <c r="U146" s="30"/>
      <c r="V146" s="30"/>
      <c r="W146" s="30"/>
      <c r="X146" s="30"/>
      <c r="Y146" s="30"/>
      <c r="Z146" s="30"/>
      <c r="AA146" s="30"/>
      <c r="AB146" s="30"/>
      <c r="AC146" s="30"/>
      <c r="AD146" s="30"/>
      <c r="AE146" s="30"/>
      <c r="AR146" s="152" t="s">
        <v>162</v>
      </c>
      <c r="AT146" s="152" t="s">
        <v>164</v>
      </c>
      <c r="AU146" s="152" t="s">
        <v>86</v>
      </c>
      <c r="AY146" s="15" t="s">
        <v>163</v>
      </c>
      <c r="BE146" s="153">
        <f>IF(N146="základní",J146,0)</f>
        <v>0</v>
      </c>
      <c r="BF146" s="153">
        <f>IF(N146="snížená",J146,0)</f>
        <v>0</v>
      </c>
      <c r="BG146" s="153">
        <f>IF(N146="zákl. přenesená",J146,0)</f>
        <v>0</v>
      </c>
      <c r="BH146" s="153">
        <f>IF(N146="sníž. přenesená",J146,0)</f>
        <v>0</v>
      </c>
      <c r="BI146" s="153">
        <f>IF(N146="nulová",J146,0)</f>
        <v>0</v>
      </c>
      <c r="BJ146" s="15" t="s">
        <v>84</v>
      </c>
      <c r="BK146" s="153">
        <f>ROUND(I146*H146,2)</f>
        <v>0</v>
      </c>
      <c r="BL146" s="15" t="s">
        <v>162</v>
      </c>
      <c r="BM146" s="152" t="s">
        <v>1537</v>
      </c>
    </row>
    <row r="147" spans="1:65" s="2" customFormat="1" ht="24.2" customHeight="1">
      <c r="A147" s="30"/>
      <c r="B147" s="140"/>
      <c r="C147" s="141" t="s">
        <v>182</v>
      </c>
      <c r="D147" s="141" t="s">
        <v>164</v>
      </c>
      <c r="E147" s="142" t="s">
        <v>1538</v>
      </c>
      <c r="F147" s="143" t="s">
        <v>1539</v>
      </c>
      <c r="G147" s="144" t="s">
        <v>253</v>
      </c>
      <c r="H147" s="145">
        <v>3.24</v>
      </c>
      <c r="I147" s="146"/>
      <c r="J147" s="147">
        <f>ROUND(I147*H147,2)</f>
        <v>0</v>
      </c>
      <c r="K147" s="143" t="s">
        <v>227</v>
      </c>
      <c r="L147" s="31"/>
      <c r="M147" s="148" t="s">
        <v>1</v>
      </c>
      <c r="N147" s="149" t="s">
        <v>41</v>
      </c>
      <c r="O147" s="56"/>
      <c r="P147" s="150">
        <f>O147*H147</f>
        <v>0</v>
      </c>
      <c r="Q147" s="150">
        <v>1.0399999999999999E-3</v>
      </c>
      <c r="R147" s="150">
        <f>Q147*H147</f>
        <v>3.3695999999999999E-3</v>
      </c>
      <c r="S147" s="150">
        <v>0</v>
      </c>
      <c r="T147" s="151">
        <f>S147*H147</f>
        <v>0</v>
      </c>
      <c r="U147" s="30"/>
      <c r="V147" s="30"/>
      <c r="W147" s="30"/>
      <c r="X147" s="30"/>
      <c r="Y147" s="30"/>
      <c r="Z147" s="30"/>
      <c r="AA147" s="30"/>
      <c r="AB147" s="30"/>
      <c r="AC147" s="30"/>
      <c r="AD147" s="30"/>
      <c r="AE147" s="30"/>
      <c r="AR147" s="152" t="s">
        <v>162</v>
      </c>
      <c r="AT147" s="152" t="s">
        <v>164</v>
      </c>
      <c r="AU147" s="152" t="s">
        <v>86</v>
      </c>
      <c r="AY147" s="15" t="s">
        <v>163</v>
      </c>
      <c r="BE147" s="153">
        <f>IF(N147="základní",J147,0)</f>
        <v>0</v>
      </c>
      <c r="BF147" s="153">
        <f>IF(N147="snížená",J147,0)</f>
        <v>0</v>
      </c>
      <c r="BG147" s="153">
        <f>IF(N147="zákl. přenesená",J147,0)</f>
        <v>0</v>
      </c>
      <c r="BH147" s="153">
        <f>IF(N147="sníž. přenesená",J147,0)</f>
        <v>0</v>
      </c>
      <c r="BI147" s="153">
        <f>IF(N147="nulová",J147,0)</f>
        <v>0</v>
      </c>
      <c r="BJ147" s="15" t="s">
        <v>84</v>
      </c>
      <c r="BK147" s="153">
        <f>ROUND(I147*H147,2)</f>
        <v>0</v>
      </c>
      <c r="BL147" s="15" t="s">
        <v>162</v>
      </c>
      <c r="BM147" s="152" t="s">
        <v>1540</v>
      </c>
    </row>
    <row r="148" spans="1:65" s="13" customFormat="1" ht="11.25">
      <c r="B148" s="165"/>
      <c r="D148" s="166" t="s">
        <v>229</v>
      </c>
      <c r="E148" s="167" t="s">
        <v>1</v>
      </c>
      <c r="F148" s="168" t="s">
        <v>1541</v>
      </c>
      <c r="H148" s="169">
        <v>3.24</v>
      </c>
      <c r="I148" s="170"/>
      <c r="L148" s="165"/>
      <c r="M148" s="171"/>
      <c r="N148" s="172"/>
      <c r="O148" s="172"/>
      <c r="P148" s="172"/>
      <c r="Q148" s="172"/>
      <c r="R148" s="172"/>
      <c r="S148" s="172"/>
      <c r="T148" s="173"/>
      <c r="AT148" s="167" t="s">
        <v>229</v>
      </c>
      <c r="AU148" s="167" t="s">
        <v>86</v>
      </c>
      <c r="AV148" s="13" t="s">
        <v>86</v>
      </c>
      <c r="AW148" s="13" t="s">
        <v>32</v>
      </c>
      <c r="AX148" s="13" t="s">
        <v>84</v>
      </c>
      <c r="AY148" s="167" t="s">
        <v>163</v>
      </c>
    </row>
    <row r="149" spans="1:65" s="2" customFormat="1" ht="24.2" customHeight="1">
      <c r="A149" s="30"/>
      <c r="B149" s="140"/>
      <c r="C149" s="141" t="s">
        <v>186</v>
      </c>
      <c r="D149" s="141" t="s">
        <v>164</v>
      </c>
      <c r="E149" s="142" t="s">
        <v>1542</v>
      </c>
      <c r="F149" s="143" t="s">
        <v>1543</v>
      </c>
      <c r="G149" s="144" t="s">
        <v>253</v>
      </c>
      <c r="H149" s="145">
        <v>3.24</v>
      </c>
      <c r="I149" s="146"/>
      <c r="J149" s="147">
        <f>ROUND(I149*H149,2)</f>
        <v>0</v>
      </c>
      <c r="K149" s="143" t="s">
        <v>227</v>
      </c>
      <c r="L149" s="31"/>
      <c r="M149" s="148" t="s">
        <v>1</v>
      </c>
      <c r="N149" s="149" t="s">
        <v>41</v>
      </c>
      <c r="O149" s="56"/>
      <c r="P149" s="150">
        <f>O149*H149</f>
        <v>0</v>
      </c>
      <c r="Q149" s="150">
        <v>0</v>
      </c>
      <c r="R149" s="150">
        <f>Q149*H149</f>
        <v>0</v>
      </c>
      <c r="S149" s="150">
        <v>0</v>
      </c>
      <c r="T149" s="151">
        <f>S149*H149</f>
        <v>0</v>
      </c>
      <c r="U149" s="30"/>
      <c r="V149" s="30"/>
      <c r="W149" s="30"/>
      <c r="X149" s="30"/>
      <c r="Y149" s="30"/>
      <c r="Z149" s="30"/>
      <c r="AA149" s="30"/>
      <c r="AB149" s="30"/>
      <c r="AC149" s="30"/>
      <c r="AD149" s="30"/>
      <c r="AE149" s="30"/>
      <c r="AR149" s="152" t="s">
        <v>162</v>
      </c>
      <c r="AT149" s="152" t="s">
        <v>164</v>
      </c>
      <c r="AU149" s="152" t="s">
        <v>86</v>
      </c>
      <c r="AY149" s="15" t="s">
        <v>163</v>
      </c>
      <c r="BE149" s="153">
        <f>IF(N149="základní",J149,0)</f>
        <v>0</v>
      </c>
      <c r="BF149" s="153">
        <f>IF(N149="snížená",J149,0)</f>
        <v>0</v>
      </c>
      <c r="BG149" s="153">
        <f>IF(N149="zákl. přenesená",J149,0)</f>
        <v>0</v>
      </c>
      <c r="BH149" s="153">
        <f>IF(N149="sníž. přenesená",J149,0)</f>
        <v>0</v>
      </c>
      <c r="BI149" s="153">
        <f>IF(N149="nulová",J149,0)</f>
        <v>0</v>
      </c>
      <c r="BJ149" s="15" t="s">
        <v>84</v>
      </c>
      <c r="BK149" s="153">
        <f>ROUND(I149*H149,2)</f>
        <v>0</v>
      </c>
      <c r="BL149" s="15" t="s">
        <v>162</v>
      </c>
      <c r="BM149" s="152" t="s">
        <v>1544</v>
      </c>
    </row>
    <row r="150" spans="1:65" s="2" customFormat="1" ht="16.5" customHeight="1">
      <c r="A150" s="30"/>
      <c r="B150" s="140"/>
      <c r="C150" s="141" t="s">
        <v>190</v>
      </c>
      <c r="D150" s="141" t="s">
        <v>164</v>
      </c>
      <c r="E150" s="142" t="s">
        <v>1545</v>
      </c>
      <c r="F150" s="143" t="s">
        <v>1546</v>
      </c>
      <c r="G150" s="144" t="s">
        <v>245</v>
      </c>
      <c r="H150" s="145">
        <v>4.8000000000000001E-2</v>
      </c>
      <c r="I150" s="146"/>
      <c r="J150" s="147">
        <f>ROUND(I150*H150,2)</f>
        <v>0</v>
      </c>
      <c r="K150" s="143" t="s">
        <v>227</v>
      </c>
      <c r="L150" s="31"/>
      <c r="M150" s="148" t="s">
        <v>1</v>
      </c>
      <c r="N150" s="149" t="s">
        <v>41</v>
      </c>
      <c r="O150" s="56"/>
      <c r="P150" s="150">
        <f>O150*H150</f>
        <v>0</v>
      </c>
      <c r="Q150" s="150">
        <v>1.06277</v>
      </c>
      <c r="R150" s="150">
        <f>Q150*H150</f>
        <v>5.1012960000000003E-2</v>
      </c>
      <c r="S150" s="150">
        <v>0</v>
      </c>
      <c r="T150" s="151">
        <f>S150*H150</f>
        <v>0</v>
      </c>
      <c r="U150" s="30"/>
      <c r="V150" s="30"/>
      <c r="W150" s="30"/>
      <c r="X150" s="30"/>
      <c r="Y150" s="30"/>
      <c r="Z150" s="30"/>
      <c r="AA150" s="30"/>
      <c r="AB150" s="30"/>
      <c r="AC150" s="30"/>
      <c r="AD150" s="30"/>
      <c r="AE150" s="30"/>
      <c r="AR150" s="152" t="s">
        <v>162</v>
      </c>
      <c r="AT150" s="152" t="s">
        <v>164</v>
      </c>
      <c r="AU150" s="152" t="s">
        <v>86</v>
      </c>
      <c r="AY150" s="15" t="s">
        <v>163</v>
      </c>
      <c r="BE150" s="153">
        <f>IF(N150="základní",J150,0)</f>
        <v>0</v>
      </c>
      <c r="BF150" s="153">
        <f>IF(N150="snížená",J150,0)</f>
        <v>0</v>
      </c>
      <c r="BG150" s="153">
        <f>IF(N150="zákl. přenesená",J150,0)</f>
        <v>0</v>
      </c>
      <c r="BH150" s="153">
        <f>IF(N150="sníž. přenesená",J150,0)</f>
        <v>0</v>
      </c>
      <c r="BI150" s="153">
        <f>IF(N150="nulová",J150,0)</f>
        <v>0</v>
      </c>
      <c r="BJ150" s="15" t="s">
        <v>84</v>
      </c>
      <c r="BK150" s="153">
        <f>ROUND(I150*H150,2)</f>
        <v>0</v>
      </c>
      <c r="BL150" s="15" t="s">
        <v>162</v>
      </c>
      <c r="BM150" s="152" t="s">
        <v>1547</v>
      </c>
    </row>
    <row r="151" spans="1:65" s="13" customFormat="1" ht="11.25">
      <c r="B151" s="165"/>
      <c r="D151" s="166" t="s">
        <v>229</v>
      </c>
      <c r="E151" s="167" t="s">
        <v>1</v>
      </c>
      <c r="F151" s="168" t="s">
        <v>1548</v>
      </c>
      <c r="H151" s="169">
        <v>4.8000000000000001E-2</v>
      </c>
      <c r="I151" s="170"/>
      <c r="L151" s="165"/>
      <c r="M151" s="171"/>
      <c r="N151" s="172"/>
      <c r="O151" s="172"/>
      <c r="P151" s="172"/>
      <c r="Q151" s="172"/>
      <c r="R151" s="172"/>
      <c r="S151" s="172"/>
      <c r="T151" s="173"/>
      <c r="AT151" s="167" t="s">
        <v>229</v>
      </c>
      <c r="AU151" s="167" t="s">
        <v>86</v>
      </c>
      <c r="AV151" s="13" t="s">
        <v>86</v>
      </c>
      <c r="AW151" s="13" t="s">
        <v>32</v>
      </c>
      <c r="AX151" s="13" t="s">
        <v>84</v>
      </c>
      <c r="AY151" s="167" t="s">
        <v>163</v>
      </c>
    </row>
    <row r="152" spans="1:65" s="11" customFormat="1" ht="22.9" customHeight="1">
      <c r="B152" s="129"/>
      <c r="D152" s="130" t="s">
        <v>75</v>
      </c>
      <c r="E152" s="163" t="s">
        <v>182</v>
      </c>
      <c r="F152" s="163" t="s">
        <v>389</v>
      </c>
      <c r="I152" s="132"/>
      <c r="J152" s="164">
        <f>BK152</f>
        <v>0</v>
      </c>
      <c r="L152" s="129"/>
      <c r="M152" s="134"/>
      <c r="N152" s="135"/>
      <c r="O152" s="135"/>
      <c r="P152" s="136">
        <f>SUM(P153:P163)</f>
        <v>0</v>
      </c>
      <c r="Q152" s="135"/>
      <c r="R152" s="136">
        <f>SUM(R153:R163)</f>
        <v>1.80039587</v>
      </c>
      <c r="S152" s="135"/>
      <c r="T152" s="137">
        <f>SUM(T153:T163)</f>
        <v>0</v>
      </c>
      <c r="AR152" s="130" t="s">
        <v>84</v>
      </c>
      <c r="AT152" s="138" t="s">
        <v>75</v>
      </c>
      <c r="AU152" s="138" t="s">
        <v>84</v>
      </c>
      <c r="AY152" s="130" t="s">
        <v>163</v>
      </c>
      <c r="BK152" s="139">
        <f>SUM(BK153:BK163)</f>
        <v>0</v>
      </c>
    </row>
    <row r="153" spans="1:65" s="2" customFormat="1" ht="21.75" customHeight="1">
      <c r="A153" s="30"/>
      <c r="B153" s="140"/>
      <c r="C153" s="141" t="s">
        <v>257</v>
      </c>
      <c r="D153" s="141" t="s">
        <v>164</v>
      </c>
      <c r="E153" s="142" t="s">
        <v>1407</v>
      </c>
      <c r="F153" s="143" t="s">
        <v>1408</v>
      </c>
      <c r="G153" s="144" t="s">
        <v>253</v>
      </c>
      <c r="H153" s="145">
        <v>45.348999999999997</v>
      </c>
      <c r="I153" s="146"/>
      <c r="J153" s="147">
        <f>ROUND(I153*H153,2)</f>
        <v>0</v>
      </c>
      <c r="K153" s="143" t="s">
        <v>227</v>
      </c>
      <c r="L153" s="31"/>
      <c r="M153" s="148" t="s">
        <v>1</v>
      </c>
      <c r="N153" s="149" t="s">
        <v>41</v>
      </c>
      <c r="O153" s="56"/>
      <c r="P153" s="150">
        <f>O153*H153</f>
        <v>0</v>
      </c>
      <c r="Q153" s="150">
        <v>4.3800000000000002E-3</v>
      </c>
      <c r="R153" s="150">
        <f>Q153*H153</f>
        <v>0.19862862000000001</v>
      </c>
      <c r="S153" s="150">
        <v>0</v>
      </c>
      <c r="T153" s="151">
        <f>S153*H153</f>
        <v>0</v>
      </c>
      <c r="U153" s="30"/>
      <c r="V153" s="30"/>
      <c r="W153" s="30"/>
      <c r="X153" s="30"/>
      <c r="Y153" s="30"/>
      <c r="Z153" s="30"/>
      <c r="AA153" s="30"/>
      <c r="AB153" s="30"/>
      <c r="AC153" s="30"/>
      <c r="AD153" s="30"/>
      <c r="AE153" s="30"/>
      <c r="AR153" s="152" t="s">
        <v>162</v>
      </c>
      <c r="AT153" s="152" t="s">
        <v>164</v>
      </c>
      <c r="AU153" s="152" t="s">
        <v>86</v>
      </c>
      <c r="AY153" s="15" t="s">
        <v>163</v>
      </c>
      <c r="BE153" s="153">
        <f>IF(N153="základní",J153,0)</f>
        <v>0</v>
      </c>
      <c r="BF153" s="153">
        <f>IF(N153="snížená",J153,0)</f>
        <v>0</v>
      </c>
      <c r="BG153" s="153">
        <f>IF(N153="zákl. přenesená",J153,0)</f>
        <v>0</v>
      </c>
      <c r="BH153" s="153">
        <f>IF(N153="sníž. přenesená",J153,0)</f>
        <v>0</v>
      </c>
      <c r="BI153" s="153">
        <f>IF(N153="nulová",J153,0)</f>
        <v>0</v>
      </c>
      <c r="BJ153" s="15" t="s">
        <v>84</v>
      </c>
      <c r="BK153" s="153">
        <f>ROUND(I153*H153,2)</f>
        <v>0</v>
      </c>
      <c r="BL153" s="15" t="s">
        <v>162</v>
      </c>
      <c r="BM153" s="152" t="s">
        <v>1549</v>
      </c>
    </row>
    <row r="154" spans="1:65" s="13" customFormat="1" ht="11.25">
      <c r="B154" s="165"/>
      <c r="D154" s="166" t="s">
        <v>229</v>
      </c>
      <c r="E154" s="167" t="s">
        <v>1</v>
      </c>
      <c r="F154" s="168" t="s">
        <v>1550</v>
      </c>
      <c r="H154" s="169">
        <v>45.348999999999997</v>
      </c>
      <c r="I154" s="170"/>
      <c r="L154" s="165"/>
      <c r="M154" s="171"/>
      <c r="N154" s="172"/>
      <c r="O154" s="172"/>
      <c r="P154" s="172"/>
      <c r="Q154" s="172"/>
      <c r="R154" s="172"/>
      <c r="S154" s="172"/>
      <c r="T154" s="173"/>
      <c r="AT154" s="167" t="s">
        <v>229</v>
      </c>
      <c r="AU154" s="167" t="s">
        <v>86</v>
      </c>
      <c r="AV154" s="13" t="s">
        <v>86</v>
      </c>
      <c r="AW154" s="13" t="s">
        <v>32</v>
      </c>
      <c r="AX154" s="13" t="s">
        <v>84</v>
      </c>
      <c r="AY154" s="167" t="s">
        <v>163</v>
      </c>
    </row>
    <row r="155" spans="1:65" s="2" customFormat="1" ht="24.2" customHeight="1">
      <c r="A155" s="30"/>
      <c r="B155" s="140"/>
      <c r="C155" s="141" t="s">
        <v>89</v>
      </c>
      <c r="D155" s="141" t="s">
        <v>164</v>
      </c>
      <c r="E155" s="142" t="s">
        <v>406</v>
      </c>
      <c r="F155" s="143" t="s">
        <v>407</v>
      </c>
      <c r="G155" s="144" t="s">
        <v>253</v>
      </c>
      <c r="H155" s="145">
        <v>45.348999999999997</v>
      </c>
      <c r="I155" s="146"/>
      <c r="J155" s="147">
        <f>ROUND(I155*H155,2)</f>
        <v>0</v>
      </c>
      <c r="K155" s="143" t="s">
        <v>227</v>
      </c>
      <c r="L155" s="31"/>
      <c r="M155" s="148" t="s">
        <v>1</v>
      </c>
      <c r="N155" s="149" t="s">
        <v>41</v>
      </c>
      <c r="O155" s="56"/>
      <c r="P155" s="150">
        <f>O155*H155</f>
        <v>0</v>
      </c>
      <c r="Q155" s="150">
        <v>1.47E-2</v>
      </c>
      <c r="R155" s="150">
        <f>Q155*H155</f>
        <v>0.6666302999999999</v>
      </c>
      <c r="S155" s="150">
        <v>0</v>
      </c>
      <c r="T155" s="151">
        <f>S155*H155</f>
        <v>0</v>
      </c>
      <c r="U155" s="30"/>
      <c r="V155" s="30"/>
      <c r="W155" s="30"/>
      <c r="X155" s="30"/>
      <c r="Y155" s="30"/>
      <c r="Z155" s="30"/>
      <c r="AA155" s="30"/>
      <c r="AB155" s="30"/>
      <c r="AC155" s="30"/>
      <c r="AD155" s="30"/>
      <c r="AE155" s="30"/>
      <c r="AR155" s="152" t="s">
        <v>162</v>
      </c>
      <c r="AT155" s="152" t="s">
        <v>164</v>
      </c>
      <c r="AU155" s="152" t="s">
        <v>86</v>
      </c>
      <c r="AY155" s="15" t="s">
        <v>163</v>
      </c>
      <c r="BE155" s="153">
        <f>IF(N155="základní",J155,0)</f>
        <v>0</v>
      </c>
      <c r="BF155" s="153">
        <f>IF(N155="snížená",J155,0)</f>
        <v>0</v>
      </c>
      <c r="BG155" s="153">
        <f>IF(N155="zákl. přenesená",J155,0)</f>
        <v>0</v>
      </c>
      <c r="BH155" s="153">
        <f>IF(N155="sníž. přenesená",J155,0)</f>
        <v>0</v>
      </c>
      <c r="BI155" s="153">
        <f>IF(N155="nulová",J155,0)</f>
        <v>0</v>
      </c>
      <c r="BJ155" s="15" t="s">
        <v>84</v>
      </c>
      <c r="BK155" s="153">
        <f>ROUND(I155*H155,2)</f>
        <v>0</v>
      </c>
      <c r="BL155" s="15" t="s">
        <v>162</v>
      </c>
      <c r="BM155" s="152" t="s">
        <v>1551</v>
      </c>
    </row>
    <row r="156" spans="1:65" s="13" customFormat="1" ht="11.25">
      <c r="B156" s="165"/>
      <c r="D156" s="166" t="s">
        <v>229</v>
      </c>
      <c r="E156" s="167" t="s">
        <v>1</v>
      </c>
      <c r="F156" s="168" t="s">
        <v>1550</v>
      </c>
      <c r="H156" s="169">
        <v>45.348999999999997</v>
      </c>
      <c r="I156" s="170"/>
      <c r="L156" s="165"/>
      <c r="M156" s="171"/>
      <c r="N156" s="172"/>
      <c r="O156" s="172"/>
      <c r="P156" s="172"/>
      <c r="Q156" s="172"/>
      <c r="R156" s="172"/>
      <c r="S156" s="172"/>
      <c r="T156" s="173"/>
      <c r="AT156" s="167" t="s">
        <v>229</v>
      </c>
      <c r="AU156" s="167" t="s">
        <v>86</v>
      </c>
      <c r="AV156" s="13" t="s">
        <v>86</v>
      </c>
      <c r="AW156" s="13" t="s">
        <v>32</v>
      </c>
      <c r="AX156" s="13" t="s">
        <v>84</v>
      </c>
      <c r="AY156" s="167" t="s">
        <v>163</v>
      </c>
    </row>
    <row r="157" spans="1:65" s="2" customFormat="1" ht="16.5" customHeight="1">
      <c r="A157" s="30"/>
      <c r="B157" s="140"/>
      <c r="C157" s="141" t="s">
        <v>266</v>
      </c>
      <c r="D157" s="141" t="s">
        <v>164</v>
      </c>
      <c r="E157" s="142" t="s">
        <v>1412</v>
      </c>
      <c r="F157" s="143" t="s">
        <v>1413</v>
      </c>
      <c r="G157" s="144" t="s">
        <v>253</v>
      </c>
      <c r="H157" s="145">
        <v>45.348999999999997</v>
      </c>
      <c r="I157" s="146"/>
      <c r="J157" s="147">
        <f>ROUND(I157*H157,2)</f>
        <v>0</v>
      </c>
      <c r="K157" s="143" t="s">
        <v>227</v>
      </c>
      <c r="L157" s="31"/>
      <c r="M157" s="148" t="s">
        <v>1</v>
      </c>
      <c r="N157" s="149" t="s">
        <v>41</v>
      </c>
      <c r="O157" s="56"/>
      <c r="P157" s="150">
        <f>O157*H157</f>
        <v>0</v>
      </c>
      <c r="Q157" s="150">
        <v>4.0000000000000001E-3</v>
      </c>
      <c r="R157" s="150">
        <f>Q157*H157</f>
        <v>0.181396</v>
      </c>
      <c r="S157" s="150">
        <v>0</v>
      </c>
      <c r="T157" s="151">
        <f>S157*H157</f>
        <v>0</v>
      </c>
      <c r="U157" s="30"/>
      <c r="V157" s="30"/>
      <c r="W157" s="30"/>
      <c r="X157" s="30"/>
      <c r="Y157" s="30"/>
      <c r="Z157" s="30"/>
      <c r="AA157" s="30"/>
      <c r="AB157" s="30"/>
      <c r="AC157" s="30"/>
      <c r="AD157" s="30"/>
      <c r="AE157" s="30"/>
      <c r="AR157" s="152" t="s">
        <v>162</v>
      </c>
      <c r="AT157" s="152" t="s">
        <v>164</v>
      </c>
      <c r="AU157" s="152" t="s">
        <v>86</v>
      </c>
      <c r="AY157" s="15" t="s">
        <v>163</v>
      </c>
      <c r="BE157" s="153">
        <f>IF(N157="základní",J157,0)</f>
        <v>0</v>
      </c>
      <c r="BF157" s="153">
        <f>IF(N157="snížená",J157,0)</f>
        <v>0</v>
      </c>
      <c r="BG157" s="153">
        <f>IF(N157="zákl. přenesená",J157,0)</f>
        <v>0</v>
      </c>
      <c r="BH157" s="153">
        <f>IF(N157="sníž. přenesená",J157,0)</f>
        <v>0</v>
      </c>
      <c r="BI157" s="153">
        <f>IF(N157="nulová",J157,0)</f>
        <v>0</v>
      </c>
      <c r="BJ157" s="15" t="s">
        <v>84</v>
      </c>
      <c r="BK157" s="153">
        <f>ROUND(I157*H157,2)</f>
        <v>0</v>
      </c>
      <c r="BL157" s="15" t="s">
        <v>162</v>
      </c>
      <c r="BM157" s="152" t="s">
        <v>1552</v>
      </c>
    </row>
    <row r="158" spans="1:65" s="13" customFormat="1" ht="11.25">
      <c r="B158" s="165"/>
      <c r="D158" s="166" t="s">
        <v>229</v>
      </c>
      <c r="E158" s="167" t="s">
        <v>1</v>
      </c>
      <c r="F158" s="168" t="s">
        <v>1550</v>
      </c>
      <c r="H158" s="169">
        <v>45.348999999999997</v>
      </c>
      <c r="I158" s="170"/>
      <c r="L158" s="165"/>
      <c r="M158" s="171"/>
      <c r="N158" s="172"/>
      <c r="O158" s="172"/>
      <c r="P158" s="172"/>
      <c r="Q158" s="172"/>
      <c r="R158" s="172"/>
      <c r="S158" s="172"/>
      <c r="T158" s="173"/>
      <c r="AT158" s="167" t="s">
        <v>229</v>
      </c>
      <c r="AU158" s="167" t="s">
        <v>86</v>
      </c>
      <c r="AV158" s="13" t="s">
        <v>86</v>
      </c>
      <c r="AW158" s="13" t="s">
        <v>32</v>
      </c>
      <c r="AX158" s="13" t="s">
        <v>84</v>
      </c>
      <c r="AY158" s="167" t="s">
        <v>163</v>
      </c>
    </row>
    <row r="159" spans="1:65" s="2" customFormat="1" ht="24.2" customHeight="1">
      <c r="A159" s="30"/>
      <c r="B159" s="140"/>
      <c r="C159" s="141" t="s">
        <v>8</v>
      </c>
      <c r="D159" s="141" t="s">
        <v>164</v>
      </c>
      <c r="E159" s="142" t="s">
        <v>411</v>
      </c>
      <c r="F159" s="143" t="s">
        <v>412</v>
      </c>
      <c r="G159" s="144" t="s">
        <v>253</v>
      </c>
      <c r="H159" s="145">
        <v>24.26</v>
      </c>
      <c r="I159" s="146"/>
      <c r="J159" s="147">
        <f>ROUND(I159*H159,2)</f>
        <v>0</v>
      </c>
      <c r="K159" s="143" t="s">
        <v>227</v>
      </c>
      <c r="L159" s="31"/>
      <c r="M159" s="148" t="s">
        <v>1</v>
      </c>
      <c r="N159" s="149" t="s">
        <v>41</v>
      </c>
      <c r="O159" s="56"/>
      <c r="P159" s="150">
        <f>O159*H159</f>
        <v>0</v>
      </c>
      <c r="Q159" s="150">
        <v>1.7330000000000002E-2</v>
      </c>
      <c r="R159" s="150">
        <f>Q159*H159</f>
        <v>0.42042580000000007</v>
      </c>
      <c r="S159" s="150">
        <v>0</v>
      </c>
      <c r="T159" s="151">
        <f>S159*H159</f>
        <v>0</v>
      </c>
      <c r="U159" s="30"/>
      <c r="V159" s="30"/>
      <c r="W159" s="30"/>
      <c r="X159" s="30"/>
      <c r="Y159" s="30"/>
      <c r="Z159" s="30"/>
      <c r="AA159" s="30"/>
      <c r="AB159" s="30"/>
      <c r="AC159" s="30"/>
      <c r="AD159" s="30"/>
      <c r="AE159" s="30"/>
      <c r="AR159" s="152" t="s">
        <v>162</v>
      </c>
      <c r="AT159" s="152" t="s">
        <v>164</v>
      </c>
      <c r="AU159" s="152" t="s">
        <v>86</v>
      </c>
      <c r="AY159" s="15" t="s">
        <v>163</v>
      </c>
      <c r="BE159" s="153">
        <f>IF(N159="základní",J159,0)</f>
        <v>0</v>
      </c>
      <c r="BF159" s="153">
        <f>IF(N159="snížená",J159,0)</f>
        <v>0</v>
      </c>
      <c r="BG159" s="153">
        <f>IF(N159="zákl. přenesená",J159,0)</f>
        <v>0</v>
      </c>
      <c r="BH159" s="153">
        <f>IF(N159="sníž. přenesená",J159,0)</f>
        <v>0</v>
      </c>
      <c r="BI159" s="153">
        <f>IF(N159="nulová",J159,0)</f>
        <v>0</v>
      </c>
      <c r="BJ159" s="15" t="s">
        <v>84</v>
      </c>
      <c r="BK159" s="153">
        <f>ROUND(I159*H159,2)</f>
        <v>0</v>
      </c>
      <c r="BL159" s="15" t="s">
        <v>162</v>
      </c>
      <c r="BM159" s="152" t="s">
        <v>413</v>
      </c>
    </row>
    <row r="160" spans="1:65" s="13" customFormat="1" ht="11.25">
      <c r="B160" s="165"/>
      <c r="D160" s="166" t="s">
        <v>229</v>
      </c>
      <c r="E160" s="167" t="s">
        <v>1</v>
      </c>
      <c r="F160" s="168" t="s">
        <v>1553</v>
      </c>
      <c r="H160" s="169">
        <v>26.46</v>
      </c>
      <c r="I160" s="170"/>
      <c r="L160" s="165"/>
      <c r="M160" s="171"/>
      <c r="N160" s="172"/>
      <c r="O160" s="172"/>
      <c r="P160" s="172"/>
      <c r="Q160" s="172"/>
      <c r="R160" s="172"/>
      <c r="S160" s="172"/>
      <c r="T160" s="173"/>
      <c r="AT160" s="167" t="s">
        <v>229</v>
      </c>
      <c r="AU160" s="167" t="s">
        <v>86</v>
      </c>
      <c r="AV160" s="13" t="s">
        <v>86</v>
      </c>
      <c r="AW160" s="13" t="s">
        <v>32</v>
      </c>
      <c r="AX160" s="13" t="s">
        <v>76</v>
      </c>
      <c r="AY160" s="167" t="s">
        <v>163</v>
      </c>
    </row>
    <row r="161" spans="1:65" s="13" customFormat="1" ht="11.25">
      <c r="B161" s="165"/>
      <c r="D161" s="166" t="s">
        <v>229</v>
      </c>
      <c r="E161" s="167" t="s">
        <v>1</v>
      </c>
      <c r="F161" s="168" t="s">
        <v>271</v>
      </c>
      <c r="H161" s="169">
        <v>-2.2000000000000002</v>
      </c>
      <c r="I161" s="170"/>
      <c r="L161" s="165"/>
      <c r="M161" s="171"/>
      <c r="N161" s="172"/>
      <c r="O161" s="172"/>
      <c r="P161" s="172"/>
      <c r="Q161" s="172"/>
      <c r="R161" s="172"/>
      <c r="S161" s="172"/>
      <c r="T161" s="173"/>
      <c r="AT161" s="167" t="s">
        <v>229</v>
      </c>
      <c r="AU161" s="167" t="s">
        <v>86</v>
      </c>
      <c r="AV161" s="13" t="s">
        <v>86</v>
      </c>
      <c r="AW161" s="13" t="s">
        <v>32</v>
      </c>
      <c r="AX161" s="13" t="s">
        <v>76</v>
      </c>
      <c r="AY161" s="167" t="s">
        <v>163</v>
      </c>
    </row>
    <row r="162" spans="1:65" s="2" customFormat="1" ht="24.2" customHeight="1">
      <c r="A162" s="30"/>
      <c r="B162" s="140"/>
      <c r="C162" s="141" t="s">
        <v>277</v>
      </c>
      <c r="D162" s="141" t="s">
        <v>164</v>
      </c>
      <c r="E162" s="142" t="s">
        <v>1416</v>
      </c>
      <c r="F162" s="143" t="s">
        <v>1417</v>
      </c>
      <c r="G162" s="144" t="s">
        <v>253</v>
      </c>
      <c r="H162" s="145">
        <v>45.348999999999997</v>
      </c>
      <c r="I162" s="146"/>
      <c r="J162" s="147">
        <f>ROUND(I162*H162,2)</f>
        <v>0</v>
      </c>
      <c r="K162" s="143" t="s">
        <v>227</v>
      </c>
      <c r="L162" s="31"/>
      <c r="M162" s="148" t="s">
        <v>1</v>
      </c>
      <c r="N162" s="149" t="s">
        <v>41</v>
      </c>
      <c r="O162" s="56"/>
      <c r="P162" s="150">
        <f>O162*H162</f>
        <v>0</v>
      </c>
      <c r="Q162" s="150">
        <v>7.3499999999999998E-3</v>
      </c>
      <c r="R162" s="150">
        <f>Q162*H162</f>
        <v>0.33331514999999995</v>
      </c>
      <c r="S162" s="150">
        <v>0</v>
      </c>
      <c r="T162" s="151">
        <f>S162*H162</f>
        <v>0</v>
      </c>
      <c r="U162" s="30"/>
      <c r="V162" s="30"/>
      <c r="W162" s="30"/>
      <c r="X162" s="30"/>
      <c r="Y162" s="30"/>
      <c r="Z162" s="30"/>
      <c r="AA162" s="30"/>
      <c r="AB162" s="30"/>
      <c r="AC162" s="30"/>
      <c r="AD162" s="30"/>
      <c r="AE162" s="30"/>
      <c r="AR162" s="152" t="s">
        <v>162</v>
      </c>
      <c r="AT162" s="152" t="s">
        <v>164</v>
      </c>
      <c r="AU162" s="152" t="s">
        <v>86</v>
      </c>
      <c r="AY162" s="15" t="s">
        <v>163</v>
      </c>
      <c r="BE162" s="153">
        <f>IF(N162="základní",J162,0)</f>
        <v>0</v>
      </c>
      <c r="BF162" s="153">
        <f>IF(N162="snížená",J162,0)</f>
        <v>0</v>
      </c>
      <c r="BG162" s="153">
        <f>IF(N162="zákl. přenesená",J162,0)</f>
        <v>0</v>
      </c>
      <c r="BH162" s="153">
        <f>IF(N162="sníž. přenesená",J162,0)</f>
        <v>0</v>
      </c>
      <c r="BI162" s="153">
        <f>IF(N162="nulová",J162,0)</f>
        <v>0</v>
      </c>
      <c r="BJ162" s="15" t="s">
        <v>84</v>
      </c>
      <c r="BK162" s="153">
        <f>ROUND(I162*H162,2)</f>
        <v>0</v>
      </c>
      <c r="BL162" s="15" t="s">
        <v>162</v>
      </c>
      <c r="BM162" s="152" t="s">
        <v>1554</v>
      </c>
    </row>
    <row r="163" spans="1:65" s="13" customFormat="1" ht="11.25">
      <c r="B163" s="165"/>
      <c r="D163" s="166" t="s">
        <v>229</v>
      </c>
      <c r="E163" s="167" t="s">
        <v>1</v>
      </c>
      <c r="F163" s="168" t="s">
        <v>1550</v>
      </c>
      <c r="H163" s="169">
        <v>45.348999999999997</v>
      </c>
      <c r="I163" s="170"/>
      <c r="L163" s="165"/>
      <c r="M163" s="171"/>
      <c r="N163" s="172"/>
      <c r="O163" s="172"/>
      <c r="P163" s="172"/>
      <c r="Q163" s="172"/>
      <c r="R163" s="172"/>
      <c r="S163" s="172"/>
      <c r="T163" s="173"/>
      <c r="AT163" s="167" t="s">
        <v>229</v>
      </c>
      <c r="AU163" s="167" t="s">
        <v>86</v>
      </c>
      <c r="AV163" s="13" t="s">
        <v>86</v>
      </c>
      <c r="AW163" s="13" t="s">
        <v>32</v>
      </c>
      <c r="AX163" s="13" t="s">
        <v>84</v>
      </c>
      <c r="AY163" s="167" t="s">
        <v>163</v>
      </c>
    </row>
    <row r="164" spans="1:65" s="11" customFormat="1" ht="22.9" customHeight="1">
      <c r="B164" s="129"/>
      <c r="D164" s="130" t="s">
        <v>75</v>
      </c>
      <c r="E164" s="163" t="s">
        <v>257</v>
      </c>
      <c r="F164" s="163" t="s">
        <v>490</v>
      </c>
      <c r="I164" s="132"/>
      <c r="J164" s="164">
        <f>BK164</f>
        <v>0</v>
      </c>
      <c r="L164" s="129"/>
      <c r="M164" s="134"/>
      <c r="N164" s="135"/>
      <c r="O164" s="135"/>
      <c r="P164" s="136">
        <f>SUM(P165:P168)</f>
        <v>0</v>
      </c>
      <c r="Q164" s="135"/>
      <c r="R164" s="136">
        <f>SUM(R165:R168)</f>
        <v>2.2280000000000004E-3</v>
      </c>
      <c r="S164" s="135"/>
      <c r="T164" s="137">
        <f>SUM(T165:T168)</f>
        <v>2.0860539999999999</v>
      </c>
      <c r="AR164" s="130" t="s">
        <v>84</v>
      </c>
      <c r="AT164" s="138" t="s">
        <v>75</v>
      </c>
      <c r="AU164" s="138" t="s">
        <v>84</v>
      </c>
      <c r="AY164" s="130" t="s">
        <v>163</v>
      </c>
      <c r="BK164" s="139">
        <f>SUM(BK165:BK168)</f>
        <v>0</v>
      </c>
    </row>
    <row r="165" spans="1:65" s="2" customFormat="1" ht="37.9" customHeight="1">
      <c r="A165" s="30"/>
      <c r="B165" s="140"/>
      <c r="C165" s="141" t="s">
        <v>281</v>
      </c>
      <c r="D165" s="141" t="s">
        <v>164</v>
      </c>
      <c r="E165" s="142" t="s">
        <v>1555</v>
      </c>
      <c r="F165" s="143" t="s">
        <v>1556</v>
      </c>
      <c r="G165" s="144" t="s">
        <v>253</v>
      </c>
      <c r="H165" s="145">
        <v>55.7</v>
      </c>
      <c r="I165" s="146"/>
      <c r="J165" s="147">
        <f>ROUND(I165*H165,2)</f>
        <v>0</v>
      </c>
      <c r="K165" s="143" t="s">
        <v>227</v>
      </c>
      <c r="L165" s="31"/>
      <c r="M165" s="148" t="s">
        <v>1</v>
      </c>
      <c r="N165" s="149" t="s">
        <v>41</v>
      </c>
      <c r="O165" s="56"/>
      <c r="P165" s="150">
        <f>O165*H165</f>
        <v>0</v>
      </c>
      <c r="Q165" s="150">
        <v>0</v>
      </c>
      <c r="R165" s="150">
        <f>Q165*H165</f>
        <v>0</v>
      </c>
      <c r="S165" s="150">
        <v>0</v>
      </c>
      <c r="T165" s="151">
        <f>S165*H165</f>
        <v>0</v>
      </c>
      <c r="U165" s="30"/>
      <c r="V165" s="30"/>
      <c r="W165" s="30"/>
      <c r="X165" s="30"/>
      <c r="Y165" s="30"/>
      <c r="Z165" s="30"/>
      <c r="AA165" s="30"/>
      <c r="AB165" s="30"/>
      <c r="AC165" s="30"/>
      <c r="AD165" s="30"/>
      <c r="AE165" s="30"/>
      <c r="AR165" s="152" t="s">
        <v>162</v>
      </c>
      <c r="AT165" s="152" t="s">
        <v>164</v>
      </c>
      <c r="AU165" s="152" t="s">
        <v>86</v>
      </c>
      <c r="AY165" s="15" t="s">
        <v>163</v>
      </c>
      <c r="BE165" s="153">
        <f>IF(N165="základní",J165,0)</f>
        <v>0</v>
      </c>
      <c r="BF165" s="153">
        <f>IF(N165="snížená",J165,0)</f>
        <v>0</v>
      </c>
      <c r="BG165" s="153">
        <f>IF(N165="zákl. přenesená",J165,0)</f>
        <v>0</v>
      </c>
      <c r="BH165" s="153">
        <f>IF(N165="sníž. přenesená",J165,0)</f>
        <v>0</v>
      </c>
      <c r="BI165" s="153">
        <f>IF(N165="nulová",J165,0)</f>
        <v>0</v>
      </c>
      <c r="BJ165" s="15" t="s">
        <v>84</v>
      </c>
      <c r="BK165" s="153">
        <f>ROUND(I165*H165,2)</f>
        <v>0</v>
      </c>
      <c r="BL165" s="15" t="s">
        <v>162</v>
      </c>
      <c r="BM165" s="152" t="s">
        <v>1557</v>
      </c>
    </row>
    <row r="166" spans="1:65" s="2" customFormat="1" ht="24.2" customHeight="1">
      <c r="A166" s="30"/>
      <c r="B166" s="140"/>
      <c r="C166" s="141" t="s">
        <v>285</v>
      </c>
      <c r="D166" s="141" t="s">
        <v>164</v>
      </c>
      <c r="E166" s="142" t="s">
        <v>496</v>
      </c>
      <c r="F166" s="143" t="s">
        <v>497</v>
      </c>
      <c r="G166" s="144" t="s">
        <v>253</v>
      </c>
      <c r="H166" s="145">
        <v>55.7</v>
      </c>
      <c r="I166" s="146"/>
      <c r="J166" s="147">
        <f>ROUND(I166*H166,2)</f>
        <v>0</v>
      </c>
      <c r="K166" s="143" t="s">
        <v>227</v>
      </c>
      <c r="L166" s="31"/>
      <c r="M166" s="148" t="s">
        <v>1</v>
      </c>
      <c r="N166" s="149" t="s">
        <v>41</v>
      </c>
      <c r="O166" s="56"/>
      <c r="P166" s="150">
        <f>O166*H166</f>
        <v>0</v>
      </c>
      <c r="Q166" s="150">
        <v>4.0000000000000003E-5</v>
      </c>
      <c r="R166" s="150">
        <f>Q166*H166</f>
        <v>2.2280000000000004E-3</v>
      </c>
      <c r="S166" s="150">
        <v>0</v>
      </c>
      <c r="T166" s="151">
        <f>S166*H166</f>
        <v>0</v>
      </c>
      <c r="U166" s="30"/>
      <c r="V166" s="30"/>
      <c r="W166" s="30"/>
      <c r="X166" s="30"/>
      <c r="Y166" s="30"/>
      <c r="Z166" s="30"/>
      <c r="AA166" s="30"/>
      <c r="AB166" s="30"/>
      <c r="AC166" s="30"/>
      <c r="AD166" s="30"/>
      <c r="AE166" s="30"/>
      <c r="AR166" s="152" t="s">
        <v>162</v>
      </c>
      <c r="AT166" s="152" t="s">
        <v>164</v>
      </c>
      <c r="AU166" s="152" t="s">
        <v>86</v>
      </c>
      <c r="AY166" s="15" t="s">
        <v>163</v>
      </c>
      <c r="BE166" s="153">
        <f>IF(N166="základní",J166,0)</f>
        <v>0</v>
      </c>
      <c r="BF166" s="153">
        <f>IF(N166="snížená",J166,0)</f>
        <v>0</v>
      </c>
      <c r="BG166" s="153">
        <f>IF(N166="zákl. přenesená",J166,0)</f>
        <v>0</v>
      </c>
      <c r="BH166" s="153">
        <f>IF(N166="sníž. přenesená",J166,0)</f>
        <v>0</v>
      </c>
      <c r="BI166" s="153">
        <f>IF(N166="nulová",J166,0)</f>
        <v>0</v>
      </c>
      <c r="BJ166" s="15" t="s">
        <v>84</v>
      </c>
      <c r="BK166" s="153">
        <f>ROUND(I166*H166,2)</f>
        <v>0</v>
      </c>
      <c r="BL166" s="15" t="s">
        <v>162</v>
      </c>
      <c r="BM166" s="152" t="s">
        <v>1175</v>
      </c>
    </row>
    <row r="167" spans="1:65" s="2" customFormat="1" ht="37.9" customHeight="1">
      <c r="A167" s="30"/>
      <c r="B167" s="140"/>
      <c r="C167" s="141" t="s">
        <v>289</v>
      </c>
      <c r="D167" s="141" t="s">
        <v>164</v>
      </c>
      <c r="E167" s="142" t="s">
        <v>1427</v>
      </c>
      <c r="F167" s="143" t="s">
        <v>1428</v>
      </c>
      <c r="G167" s="144" t="s">
        <v>253</v>
      </c>
      <c r="H167" s="145">
        <v>45.348999999999997</v>
      </c>
      <c r="I167" s="146"/>
      <c r="J167" s="147">
        <f>ROUND(I167*H167,2)</f>
        <v>0</v>
      </c>
      <c r="K167" s="143" t="s">
        <v>227</v>
      </c>
      <c r="L167" s="31"/>
      <c r="M167" s="148" t="s">
        <v>1</v>
      </c>
      <c r="N167" s="149" t="s">
        <v>41</v>
      </c>
      <c r="O167" s="56"/>
      <c r="P167" s="150">
        <f>O167*H167</f>
        <v>0</v>
      </c>
      <c r="Q167" s="150">
        <v>0</v>
      </c>
      <c r="R167" s="150">
        <f>Q167*H167</f>
        <v>0</v>
      </c>
      <c r="S167" s="150">
        <v>4.5999999999999999E-2</v>
      </c>
      <c r="T167" s="151">
        <f>S167*H167</f>
        <v>2.0860539999999999</v>
      </c>
      <c r="U167" s="30"/>
      <c r="V167" s="30"/>
      <c r="W167" s="30"/>
      <c r="X167" s="30"/>
      <c r="Y167" s="30"/>
      <c r="Z167" s="30"/>
      <c r="AA167" s="30"/>
      <c r="AB167" s="30"/>
      <c r="AC167" s="30"/>
      <c r="AD167" s="30"/>
      <c r="AE167" s="30"/>
      <c r="AR167" s="152" t="s">
        <v>162</v>
      </c>
      <c r="AT167" s="152" t="s">
        <v>164</v>
      </c>
      <c r="AU167" s="152" t="s">
        <v>86</v>
      </c>
      <c r="AY167" s="15" t="s">
        <v>163</v>
      </c>
      <c r="BE167" s="153">
        <f>IF(N167="základní",J167,0)</f>
        <v>0</v>
      </c>
      <c r="BF167" s="153">
        <f>IF(N167="snížená",J167,0)</f>
        <v>0</v>
      </c>
      <c r="BG167" s="153">
        <f>IF(N167="zákl. přenesená",J167,0)</f>
        <v>0</v>
      </c>
      <c r="BH167" s="153">
        <f>IF(N167="sníž. přenesená",J167,0)</f>
        <v>0</v>
      </c>
      <c r="BI167" s="153">
        <f>IF(N167="nulová",J167,0)</f>
        <v>0</v>
      </c>
      <c r="BJ167" s="15" t="s">
        <v>84</v>
      </c>
      <c r="BK167" s="153">
        <f>ROUND(I167*H167,2)</f>
        <v>0</v>
      </c>
      <c r="BL167" s="15" t="s">
        <v>162</v>
      </c>
      <c r="BM167" s="152" t="s">
        <v>1558</v>
      </c>
    </row>
    <row r="168" spans="1:65" s="13" customFormat="1" ht="11.25">
      <c r="B168" s="165"/>
      <c r="D168" s="166" t="s">
        <v>229</v>
      </c>
      <c r="E168" s="167" t="s">
        <v>1</v>
      </c>
      <c r="F168" s="168" t="s">
        <v>1550</v>
      </c>
      <c r="H168" s="169">
        <v>45.348999999999997</v>
      </c>
      <c r="I168" s="170"/>
      <c r="L168" s="165"/>
      <c r="M168" s="171"/>
      <c r="N168" s="172"/>
      <c r="O168" s="172"/>
      <c r="P168" s="172"/>
      <c r="Q168" s="172"/>
      <c r="R168" s="172"/>
      <c r="S168" s="172"/>
      <c r="T168" s="173"/>
      <c r="AT168" s="167" t="s">
        <v>229</v>
      </c>
      <c r="AU168" s="167" t="s">
        <v>86</v>
      </c>
      <c r="AV168" s="13" t="s">
        <v>86</v>
      </c>
      <c r="AW168" s="13" t="s">
        <v>32</v>
      </c>
      <c r="AX168" s="13" t="s">
        <v>84</v>
      </c>
      <c r="AY168" s="167" t="s">
        <v>163</v>
      </c>
    </row>
    <row r="169" spans="1:65" s="11" customFormat="1" ht="22.9" customHeight="1">
      <c r="B169" s="129"/>
      <c r="D169" s="130" t="s">
        <v>75</v>
      </c>
      <c r="E169" s="163" t="s">
        <v>568</v>
      </c>
      <c r="F169" s="163" t="s">
        <v>569</v>
      </c>
      <c r="I169" s="132"/>
      <c r="J169" s="164">
        <f>BK169</f>
        <v>0</v>
      </c>
      <c r="L169" s="129"/>
      <c r="M169" s="134"/>
      <c r="N169" s="135"/>
      <c r="O169" s="135"/>
      <c r="P169" s="136">
        <f>SUM(P170:P174)</f>
        <v>0</v>
      </c>
      <c r="Q169" s="135"/>
      <c r="R169" s="136">
        <f>SUM(R170:R174)</f>
        <v>0</v>
      </c>
      <c r="S169" s="135"/>
      <c r="T169" s="137">
        <f>SUM(T170:T174)</f>
        <v>0</v>
      </c>
      <c r="AR169" s="130" t="s">
        <v>84</v>
      </c>
      <c r="AT169" s="138" t="s">
        <v>75</v>
      </c>
      <c r="AU169" s="138" t="s">
        <v>84</v>
      </c>
      <c r="AY169" s="130" t="s">
        <v>163</v>
      </c>
      <c r="BK169" s="139">
        <f>SUM(BK170:BK174)</f>
        <v>0</v>
      </c>
    </row>
    <row r="170" spans="1:65" s="2" customFormat="1" ht="24.2" customHeight="1">
      <c r="A170" s="30"/>
      <c r="B170" s="140"/>
      <c r="C170" s="141" t="s">
        <v>293</v>
      </c>
      <c r="D170" s="141" t="s">
        <v>164</v>
      </c>
      <c r="E170" s="142" t="s">
        <v>1559</v>
      </c>
      <c r="F170" s="143" t="s">
        <v>1560</v>
      </c>
      <c r="G170" s="144" t="s">
        <v>245</v>
      </c>
      <c r="H170" s="145">
        <v>2.0859999999999999</v>
      </c>
      <c r="I170" s="146"/>
      <c r="J170" s="147">
        <f>ROUND(I170*H170,2)</f>
        <v>0</v>
      </c>
      <c r="K170" s="143" t="s">
        <v>227</v>
      </c>
      <c r="L170" s="31"/>
      <c r="M170" s="148" t="s">
        <v>1</v>
      </c>
      <c r="N170" s="149" t="s">
        <v>41</v>
      </c>
      <c r="O170" s="56"/>
      <c r="P170" s="150">
        <f>O170*H170</f>
        <v>0</v>
      </c>
      <c r="Q170" s="150">
        <v>0</v>
      </c>
      <c r="R170" s="150">
        <f>Q170*H170</f>
        <v>0</v>
      </c>
      <c r="S170" s="150">
        <v>0</v>
      </c>
      <c r="T170" s="151">
        <f>S170*H170</f>
        <v>0</v>
      </c>
      <c r="U170" s="30"/>
      <c r="V170" s="30"/>
      <c r="W170" s="30"/>
      <c r="X170" s="30"/>
      <c r="Y170" s="30"/>
      <c r="Z170" s="30"/>
      <c r="AA170" s="30"/>
      <c r="AB170" s="30"/>
      <c r="AC170" s="30"/>
      <c r="AD170" s="30"/>
      <c r="AE170" s="30"/>
      <c r="AR170" s="152" t="s">
        <v>162</v>
      </c>
      <c r="AT170" s="152" t="s">
        <v>164</v>
      </c>
      <c r="AU170" s="152" t="s">
        <v>86</v>
      </c>
      <c r="AY170" s="15" t="s">
        <v>163</v>
      </c>
      <c r="BE170" s="153">
        <f>IF(N170="základní",J170,0)</f>
        <v>0</v>
      </c>
      <c r="BF170" s="153">
        <f>IF(N170="snížená",J170,0)</f>
        <v>0</v>
      </c>
      <c r="BG170" s="153">
        <f>IF(N170="zákl. přenesená",J170,0)</f>
        <v>0</v>
      </c>
      <c r="BH170" s="153">
        <f>IF(N170="sníž. přenesená",J170,0)</f>
        <v>0</v>
      </c>
      <c r="BI170" s="153">
        <f>IF(N170="nulová",J170,0)</f>
        <v>0</v>
      </c>
      <c r="BJ170" s="15" t="s">
        <v>84</v>
      </c>
      <c r="BK170" s="153">
        <f>ROUND(I170*H170,2)</f>
        <v>0</v>
      </c>
      <c r="BL170" s="15" t="s">
        <v>162</v>
      </c>
      <c r="BM170" s="152" t="s">
        <v>1561</v>
      </c>
    </row>
    <row r="171" spans="1:65" s="2" customFormat="1" ht="24.2" customHeight="1">
      <c r="A171" s="30"/>
      <c r="B171" s="140"/>
      <c r="C171" s="141" t="s">
        <v>297</v>
      </c>
      <c r="D171" s="141" t="s">
        <v>164</v>
      </c>
      <c r="E171" s="142" t="s">
        <v>583</v>
      </c>
      <c r="F171" s="143" t="s">
        <v>584</v>
      </c>
      <c r="G171" s="144" t="s">
        <v>245</v>
      </c>
      <c r="H171" s="145">
        <v>2.0859999999999999</v>
      </c>
      <c r="I171" s="146"/>
      <c r="J171" s="147">
        <f>ROUND(I171*H171,2)</f>
        <v>0</v>
      </c>
      <c r="K171" s="143" t="s">
        <v>227</v>
      </c>
      <c r="L171" s="31"/>
      <c r="M171" s="148" t="s">
        <v>1</v>
      </c>
      <c r="N171" s="149" t="s">
        <v>41</v>
      </c>
      <c r="O171" s="56"/>
      <c r="P171" s="150">
        <f>O171*H171</f>
        <v>0</v>
      </c>
      <c r="Q171" s="150">
        <v>0</v>
      </c>
      <c r="R171" s="150">
        <f>Q171*H171</f>
        <v>0</v>
      </c>
      <c r="S171" s="150">
        <v>0</v>
      </c>
      <c r="T171" s="151">
        <f>S171*H171</f>
        <v>0</v>
      </c>
      <c r="U171" s="30"/>
      <c r="V171" s="30"/>
      <c r="W171" s="30"/>
      <c r="X171" s="30"/>
      <c r="Y171" s="30"/>
      <c r="Z171" s="30"/>
      <c r="AA171" s="30"/>
      <c r="AB171" s="30"/>
      <c r="AC171" s="30"/>
      <c r="AD171" s="30"/>
      <c r="AE171" s="30"/>
      <c r="AR171" s="152" t="s">
        <v>162</v>
      </c>
      <c r="AT171" s="152" t="s">
        <v>164</v>
      </c>
      <c r="AU171" s="152" t="s">
        <v>86</v>
      </c>
      <c r="AY171" s="15" t="s">
        <v>163</v>
      </c>
      <c r="BE171" s="153">
        <f>IF(N171="základní",J171,0)</f>
        <v>0</v>
      </c>
      <c r="BF171" s="153">
        <f>IF(N171="snížená",J171,0)</f>
        <v>0</v>
      </c>
      <c r="BG171" s="153">
        <f>IF(N171="zákl. přenesená",J171,0)</f>
        <v>0</v>
      </c>
      <c r="BH171" s="153">
        <f>IF(N171="sníž. přenesená",J171,0)</f>
        <v>0</v>
      </c>
      <c r="BI171" s="153">
        <f>IF(N171="nulová",J171,0)</f>
        <v>0</v>
      </c>
      <c r="BJ171" s="15" t="s">
        <v>84</v>
      </c>
      <c r="BK171" s="153">
        <f>ROUND(I171*H171,2)</f>
        <v>0</v>
      </c>
      <c r="BL171" s="15" t="s">
        <v>162</v>
      </c>
      <c r="BM171" s="152" t="s">
        <v>585</v>
      </c>
    </row>
    <row r="172" spans="1:65" s="2" customFormat="1" ht="24.2" customHeight="1">
      <c r="A172" s="30"/>
      <c r="B172" s="140"/>
      <c r="C172" s="141" t="s">
        <v>301</v>
      </c>
      <c r="D172" s="141" t="s">
        <v>164</v>
      </c>
      <c r="E172" s="142" t="s">
        <v>587</v>
      </c>
      <c r="F172" s="143" t="s">
        <v>588</v>
      </c>
      <c r="G172" s="144" t="s">
        <v>245</v>
      </c>
      <c r="H172" s="145">
        <v>18.774000000000001</v>
      </c>
      <c r="I172" s="146"/>
      <c r="J172" s="147">
        <f>ROUND(I172*H172,2)</f>
        <v>0</v>
      </c>
      <c r="K172" s="143" t="s">
        <v>227</v>
      </c>
      <c r="L172" s="31"/>
      <c r="M172" s="148" t="s">
        <v>1</v>
      </c>
      <c r="N172" s="149" t="s">
        <v>41</v>
      </c>
      <c r="O172" s="56"/>
      <c r="P172" s="150">
        <f>O172*H172</f>
        <v>0</v>
      </c>
      <c r="Q172" s="150">
        <v>0</v>
      </c>
      <c r="R172" s="150">
        <f>Q172*H172</f>
        <v>0</v>
      </c>
      <c r="S172" s="150">
        <v>0</v>
      </c>
      <c r="T172" s="151">
        <f>S172*H172</f>
        <v>0</v>
      </c>
      <c r="U172" s="30"/>
      <c r="V172" s="30"/>
      <c r="W172" s="30"/>
      <c r="X172" s="30"/>
      <c r="Y172" s="30"/>
      <c r="Z172" s="30"/>
      <c r="AA172" s="30"/>
      <c r="AB172" s="30"/>
      <c r="AC172" s="30"/>
      <c r="AD172" s="30"/>
      <c r="AE172" s="30"/>
      <c r="AR172" s="152" t="s">
        <v>162</v>
      </c>
      <c r="AT172" s="152" t="s">
        <v>164</v>
      </c>
      <c r="AU172" s="152" t="s">
        <v>86</v>
      </c>
      <c r="AY172" s="15" t="s">
        <v>163</v>
      </c>
      <c r="BE172" s="153">
        <f>IF(N172="základní",J172,0)</f>
        <v>0</v>
      </c>
      <c r="BF172" s="153">
        <f>IF(N172="snížená",J172,0)</f>
        <v>0</v>
      </c>
      <c r="BG172" s="153">
        <f>IF(N172="zákl. přenesená",J172,0)</f>
        <v>0</v>
      </c>
      <c r="BH172" s="153">
        <f>IF(N172="sníž. přenesená",J172,0)</f>
        <v>0</v>
      </c>
      <c r="BI172" s="153">
        <f>IF(N172="nulová",J172,0)</f>
        <v>0</v>
      </c>
      <c r="BJ172" s="15" t="s">
        <v>84</v>
      </c>
      <c r="BK172" s="153">
        <f>ROUND(I172*H172,2)</f>
        <v>0</v>
      </c>
      <c r="BL172" s="15" t="s">
        <v>162</v>
      </c>
      <c r="BM172" s="152" t="s">
        <v>589</v>
      </c>
    </row>
    <row r="173" spans="1:65" s="13" customFormat="1" ht="11.25">
      <c r="B173" s="165"/>
      <c r="D173" s="166" t="s">
        <v>229</v>
      </c>
      <c r="F173" s="168" t="s">
        <v>1562</v>
      </c>
      <c r="H173" s="169">
        <v>18.774000000000001</v>
      </c>
      <c r="I173" s="170"/>
      <c r="L173" s="165"/>
      <c r="M173" s="171"/>
      <c r="N173" s="172"/>
      <c r="O173" s="172"/>
      <c r="P173" s="172"/>
      <c r="Q173" s="172"/>
      <c r="R173" s="172"/>
      <c r="S173" s="172"/>
      <c r="T173" s="173"/>
      <c r="AT173" s="167" t="s">
        <v>229</v>
      </c>
      <c r="AU173" s="167" t="s">
        <v>86</v>
      </c>
      <c r="AV173" s="13" t="s">
        <v>86</v>
      </c>
      <c r="AW173" s="13" t="s">
        <v>3</v>
      </c>
      <c r="AX173" s="13" t="s">
        <v>84</v>
      </c>
      <c r="AY173" s="167" t="s">
        <v>163</v>
      </c>
    </row>
    <row r="174" spans="1:65" s="2" customFormat="1" ht="33" customHeight="1">
      <c r="A174" s="30"/>
      <c r="B174" s="140"/>
      <c r="C174" s="141" t="s">
        <v>93</v>
      </c>
      <c r="D174" s="141" t="s">
        <v>164</v>
      </c>
      <c r="E174" s="142" t="s">
        <v>1210</v>
      </c>
      <c r="F174" s="143" t="s">
        <v>1211</v>
      </c>
      <c r="G174" s="144" t="s">
        <v>245</v>
      </c>
      <c r="H174" s="145">
        <v>2.0859999999999999</v>
      </c>
      <c r="I174" s="146"/>
      <c r="J174" s="147">
        <f>ROUND(I174*H174,2)</f>
        <v>0</v>
      </c>
      <c r="K174" s="143" t="s">
        <v>227</v>
      </c>
      <c r="L174" s="31"/>
      <c r="M174" s="148" t="s">
        <v>1</v>
      </c>
      <c r="N174" s="149" t="s">
        <v>41</v>
      </c>
      <c r="O174" s="56"/>
      <c r="P174" s="150">
        <f>O174*H174</f>
        <v>0</v>
      </c>
      <c r="Q174" s="150">
        <v>0</v>
      </c>
      <c r="R174" s="150">
        <f>Q174*H174</f>
        <v>0</v>
      </c>
      <c r="S174" s="150">
        <v>0</v>
      </c>
      <c r="T174" s="151">
        <f>S174*H174</f>
        <v>0</v>
      </c>
      <c r="U174" s="30"/>
      <c r="V174" s="30"/>
      <c r="W174" s="30"/>
      <c r="X174" s="30"/>
      <c r="Y174" s="30"/>
      <c r="Z174" s="30"/>
      <c r="AA174" s="30"/>
      <c r="AB174" s="30"/>
      <c r="AC174" s="30"/>
      <c r="AD174" s="30"/>
      <c r="AE174" s="30"/>
      <c r="AR174" s="152" t="s">
        <v>162</v>
      </c>
      <c r="AT174" s="152" t="s">
        <v>164</v>
      </c>
      <c r="AU174" s="152" t="s">
        <v>86</v>
      </c>
      <c r="AY174" s="15" t="s">
        <v>163</v>
      </c>
      <c r="BE174" s="153">
        <f>IF(N174="základní",J174,0)</f>
        <v>0</v>
      </c>
      <c r="BF174" s="153">
        <f>IF(N174="snížená",J174,0)</f>
        <v>0</v>
      </c>
      <c r="BG174" s="153">
        <f>IF(N174="zákl. přenesená",J174,0)</f>
        <v>0</v>
      </c>
      <c r="BH174" s="153">
        <f>IF(N174="sníž. přenesená",J174,0)</f>
        <v>0</v>
      </c>
      <c r="BI174" s="153">
        <f>IF(N174="nulová",J174,0)</f>
        <v>0</v>
      </c>
      <c r="BJ174" s="15" t="s">
        <v>84</v>
      </c>
      <c r="BK174" s="153">
        <f>ROUND(I174*H174,2)</f>
        <v>0</v>
      </c>
      <c r="BL174" s="15" t="s">
        <v>162</v>
      </c>
      <c r="BM174" s="152" t="s">
        <v>1212</v>
      </c>
    </row>
    <row r="175" spans="1:65" s="11" customFormat="1" ht="22.9" customHeight="1">
      <c r="B175" s="129"/>
      <c r="D175" s="130" t="s">
        <v>75</v>
      </c>
      <c r="E175" s="163" t="s">
        <v>604</v>
      </c>
      <c r="F175" s="163" t="s">
        <v>605</v>
      </c>
      <c r="I175" s="132"/>
      <c r="J175" s="164">
        <f>BK175</f>
        <v>0</v>
      </c>
      <c r="L175" s="129"/>
      <c r="M175" s="134"/>
      <c r="N175" s="135"/>
      <c r="O175" s="135"/>
      <c r="P175" s="136">
        <f>P176</f>
        <v>0</v>
      </c>
      <c r="Q175" s="135"/>
      <c r="R175" s="136">
        <f>R176</f>
        <v>0</v>
      </c>
      <c r="S175" s="135"/>
      <c r="T175" s="137">
        <f>T176</f>
        <v>0</v>
      </c>
      <c r="AR175" s="130" t="s">
        <v>84</v>
      </c>
      <c r="AT175" s="138" t="s">
        <v>75</v>
      </c>
      <c r="AU175" s="138" t="s">
        <v>84</v>
      </c>
      <c r="AY175" s="130" t="s">
        <v>163</v>
      </c>
      <c r="BK175" s="139">
        <f>BK176</f>
        <v>0</v>
      </c>
    </row>
    <row r="176" spans="1:65" s="2" customFormat="1" ht="24.2" customHeight="1">
      <c r="A176" s="30"/>
      <c r="B176" s="140"/>
      <c r="C176" s="141" t="s">
        <v>7</v>
      </c>
      <c r="D176" s="141" t="s">
        <v>164</v>
      </c>
      <c r="E176" s="142" t="s">
        <v>1434</v>
      </c>
      <c r="F176" s="143" t="s">
        <v>1435</v>
      </c>
      <c r="G176" s="144" t="s">
        <v>245</v>
      </c>
      <c r="H176" s="145">
        <v>11.871</v>
      </c>
      <c r="I176" s="146"/>
      <c r="J176" s="147">
        <f>ROUND(I176*H176,2)</f>
        <v>0</v>
      </c>
      <c r="K176" s="143" t="s">
        <v>227</v>
      </c>
      <c r="L176" s="31"/>
      <c r="M176" s="148" t="s">
        <v>1</v>
      </c>
      <c r="N176" s="149" t="s">
        <v>41</v>
      </c>
      <c r="O176" s="56"/>
      <c r="P176" s="150">
        <f>O176*H176</f>
        <v>0</v>
      </c>
      <c r="Q176" s="150">
        <v>0</v>
      </c>
      <c r="R176" s="150">
        <f>Q176*H176</f>
        <v>0</v>
      </c>
      <c r="S176" s="150">
        <v>0</v>
      </c>
      <c r="T176" s="151">
        <f>S176*H176</f>
        <v>0</v>
      </c>
      <c r="U176" s="30"/>
      <c r="V176" s="30"/>
      <c r="W176" s="30"/>
      <c r="X176" s="30"/>
      <c r="Y176" s="30"/>
      <c r="Z176" s="30"/>
      <c r="AA176" s="30"/>
      <c r="AB176" s="30"/>
      <c r="AC176" s="30"/>
      <c r="AD176" s="30"/>
      <c r="AE176" s="30"/>
      <c r="AR176" s="152" t="s">
        <v>162</v>
      </c>
      <c r="AT176" s="152" t="s">
        <v>164</v>
      </c>
      <c r="AU176" s="152" t="s">
        <v>86</v>
      </c>
      <c r="AY176" s="15" t="s">
        <v>163</v>
      </c>
      <c r="BE176" s="153">
        <f>IF(N176="základní",J176,0)</f>
        <v>0</v>
      </c>
      <c r="BF176" s="153">
        <f>IF(N176="snížená",J176,0)</f>
        <v>0</v>
      </c>
      <c r="BG176" s="153">
        <f>IF(N176="zákl. přenesená",J176,0)</f>
        <v>0</v>
      </c>
      <c r="BH176" s="153">
        <f>IF(N176="sníž. přenesená",J176,0)</f>
        <v>0</v>
      </c>
      <c r="BI176" s="153">
        <f>IF(N176="nulová",J176,0)</f>
        <v>0</v>
      </c>
      <c r="BJ176" s="15" t="s">
        <v>84</v>
      </c>
      <c r="BK176" s="153">
        <f>ROUND(I176*H176,2)</f>
        <v>0</v>
      </c>
      <c r="BL176" s="15" t="s">
        <v>162</v>
      </c>
      <c r="BM176" s="152" t="s">
        <v>1436</v>
      </c>
    </row>
    <row r="177" spans="1:65" s="11" customFormat="1" ht="25.9" customHeight="1">
      <c r="B177" s="129"/>
      <c r="D177" s="130" t="s">
        <v>75</v>
      </c>
      <c r="E177" s="131" t="s">
        <v>610</v>
      </c>
      <c r="F177" s="131" t="s">
        <v>611</v>
      </c>
      <c r="I177" s="132"/>
      <c r="J177" s="133">
        <f>BK177</f>
        <v>0</v>
      </c>
      <c r="L177" s="129"/>
      <c r="M177" s="134"/>
      <c r="N177" s="135"/>
      <c r="O177" s="135"/>
      <c r="P177" s="136">
        <f>P178+P183+P186+P192</f>
        <v>0</v>
      </c>
      <c r="Q177" s="135"/>
      <c r="R177" s="136">
        <f>R178+R183+R186+R192</f>
        <v>0.46462939000000003</v>
      </c>
      <c r="S177" s="135"/>
      <c r="T177" s="137">
        <f>T178+T183+T186+T192</f>
        <v>0</v>
      </c>
      <c r="AR177" s="130" t="s">
        <v>86</v>
      </c>
      <c r="AT177" s="138" t="s">
        <v>75</v>
      </c>
      <c r="AU177" s="138" t="s">
        <v>76</v>
      </c>
      <c r="AY177" s="130" t="s">
        <v>163</v>
      </c>
      <c r="BK177" s="139">
        <f>BK178+BK183+BK186+BK192</f>
        <v>0</v>
      </c>
    </row>
    <row r="178" spans="1:65" s="11" customFormat="1" ht="22.9" customHeight="1">
      <c r="B178" s="129"/>
      <c r="D178" s="130" t="s">
        <v>75</v>
      </c>
      <c r="E178" s="163" t="s">
        <v>651</v>
      </c>
      <c r="F178" s="163" t="s">
        <v>652</v>
      </c>
      <c r="I178" s="132"/>
      <c r="J178" s="164">
        <f>BK178</f>
        <v>0</v>
      </c>
      <c r="L178" s="129"/>
      <c r="M178" s="134"/>
      <c r="N178" s="135"/>
      <c r="O178" s="135"/>
      <c r="P178" s="136">
        <f>SUM(P179:P182)</f>
        <v>0</v>
      </c>
      <c r="Q178" s="135"/>
      <c r="R178" s="136">
        <f>SUM(R179:R182)</f>
        <v>0.3863724</v>
      </c>
      <c r="S178" s="135"/>
      <c r="T178" s="137">
        <f>SUM(T179:T182)</f>
        <v>0</v>
      </c>
      <c r="AR178" s="130" t="s">
        <v>86</v>
      </c>
      <c r="AT178" s="138" t="s">
        <v>75</v>
      </c>
      <c r="AU178" s="138" t="s">
        <v>84</v>
      </c>
      <c r="AY178" s="130" t="s">
        <v>163</v>
      </c>
      <c r="BK178" s="139">
        <f>SUM(BK179:BK182)</f>
        <v>0</v>
      </c>
    </row>
    <row r="179" spans="1:65" s="2" customFormat="1" ht="24.2" customHeight="1">
      <c r="A179" s="30"/>
      <c r="B179" s="140"/>
      <c r="C179" s="141" t="s">
        <v>130</v>
      </c>
      <c r="D179" s="141" t="s">
        <v>164</v>
      </c>
      <c r="E179" s="142" t="s">
        <v>1438</v>
      </c>
      <c r="F179" s="143" t="s">
        <v>1439</v>
      </c>
      <c r="G179" s="144" t="s">
        <v>253</v>
      </c>
      <c r="H179" s="145">
        <v>45.348999999999997</v>
      </c>
      <c r="I179" s="146"/>
      <c r="J179" s="147">
        <f>ROUND(I179*H179,2)</f>
        <v>0</v>
      </c>
      <c r="K179" s="143" t="s">
        <v>227</v>
      </c>
      <c r="L179" s="31"/>
      <c r="M179" s="148" t="s">
        <v>1</v>
      </c>
      <c r="N179" s="149" t="s">
        <v>41</v>
      </c>
      <c r="O179" s="56"/>
      <c r="P179" s="150">
        <f>O179*H179</f>
        <v>0</v>
      </c>
      <c r="Q179" s="150">
        <v>6.0000000000000001E-3</v>
      </c>
      <c r="R179" s="150">
        <f>Q179*H179</f>
        <v>0.272094</v>
      </c>
      <c r="S179" s="150">
        <v>0</v>
      </c>
      <c r="T179" s="151">
        <f>S179*H179</f>
        <v>0</v>
      </c>
      <c r="U179" s="30"/>
      <c r="V179" s="30"/>
      <c r="W179" s="30"/>
      <c r="X179" s="30"/>
      <c r="Y179" s="30"/>
      <c r="Z179" s="30"/>
      <c r="AA179" s="30"/>
      <c r="AB179" s="30"/>
      <c r="AC179" s="30"/>
      <c r="AD179" s="30"/>
      <c r="AE179" s="30"/>
      <c r="AR179" s="152" t="s">
        <v>289</v>
      </c>
      <c r="AT179" s="152" t="s">
        <v>164</v>
      </c>
      <c r="AU179" s="152" t="s">
        <v>86</v>
      </c>
      <c r="AY179" s="15" t="s">
        <v>163</v>
      </c>
      <c r="BE179" s="153">
        <f>IF(N179="základní",J179,0)</f>
        <v>0</v>
      </c>
      <c r="BF179" s="153">
        <f>IF(N179="snížená",J179,0)</f>
        <v>0</v>
      </c>
      <c r="BG179" s="153">
        <f>IF(N179="zákl. přenesená",J179,0)</f>
        <v>0</v>
      </c>
      <c r="BH179" s="153">
        <f>IF(N179="sníž. přenesená",J179,0)</f>
        <v>0</v>
      </c>
      <c r="BI179" s="153">
        <f>IF(N179="nulová",J179,0)</f>
        <v>0</v>
      </c>
      <c r="BJ179" s="15" t="s">
        <v>84</v>
      </c>
      <c r="BK179" s="153">
        <f>ROUND(I179*H179,2)</f>
        <v>0</v>
      </c>
      <c r="BL179" s="15" t="s">
        <v>289</v>
      </c>
      <c r="BM179" s="152" t="s">
        <v>1563</v>
      </c>
    </row>
    <row r="180" spans="1:65" s="13" customFormat="1" ht="11.25">
      <c r="B180" s="165"/>
      <c r="D180" s="166" t="s">
        <v>229</v>
      </c>
      <c r="E180" s="167" t="s">
        <v>1</v>
      </c>
      <c r="F180" s="168" t="s">
        <v>1550</v>
      </c>
      <c r="H180" s="169">
        <v>45.348999999999997</v>
      </c>
      <c r="I180" s="170"/>
      <c r="L180" s="165"/>
      <c r="M180" s="171"/>
      <c r="N180" s="172"/>
      <c r="O180" s="172"/>
      <c r="P180" s="172"/>
      <c r="Q180" s="172"/>
      <c r="R180" s="172"/>
      <c r="S180" s="172"/>
      <c r="T180" s="173"/>
      <c r="AT180" s="167" t="s">
        <v>229</v>
      </c>
      <c r="AU180" s="167" t="s">
        <v>86</v>
      </c>
      <c r="AV180" s="13" t="s">
        <v>86</v>
      </c>
      <c r="AW180" s="13" t="s">
        <v>32</v>
      </c>
      <c r="AX180" s="13" t="s">
        <v>84</v>
      </c>
      <c r="AY180" s="167" t="s">
        <v>163</v>
      </c>
    </row>
    <row r="181" spans="1:65" s="2" customFormat="1" ht="24.2" customHeight="1">
      <c r="A181" s="30"/>
      <c r="B181" s="140"/>
      <c r="C181" s="174" t="s">
        <v>133</v>
      </c>
      <c r="D181" s="174" t="s">
        <v>618</v>
      </c>
      <c r="E181" s="175" t="s">
        <v>1441</v>
      </c>
      <c r="F181" s="176" t="s">
        <v>1442</v>
      </c>
      <c r="G181" s="177" t="s">
        <v>253</v>
      </c>
      <c r="H181" s="178">
        <v>47.616</v>
      </c>
      <c r="I181" s="179"/>
      <c r="J181" s="180">
        <f>ROUND(I181*H181,2)</f>
        <v>0</v>
      </c>
      <c r="K181" s="176" t="s">
        <v>227</v>
      </c>
      <c r="L181" s="181"/>
      <c r="M181" s="182" t="s">
        <v>1</v>
      </c>
      <c r="N181" s="183" t="s">
        <v>41</v>
      </c>
      <c r="O181" s="56"/>
      <c r="P181" s="150">
        <f>O181*H181</f>
        <v>0</v>
      </c>
      <c r="Q181" s="150">
        <v>2.3999999999999998E-3</v>
      </c>
      <c r="R181" s="150">
        <f>Q181*H181</f>
        <v>0.11427839999999999</v>
      </c>
      <c r="S181" s="150">
        <v>0</v>
      </c>
      <c r="T181" s="151">
        <f>S181*H181</f>
        <v>0</v>
      </c>
      <c r="U181" s="30"/>
      <c r="V181" s="30"/>
      <c r="W181" s="30"/>
      <c r="X181" s="30"/>
      <c r="Y181" s="30"/>
      <c r="Z181" s="30"/>
      <c r="AA181" s="30"/>
      <c r="AB181" s="30"/>
      <c r="AC181" s="30"/>
      <c r="AD181" s="30"/>
      <c r="AE181" s="30"/>
      <c r="AR181" s="152" t="s">
        <v>362</v>
      </c>
      <c r="AT181" s="152" t="s">
        <v>618</v>
      </c>
      <c r="AU181" s="152" t="s">
        <v>86</v>
      </c>
      <c r="AY181" s="15" t="s">
        <v>163</v>
      </c>
      <c r="BE181" s="153">
        <f>IF(N181="základní",J181,0)</f>
        <v>0</v>
      </c>
      <c r="BF181" s="153">
        <f>IF(N181="snížená",J181,0)</f>
        <v>0</v>
      </c>
      <c r="BG181" s="153">
        <f>IF(N181="zákl. přenesená",J181,0)</f>
        <v>0</v>
      </c>
      <c r="BH181" s="153">
        <f>IF(N181="sníž. přenesená",J181,0)</f>
        <v>0</v>
      </c>
      <c r="BI181" s="153">
        <f>IF(N181="nulová",J181,0)</f>
        <v>0</v>
      </c>
      <c r="BJ181" s="15" t="s">
        <v>84</v>
      </c>
      <c r="BK181" s="153">
        <f>ROUND(I181*H181,2)</f>
        <v>0</v>
      </c>
      <c r="BL181" s="15" t="s">
        <v>289</v>
      </c>
      <c r="BM181" s="152" t="s">
        <v>1564</v>
      </c>
    </row>
    <row r="182" spans="1:65" s="13" customFormat="1" ht="11.25">
      <c r="B182" s="165"/>
      <c r="D182" s="166" t="s">
        <v>229</v>
      </c>
      <c r="F182" s="168" t="s">
        <v>1565</v>
      </c>
      <c r="H182" s="169">
        <v>47.616</v>
      </c>
      <c r="I182" s="170"/>
      <c r="L182" s="165"/>
      <c r="M182" s="171"/>
      <c r="N182" s="172"/>
      <c r="O182" s="172"/>
      <c r="P182" s="172"/>
      <c r="Q182" s="172"/>
      <c r="R182" s="172"/>
      <c r="S182" s="172"/>
      <c r="T182" s="173"/>
      <c r="AT182" s="167" t="s">
        <v>229</v>
      </c>
      <c r="AU182" s="167" t="s">
        <v>86</v>
      </c>
      <c r="AV182" s="13" t="s">
        <v>86</v>
      </c>
      <c r="AW182" s="13" t="s">
        <v>3</v>
      </c>
      <c r="AX182" s="13" t="s">
        <v>84</v>
      </c>
      <c r="AY182" s="167" t="s">
        <v>163</v>
      </c>
    </row>
    <row r="183" spans="1:65" s="11" customFormat="1" ht="22.9" customHeight="1">
      <c r="B183" s="129"/>
      <c r="D183" s="130" t="s">
        <v>75</v>
      </c>
      <c r="E183" s="163" t="s">
        <v>775</v>
      </c>
      <c r="F183" s="163" t="s">
        <v>776</v>
      </c>
      <c r="I183" s="132"/>
      <c r="J183" s="164">
        <f>BK183</f>
        <v>0</v>
      </c>
      <c r="L183" s="129"/>
      <c r="M183" s="134"/>
      <c r="N183" s="135"/>
      <c r="O183" s="135"/>
      <c r="P183" s="136">
        <f>SUM(P184:P185)</f>
        <v>0</v>
      </c>
      <c r="Q183" s="135"/>
      <c r="R183" s="136">
        <f>SUM(R184:R185)</f>
        <v>0</v>
      </c>
      <c r="S183" s="135"/>
      <c r="T183" s="137">
        <f>SUM(T184:T185)</f>
        <v>0</v>
      </c>
      <c r="AR183" s="130" t="s">
        <v>86</v>
      </c>
      <c r="AT183" s="138" t="s">
        <v>75</v>
      </c>
      <c r="AU183" s="138" t="s">
        <v>84</v>
      </c>
      <c r="AY183" s="130" t="s">
        <v>163</v>
      </c>
      <c r="BK183" s="139">
        <f>SUM(BK184:BK185)</f>
        <v>0</v>
      </c>
    </row>
    <row r="184" spans="1:65" s="2" customFormat="1" ht="16.5" customHeight="1">
      <c r="A184" s="30"/>
      <c r="B184" s="140"/>
      <c r="C184" s="141" t="s">
        <v>317</v>
      </c>
      <c r="D184" s="141" t="s">
        <v>164</v>
      </c>
      <c r="E184" s="142" t="s">
        <v>1566</v>
      </c>
      <c r="F184" s="143" t="s">
        <v>1567</v>
      </c>
      <c r="G184" s="144" t="s">
        <v>193</v>
      </c>
      <c r="H184" s="145">
        <v>1</v>
      </c>
      <c r="I184" s="146"/>
      <c r="J184" s="147">
        <f>ROUND(I184*H184,2)</f>
        <v>0</v>
      </c>
      <c r="K184" s="143" t="s">
        <v>1</v>
      </c>
      <c r="L184" s="31"/>
      <c r="M184" s="148" t="s">
        <v>1</v>
      </c>
      <c r="N184" s="149" t="s">
        <v>41</v>
      </c>
      <c r="O184" s="56"/>
      <c r="P184" s="150">
        <f>O184*H184</f>
        <v>0</v>
      </c>
      <c r="Q184" s="150">
        <v>0</v>
      </c>
      <c r="R184" s="150">
        <f>Q184*H184</f>
        <v>0</v>
      </c>
      <c r="S184" s="150">
        <v>0</v>
      </c>
      <c r="T184" s="151">
        <f>S184*H184</f>
        <v>0</v>
      </c>
      <c r="U184" s="30"/>
      <c r="V184" s="30"/>
      <c r="W184" s="30"/>
      <c r="X184" s="30"/>
      <c r="Y184" s="30"/>
      <c r="Z184" s="30"/>
      <c r="AA184" s="30"/>
      <c r="AB184" s="30"/>
      <c r="AC184" s="30"/>
      <c r="AD184" s="30"/>
      <c r="AE184" s="30"/>
      <c r="AR184" s="152" t="s">
        <v>289</v>
      </c>
      <c r="AT184" s="152" t="s">
        <v>164</v>
      </c>
      <c r="AU184" s="152" t="s">
        <v>86</v>
      </c>
      <c r="AY184" s="15" t="s">
        <v>163</v>
      </c>
      <c r="BE184" s="153">
        <f>IF(N184="základní",J184,0)</f>
        <v>0</v>
      </c>
      <c r="BF184" s="153">
        <f>IF(N184="snížená",J184,0)</f>
        <v>0</v>
      </c>
      <c r="BG184" s="153">
        <f>IF(N184="zákl. přenesená",J184,0)</f>
        <v>0</v>
      </c>
      <c r="BH184" s="153">
        <f>IF(N184="sníž. přenesená",J184,0)</f>
        <v>0</v>
      </c>
      <c r="BI184" s="153">
        <f>IF(N184="nulová",J184,0)</f>
        <v>0</v>
      </c>
      <c r="BJ184" s="15" t="s">
        <v>84</v>
      </c>
      <c r="BK184" s="153">
        <f>ROUND(I184*H184,2)</f>
        <v>0</v>
      </c>
      <c r="BL184" s="15" t="s">
        <v>289</v>
      </c>
      <c r="BM184" s="152" t="s">
        <v>1568</v>
      </c>
    </row>
    <row r="185" spans="1:65" s="2" customFormat="1" ht="24.2" customHeight="1">
      <c r="A185" s="30"/>
      <c r="B185" s="140"/>
      <c r="C185" s="141" t="s">
        <v>326</v>
      </c>
      <c r="D185" s="141" t="s">
        <v>164</v>
      </c>
      <c r="E185" s="142" t="s">
        <v>1487</v>
      </c>
      <c r="F185" s="143" t="s">
        <v>1488</v>
      </c>
      <c r="G185" s="144" t="s">
        <v>649</v>
      </c>
      <c r="H185" s="184"/>
      <c r="I185" s="146"/>
      <c r="J185" s="147">
        <f>ROUND(I185*H185,2)</f>
        <v>0</v>
      </c>
      <c r="K185" s="143" t="s">
        <v>227</v>
      </c>
      <c r="L185" s="31"/>
      <c r="M185" s="148" t="s">
        <v>1</v>
      </c>
      <c r="N185" s="149" t="s">
        <v>41</v>
      </c>
      <c r="O185" s="56"/>
      <c r="P185" s="150">
        <f>O185*H185</f>
        <v>0</v>
      </c>
      <c r="Q185" s="150">
        <v>0</v>
      </c>
      <c r="R185" s="150">
        <f>Q185*H185</f>
        <v>0</v>
      </c>
      <c r="S185" s="150">
        <v>0</v>
      </c>
      <c r="T185" s="151">
        <f>S185*H185</f>
        <v>0</v>
      </c>
      <c r="U185" s="30"/>
      <c r="V185" s="30"/>
      <c r="W185" s="30"/>
      <c r="X185" s="30"/>
      <c r="Y185" s="30"/>
      <c r="Z185" s="30"/>
      <c r="AA185" s="30"/>
      <c r="AB185" s="30"/>
      <c r="AC185" s="30"/>
      <c r="AD185" s="30"/>
      <c r="AE185" s="30"/>
      <c r="AR185" s="152" t="s">
        <v>289</v>
      </c>
      <c r="AT185" s="152" t="s">
        <v>164</v>
      </c>
      <c r="AU185" s="152" t="s">
        <v>86</v>
      </c>
      <c r="AY185" s="15" t="s">
        <v>163</v>
      </c>
      <c r="BE185" s="153">
        <f>IF(N185="základní",J185,0)</f>
        <v>0</v>
      </c>
      <c r="BF185" s="153">
        <f>IF(N185="snížená",J185,0)</f>
        <v>0</v>
      </c>
      <c r="BG185" s="153">
        <f>IF(N185="zákl. přenesená",J185,0)</f>
        <v>0</v>
      </c>
      <c r="BH185" s="153">
        <f>IF(N185="sníž. přenesená",J185,0)</f>
        <v>0</v>
      </c>
      <c r="BI185" s="153">
        <f>IF(N185="nulová",J185,0)</f>
        <v>0</v>
      </c>
      <c r="BJ185" s="15" t="s">
        <v>84</v>
      </c>
      <c r="BK185" s="153">
        <f>ROUND(I185*H185,2)</f>
        <v>0</v>
      </c>
      <c r="BL185" s="15" t="s">
        <v>289</v>
      </c>
      <c r="BM185" s="152" t="s">
        <v>1569</v>
      </c>
    </row>
    <row r="186" spans="1:65" s="11" customFormat="1" ht="22.9" customHeight="1">
      <c r="B186" s="129"/>
      <c r="D186" s="130" t="s">
        <v>75</v>
      </c>
      <c r="E186" s="163" t="s">
        <v>1068</v>
      </c>
      <c r="F186" s="163" t="s">
        <v>1069</v>
      </c>
      <c r="I186" s="132"/>
      <c r="J186" s="164">
        <f>BK186</f>
        <v>0</v>
      </c>
      <c r="L186" s="129"/>
      <c r="M186" s="134"/>
      <c r="N186" s="135"/>
      <c r="O186" s="135"/>
      <c r="P186" s="136">
        <f>SUM(P187:P191)</f>
        <v>0</v>
      </c>
      <c r="Q186" s="135"/>
      <c r="R186" s="136">
        <f>SUM(R187:R191)</f>
        <v>6.7899999999999992E-3</v>
      </c>
      <c r="S186" s="135"/>
      <c r="T186" s="137">
        <f>SUM(T187:T191)</f>
        <v>0</v>
      </c>
      <c r="AR186" s="130" t="s">
        <v>86</v>
      </c>
      <c r="AT186" s="138" t="s">
        <v>75</v>
      </c>
      <c r="AU186" s="138" t="s">
        <v>84</v>
      </c>
      <c r="AY186" s="130" t="s">
        <v>163</v>
      </c>
      <c r="BK186" s="139">
        <f>SUM(BK187:BK191)</f>
        <v>0</v>
      </c>
    </row>
    <row r="187" spans="1:65" s="2" customFormat="1" ht="16.5" customHeight="1">
      <c r="A187" s="30"/>
      <c r="B187" s="140"/>
      <c r="C187" s="141" t="s">
        <v>333</v>
      </c>
      <c r="D187" s="141" t="s">
        <v>164</v>
      </c>
      <c r="E187" s="142" t="s">
        <v>1076</v>
      </c>
      <c r="F187" s="143" t="s">
        <v>1077</v>
      </c>
      <c r="G187" s="144" t="s">
        <v>253</v>
      </c>
      <c r="H187" s="145">
        <v>19.399999999999999</v>
      </c>
      <c r="I187" s="146"/>
      <c r="J187" s="147">
        <f>ROUND(I187*H187,2)</f>
        <v>0</v>
      </c>
      <c r="K187" s="143" t="s">
        <v>227</v>
      </c>
      <c r="L187" s="31"/>
      <c r="M187" s="148" t="s">
        <v>1</v>
      </c>
      <c r="N187" s="149" t="s">
        <v>41</v>
      </c>
      <c r="O187" s="56"/>
      <c r="P187" s="150">
        <f>O187*H187</f>
        <v>0</v>
      </c>
      <c r="Q187" s="150">
        <v>0</v>
      </c>
      <c r="R187" s="150">
        <f>Q187*H187</f>
        <v>0</v>
      </c>
      <c r="S187" s="150">
        <v>0</v>
      </c>
      <c r="T187" s="151">
        <f>S187*H187</f>
        <v>0</v>
      </c>
      <c r="U187" s="30"/>
      <c r="V187" s="30"/>
      <c r="W187" s="30"/>
      <c r="X187" s="30"/>
      <c r="Y187" s="30"/>
      <c r="Z187" s="30"/>
      <c r="AA187" s="30"/>
      <c r="AB187" s="30"/>
      <c r="AC187" s="30"/>
      <c r="AD187" s="30"/>
      <c r="AE187" s="30"/>
      <c r="AR187" s="152" t="s">
        <v>289</v>
      </c>
      <c r="AT187" s="152" t="s">
        <v>164</v>
      </c>
      <c r="AU187" s="152" t="s">
        <v>86</v>
      </c>
      <c r="AY187" s="15" t="s">
        <v>163</v>
      </c>
      <c r="BE187" s="153">
        <f>IF(N187="základní",J187,0)</f>
        <v>0</v>
      </c>
      <c r="BF187" s="153">
        <f>IF(N187="snížená",J187,0)</f>
        <v>0</v>
      </c>
      <c r="BG187" s="153">
        <f>IF(N187="zákl. přenesená",J187,0)</f>
        <v>0</v>
      </c>
      <c r="BH187" s="153">
        <f>IF(N187="sníž. přenesená",J187,0)</f>
        <v>0</v>
      </c>
      <c r="BI187" s="153">
        <f>IF(N187="nulová",J187,0)</f>
        <v>0</v>
      </c>
      <c r="BJ187" s="15" t="s">
        <v>84</v>
      </c>
      <c r="BK187" s="153">
        <f>ROUND(I187*H187,2)</f>
        <v>0</v>
      </c>
      <c r="BL187" s="15" t="s">
        <v>289</v>
      </c>
      <c r="BM187" s="152" t="s">
        <v>1078</v>
      </c>
    </row>
    <row r="188" spans="1:65" s="13" customFormat="1" ht="11.25">
      <c r="B188" s="165"/>
      <c r="D188" s="166" t="s">
        <v>229</v>
      </c>
      <c r="E188" s="167" t="s">
        <v>1</v>
      </c>
      <c r="F188" s="168" t="s">
        <v>1570</v>
      </c>
      <c r="H188" s="169">
        <v>21.6</v>
      </c>
      <c r="I188" s="170"/>
      <c r="L188" s="165"/>
      <c r="M188" s="171"/>
      <c r="N188" s="172"/>
      <c r="O188" s="172"/>
      <c r="P188" s="172"/>
      <c r="Q188" s="172"/>
      <c r="R188" s="172"/>
      <c r="S188" s="172"/>
      <c r="T188" s="173"/>
      <c r="AT188" s="167" t="s">
        <v>229</v>
      </c>
      <c r="AU188" s="167" t="s">
        <v>86</v>
      </c>
      <c r="AV188" s="13" t="s">
        <v>86</v>
      </c>
      <c r="AW188" s="13" t="s">
        <v>32</v>
      </c>
      <c r="AX188" s="13" t="s">
        <v>76</v>
      </c>
      <c r="AY188" s="167" t="s">
        <v>163</v>
      </c>
    </row>
    <row r="189" spans="1:65" s="13" customFormat="1" ht="11.25">
      <c r="B189" s="165"/>
      <c r="D189" s="166" t="s">
        <v>229</v>
      </c>
      <c r="E189" s="167" t="s">
        <v>1</v>
      </c>
      <c r="F189" s="168" t="s">
        <v>271</v>
      </c>
      <c r="H189" s="169">
        <v>-2.2000000000000002</v>
      </c>
      <c r="I189" s="170"/>
      <c r="L189" s="165"/>
      <c r="M189" s="171"/>
      <c r="N189" s="172"/>
      <c r="O189" s="172"/>
      <c r="P189" s="172"/>
      <c r="Q189" s="172"/>
      <c r="R189" s="172"/>
      <c r="S189" s="172"/>
      <c r="T189" s="173"/>
      <c r="AT189" s="167" t="s">
        <v>229</v>
      </c>
      <c r="AU189" s="167" t="s">
        <v>86</v>
      </c>
      <c r="AV189" s="13" t="s">
        <v>86</v>
      </c>
      <c r="AW189" s="13" t="s">
        <v>32</v>
      </c>
      <c r="AX189" s="13" t="s">
        <v>76</v>
      </c>
      <c r="AY189" s="167" t="s">
        <v>163</v>
      </c>
    </row>
    <row r="190" spans="1:65" s="2" customFormat="1" ht="24.2" customHeight="1">
      <c r="A190" s="30"/>
      <c r="B190" s="140"/>
      <c r="C190" s="141" t="s">
        <v>338</v>
      </c>
      <c r="D190" s="141" t="s">
        <v>164</v>
      </c>
      <c r="E190" s="142" t="s">
        <v>1087</v>
      </c>
      <c r="F190" s="143" t="s">
        <v>1088</v>
      </c>
      <c r="G190" s="144" t="s">
        <v>253</v>
      </c>
      <c r="H190" s="145">
        <v>19.399999999999999</v>
      </c>
      <c r="I190" s="146"/>
      <c r="J190" s="147">
        <f>ROUND(I190*H190,2)</f>
        <v>0</v>
      </c>
      <c r="K190" s="143" t="s">
        <v>227</v>
      </c>
      <c r="L190" s="31"/>
      <c r="M190" s="148" t="s">
        <v>1</v>
      </c>
      <c r="N190" s="149" t="s">
        <v>41</v>
      </c>
      <c r="O190" s="56"/>
      <c r="P190" s="150">
        <f>O190*H190</f>
        <v>0</v>
      </c>
      <c r="Q190" s="150">
        <v>8.0000000000000007E-5</v>
      </c>
      <c r="R190" s="150">
        <f>Q190*H190</f>
        <v>1.552E-3</v>
      </c>
      <c r="S190" s="150">
        <v>0</v>
      </c>
      <c r="T190" s="151">
        <f>S190*H190</f>
        <v>0</v>
      </c>
      <c r="U190" s="30"/>
      <c r="V190" s="30"/>
      <c r="W190" s="30"/>
      <c r="X190" s="30"/>
      <c r="Y190" s="30"/>
      <c r="Z190" s="30"/>
      <c r="AA190" s="30"/>
      <c r="AB190" s="30"/>
      <c r="AC190" s="30"/>
      <c r="AD190" s="30"/>
      <c r="AE190" s="30"/>
      <c r="AR190" s="152" t="s">
        <v>289</v>
      </c>
      <c r="AT190" s="152" t="s">
        <v>164</v>
      </c>
      <c r="AU190" s="152" t="s">
        <v>86</v>
      </c>
      <c r="AY190" s="15" t="s">
        <v>163</v>
      </c>
      <c r="BE190" s="153">
        <f>IF(N190="základní",J190,0)</f>
        <v>0</v>
      </c>
      <c r="BF190" s="153">
        <f>IF(N190="snížená",J190,0)</f>
        <v>0</v>
      </c>
      <c r="BG190" s="153">
        <f>IF(N190="zákl. přenesená",J190,0)</f>
        <v>0</v>
      </c>
      <c r="BH190" s="153">
        <f>IF(N190="sníž. přenesená",J190,0)</f>
        <v>0</v>
      </c>
      <c r="BI190" s="153">
        <f>IF(N190="nulová",J190,0)</f>
        <v>0</v>
      </c>
      <c r="BJ190" s="15" t="s">
        <v>84</v>
      </c>
      <c r="BK190" s="153">
        <f>ROUND(I190*H190,2)</f>
        <v>0</v>
      </c>
      <c r="BL190" s="15" t="s">
        <v>289</v>
      </c>
      <c r="BM190" s="152" t="s">
        <v>1089</v>
      </c>
    </row>
    <row r="191" spans="1:65" s="2" customFormat="1" ht="24.2" customHeight="1">
      <c r="A191" s="30"/>
      <c r="B191" s="140"/>
      <c r="C191" s="141" t="s">
        <v>344</v>
      </c>
      <c r="D191" s="141" t="s">
        <v>164</v>
      </c>
      <c r="E191" s="142" t="s">
        <v>1091</v>
      </c>
      <c r="F191" s="143" t="s">
        <v>1092</v>
      </c>
      <c r="G191" s="144" t="s">
        <v>253</v>
      </c>
      <c r="H191" s="145">
        <v>19.399999999999999</v>
      </c>
      <c r="I191" s="146"/>
      <c r="J191" s="147">
        <f>ROUND(I191*H191,2)</f>
        <v>0</v>
      </c>
      <c r="K191" s="143" t="s">
        <v>227</v>
      </c>
      <c r="L191" s="31"/>
      <c r="M191" s="148" t="s">
        <v>1</v>
      </c>
      <c r="N191" s="149" t="s">
        <v>41</v>
      </c>
      <c r="O191" s="56"/>
      <c r="P191" s="150">
        <f>O191*H191</f>
        <v>0</v>
      </c>
      <c r="Q191" s="150">
        <v>2.7E-4</v>
      </c>
      <c r="R191" s="150">
        <f>Q191*H191</f>
        <v>5.2379999999999996E-3</v>
      </c>
      <c r="S191" s="150">
        <v>0</v>
      </c>
      <c r="T191" s="151">
        <f>S191*H191</f>
        <v>0</v>
      </c>
      <c r="U191" s="30"/>
      <c r="V191" s="30"/>
      <c r="W191" s="30"/>
      <c r="X191" s="30"/>
      <c r="Y191" s="30"/>
      <c r="Z191" s="30"/>
      <c r="AA191" s="30"/>
      <c r="AB191" s="30"/>
      <c r="AC191" s="30"/>
      <c r="AD191" s="30"/>
      <c r="AE191" s="30"/>
      <c r="AR191" s="152" t="s">
        <v>289</v>
      </c>
      <c r="AT191" s="152" t="s">
        <v>164</v>
      </c>
      <c r="AU191" s="152" t="s">
        <v>86</v>
      </c>
      <c r="AY191" s="15" t="s">
        <v>163</v>
      </c>
      <c r="BE191" s="153">
        <f>IF(N191="základní",J191,0)</f>
        <v>0</v>
      </c>
      <c r="BF191" s="153">
        <f>IF(N191="snížená",J191,0)</f>
        <v>0</v>
      </c>
      <c r="BG191" s="153">
        <f>IF(N191="zákl. přenesená",J191,0)</f>
        <v>0</v>
      </c>
      <c r="BH191" s="153">
        <f>IF(N191="sníž. přenesená",J191,0)</f>
        <v>0</v>
      </c>
      <c r="BI191" s="153">
        <f>IF(N191="nulová",J191,0)</f>
        <v>0</v>
      </c>
      <c r="BJ191" s="15" t="s">
        <v>84</v>
      </c>
      <c r="BK191" s="153">
        <f>ROUND(I191*H191,2)</f>
        <v>0</v>
      </c>
      <c r="BL191" s="15" t="s">
        <v>289</v>
      </c>
      <c r="BM191" s="152" t="s">
        <v>1093</v>
      </c>
    </row>
    <row r="192" spans="1:65" s="11" customFormat="1" ht="22.9" customHeight="1">
      <c r="B192" s="129"/>
      <c r="D192" s="130" t="s">
        <v>75</v>
      </c>
      <c r="E192" s="163" t="s">
        <v>1096</v>
      </c>
      <c r="F192" s="163" t="s">
        <v>1097</v>
      </c>
      <c r="I192" s="132"/>
      <c r="J192" s="164">
        <f>BK192</f>
        <v>0</v>
      </c>
      <c r="L192" s="129"/>
      <c r="M192" s="134"/>
      <c r="N192" s="135"/>
      <c r="O192" s="135"/>
      <c r="P192" s="136">
        <f>SUM(P193:P197)</f>
        <v>0</v>
      </c>
      <c r="Q192" s="135"/>
      <c r="R192" s="136">
        <f>SUM(R193:R197)</f>
        <v>7.1466990000000008E-2</v>
      </c>
      <c r="S192" s="135"/>
      <c r="T192" s="137">
        <f>SUM(T193:T197)</f>
        <v>0</v>
      </c>
      <c r="AR192" s="130" t="s">
        <v>86</v>
      </c>
      <c r="AT192" s="138" t="s">
        <v>75</v>
      </c>
      <c r="AU192" s="138" t="s">
        <v>84</v>
      </c>
      <c r="AY192" s="130" t="s">
        <v>163</v>
      </c>
      <c r="BK192" s="139">
        <f>SUM(BK193:BK197)</f>
        <v>0</v>
      </c>
    </row>
    <row r="193" spans="1:65" s="2" customFormat="1" ht="24.2" customHeight="1">
      <c r="A193" s="30"/>
      <c r="B193" s="140"/>
      <c r="C193" s="141" t="s">
        <v>349</v>
      </c>
      <c r="D193" s="141" t="s">
        <v>164</v>
      </c>
      <c r="E193" s="142" t="s">
        <v>1099</v>
      </c>
      <c r="F193" s="143" t="s">
        <v>1100</v>
      </c>
      <c r="G193" s="144" t="s">
        <v>253</v>
      </c>
      <c r="H193" s="145">
        <v>117.15900000000001</v>
      </c>
      <c r="I193" s="146"/>
      <c r="J193" s="147">
        <f>ROUND(I193*H193,2)</f>
        <v>0</v>
      </c>
      <c r="K193" s="143" t="s">
        <v>227</v>
      </c>
      <c r="L193" s="31"/>
      <c r="M193" s="148" t="s">
        <v>1</v>
      </c>
      <c r="N193" s="149" t="s">
        <v>41</v>
      </c>
      <c r="O193" s="56"/>
      <c r="P193" s="150">
        <f>O193*H193</f>
        <v>0</v>
      </c>
      <c r="Q193" s="150">
        <v>2.1000000000000001E-4</v>
      </c>
      <c r="R193" s="150">
        <f>Q193*H193</f>
        <v>2.4603390000000003E-2</v>
      </c>
      <c r="S193" s="150">
        <v>0</v>
      </c>
      <c r="T193" s="151">
        <f>S193*H193</f>
        <v>0</v>
      </c>
      <c r="U193" s="30"/>
      <c r="V193" s="30"/>
      <c r="W193" s="30"/>
      <c r="X193" s="30"/>
      <c r="Y193" s="30"/>
      <c r="Z193" s="30"/>
      <c r="AA193" s="30"/>
      <c r="AB193" s="30"/>
      <c r="AC193" s="30"/>
      <c r="AD193" s="30"/>
      <c r="AE193" s="30"/>
      <c r="AR193" s="152" t="s">
        <v>289</v>
      </c>
      <c r="AT193" s="152" t="s">
        <v>164</v>
      </c>
      <c r="AU193" s="152" t="s">
        <v>86</v>
      </c>
      <c r="AY193" s="15" t="s">
        <v>163</v>
      </c>
      <c r="BE193" s="153">
        <f>IF(N193="základní",J193,0)</f>
        <v>0</v>
      </c>
      <c r="BF193" s="153">
        <f>IF(N193="snížená",J193,0)</f>
        <v>0</v>
      </c>
      <c r="BG193" s="153">
        <f>IF(N193="zákl. přenesená",J193,0)</f>
        <v>0</v>
      </c>
      <c r="BH193" s="153">
        <f>IF(N193="sníž. přenesená",J193,0)</f>
        <v>0</v>
      </c>
      <c r="BI193" s="153">
        <f>IF(N193="nulová",J193,0)</f>
        <v>0</v>
      </c>
      <c r="BJ193" s="15" t="s">
        <v>84</v>
      </c>
      <c r="BK193" s="153">
        <f>ROUND(I193*H193,2)</f>
        <v>0</v>
      </c>
      <c r="BL193" s="15" t="s">
        <v>289</v>
      </c>
      <c r="BM193" s="152" t="s">
        <v>1101</v>
      </c>
    </row>
    <row r="194" spans="1:65" s="13" customFormat="1" ht="11.25">
      <c r="B194" s="165"/>
      <c r="D194" s="166" t="s">
        <v>229</v>
      </c>
      <c r="E194" s="167" t="s">
        <v>1</v>
      </c>
      <c r="F194" s="168" t="s">
        <v>1571</v>
      </c>
      <c r="H194" s="169">
        <v>45.348999999999997</v>
      </c>
      <c r="I194" s="170"/>
      <c r="L194" s="165"/>
      <c r="M194" s="171"/>
      <c r="N194" s="172"/>
      <c r="O194" s="172"/>
      <c r="P194" s="172"/>
      <c r="Q194" s="172"/>
      <c r="R194" s="172"/>
      <c r="S194" s="172"/>
      <c r="T194" s="173"/>
      <c r="AT194" s="167" t="s">
        <v>229</v>
      </c>
      <c r="AU194" s="167" t="s">
        <v>86</v>
      </c>
      <c r="AV194" s="13" t="s">
        <v>86</v>
      </c>
      <c r="AW194" s="13" t="s">
        <v>32</v>
      </c>
      <c r="AX194" s="13" t="s">
        <v>76</v>
      </c>
      <c r="AY194" s="167" t="s">
        <v>163</v>
      </c>
    </row>
    <row r="195" spans="1:65" s="13" customFormat="1" ht="11.25">
      <c r="B195" s="165"/>
      <c r="D195" s="166" t="s">
        <v>229</v>
      </c>
      <c r="E195" s="167" t="s">
        <v>1</v>
      </c>
      <c r="F195" s="168" t="s">
        <v>1553</v>
      </c>
      <c r="H195" s="169">
        <v>26.46</v>
      </c>
      <c r="I195" s="170"/>
      <c r="L195" s="165"/>
      <c r="M195" s="171"/>
      <c r="N195" s="172"/>
      <c r="O195" s="172"/>
      <c r="P195" s="172"/>
      <c r="Q195" s="172"/>
      <c r="R195" s="172"/>
      <c r="S195" s="172"/>
      <c r="T195" s="173"/>
      <c r="AT195" s="167" t="s">
        <v>229</v>
      </c>
      <c r="AU195" s="167" t="s">
        <v>86</v>
      </c>
      <c r="AV195" s="13" t="s">
        <v>86</v>
      </c>
      <c r="AW195" s="13" t="s">
        <v>32</v>
      </c>
      <c r="AX195" s="13" t="s">
        <v>76</v>
      </c>
      <c r="AY195" s="167" t="s">
        <v>163</v>
      </c>
    </row>
    <row r="196" spans="1:65" s="13" customFormat="1" ht="11.25">
      <c r="B196" s="165"/>
      <c r="D196" s="166" t="s">
        <v>229</v>
      </c>
      <c r="E196" s="167" t="s">
        <v>1</v>
      </c>
      <c r="F196" s="168" t="s">
        <v>1572</v>
      </c>
      <c r="H196" s="169">
        <v>45.35</v>
      </c>
      <c r="I196" s="170"/>
      <c r="L196" s="165"/>
      <c r="M196" s="171"/>
      <c r="N196" s="172"/>
      <c r="O196" s="172"/>
      <c r="P196" s="172"/>
      <c r="Q196" s="172"/>
      <c r="R196" s="172"/>
      <c r="S196" s="172"/>
      <c r="T196" s="173"/>
      <c r="AT196" s="167" t="s">
        <v>229</v>
      </c>
      <c r="AU196" s="167" t="s">
        <v>86</v>
      </c>
      <c r="AV196" s="13" t="s">
        <v>86</v>
      </c>
      <c r="AW196" s="13" t="s">
        <v>32</v>
      </c>
      <c r="AX196" s="13" t="s">
        <v>76</v>
      </c>
      <c r="AY196" s="167" t="s">
        <v>163</v>
      </c>
    </row>
    <row r="197" spans="1:65" s="2" customFormat="1" ht="24.2" customHeight="1">
      <c r="A197" s="30"/>
      <c r="B197" s="140"/>
      <c r="C197" s="141" t="s">
        <v>96</v>
      </c>
      <c r="D197" s="141" t="s">
        <v>164</v>
      </c>
      <c r="E197" s="142" t="s">
        <v>1104</v>
      </c>
      <c r="F197" s="143" t="s">
        <v>1105</v>
      </c>
      <c r="G197" s="144" t="s">
        <v>253</v>
      </c>
      <c r="H197" s="145">
        <v>117.15900000000001</v>
      </c>
      <c r="I197" s="146"/>
      <c r="J197" s="147">
        <f>ROUND(I197*H197,2)</f>
        <v>0</v>
      </c>
      <c r="K197" s="143" t="s">
        <v>227</v>
      </c>
      <c r="L197" s="31"/>
      <c r="M197" s="148" t="s">
        <v>1</v>
      </c>
      <c r="N197" s="149" t="s">
        <v>41</v>
      </c>
      <c r="O197" s="56"/>
      <c r="P197" s="150">
        <f>O197*H197</f>
        <v>0</v>
      </c>
      <c r="Q197" s="150">
        <v>4.0000000000000002E-4</v>
      </c>
      <c r="R197" s="150">
        <f>Q197*H197</f>
        <v>4.6863600000000005E-2</v>
      </c>
      <c r="S197" s="150">
        <v>0</v>
      </c>
      <c r="T197" s="151">
        <f>S197*H197</f>
        <v>0</v>
      </c>
      <c r="U197" s="30"/>
      <c r="V197" s="30"/>
      <c r="W197" s="30"/>
      <c r="X197" s="30"/>
      <c r="Y197" s="30"/>
      <c r="Z197" s="30"/>
      <c r="AA197" s="30"/>
      <c r="AB197" s="30"/>
      <c r="AC197" s="30"/>
      <c r="AD197" s="30"/>
      <c r="AE197" s="30"/>
      <c r="AR197" s="152" t="s">
        <v>289</v>
      </c>
      <c r="AT197" s="152" t="s">
        <v>164</v>
      </c>
      <c r="AU197" s="152" t="s">
        <v>86</v>
      </c>
      <c r="AY197" s="15" t="s">
        <v>163</v>
      </c>
      <c r="BE197" s="153">
        <f>IF(N197="základní",J197,0)</f>
        <v>0</v>
      </c>
      <c r="BF197" s="153">
        <f>IF(N197="snížená",J197,0)</f>
        <v>0</v>
      </c>
      <c r="BG197" s="153">
        <f>IF(N197="zákl. přenesená",J197,0)</f>
        <v>0</v>
      </c>
      <c r="BH197" s="153">
        <f>IF(N197="sníž. přenesená",J197,0)</f>
        <v>0</v>
      </c>
      <c r="BI197" s="153">
        <f>IF(N197="nulová",J197,0)</f>
        <v>0</v>
      </c>
      <c r="BJ197" s="15" t="s">
        <v>84</v>
      </c>
      <c r="BK197" s="153">
        <f>ROUND(I197*H197,2)</f>
        <v>0</v>
      </c>
      <c r="BL197" s="15" t="s">
        <v>289</v>
      </c>
      <c r="BM197" s="152" t="s">
        <v>1106</v>
      </c>
    </row>
    <row r="198" spans="1:65" s="11" customFormat="1" ht="25.9" customHeight="1">
      <c r="B198" s="129"/>
      <c r="D198" s="130" t="s">
        <v>75</v>
      </c>
      <c r="E198" s="131" t="s">
        <v>160</v>
      </c>
      <c r="F198" s="131" t="s">
        <v>161</v>
      </c>
      <c r="I198" s="132"/>
      <c r="J198" s="133">
        <f>BK198</f>
        <v>0</v>
      </c>
      <c r="L198" s="129"/>
      <c r="M198" s="134"/>
      <c r="N198" s="135"/>
      <c r="O198" s="135"/>
      <c r="P198" s="136">
        <f>P199</f>
        <v>0</v>
      </c>
      <c r="Q198" s="135"/>
      <c r="R198" s="136">
        <f>R199</f>
        <v>0</v>
      </c>
      <c r="S198" s="135"/>
      <c r="T198" s="137">
        <f>T199</f>
        <v>0</v>
      </c>
      <c r="AR198" s="130" t="s">
        <v>162</v>
      </c>
      <c r="AT198" s="138" t="s">
        <v>75</v>
      </c>
      <c r="AU198" s="138" t="s">
        <v>76</v>
      </c>
      <c r="AY198" s="130" t="s">
        <v>163</v>
      </c>
      <c r="BK198" s="139">
        <f>BK199</f>
        <v>0</v>
      </c>
    </row>
    <row r="199" spans="1:65" s="2" customFormat="1" ht="16.5" customHeight="1">
      <c r="A199" s="30"/>
      <c r="B199" s="140"/>
      <c r="C199" s="141" t="s">
        <v>358</v>
      </c>
      <c r="D199" s="141" t="s">
        <v>164</v>
      </c>
      <c r="E199" s="142" t="s">
        <v>1108</v>
      </c>
      <c r="F199" s="143" t="s">
        <v>1109</v>
      </c>
      <c r="G199" s="144" t="s">
        <v>193</v>
      </c>
      <c r="H199" s="145">
        <v>2</v>
      </c>
      <c r="I199" s="146"/>
      <c r="J199" s="147">
        <f>ROUND(I199*H199,2)</f>
        <v>0</v>
      </c>
      <c r="K199" s="143" t="s">
        <v>1</v>
      </c>
      <c r="L199" s="31"/>
      <c r="M199" s="154" t="s">
        <v>1</v>
      </c>
      <c r="N199" s="155" t="s">
        <v>41</v>
      </c>
      <c r="O199" s="156"/>
      <c r="P199" s="157">
        <f>O199*H199</f>
        <v>0</v>
      </c>
      <c r="Q199" s="157">
        <v>0</v>
      </c>
      <c r="R199" s="157">
        <f>Q199*H199</f>
        <v>0</v>
      </c>
      <c r="S199" s="157">
        <v>0</v>
      </c>
      <c r="T199" s="158">
        <f>S199*H199</f>
        <v>0</v>
      </c>
      <c r="U199" s="30"/>
      <c r="V199" s="30"/>
      <c r="W199" s="30"/>
      <c r="X199" s="30"/>
      <c r="Y199" s="30"/>
      <c r="Z199" s="30"/>
      <c r="AA199" s="30"/>
      <c r="AB199" s="30"/>
      <c r="AC199" s="30"/>
      <c r="AD199" s="30"/>
      <c r="AE199" s="30"/>
      <c r="AR199" s="152" t="s">
        <v>162</v>
      </c>
      <c r="AT199" s="152" t="s">
        <v>164</v>
      </c>
      <c r="AU199" s="152" t="s">
        <v>84</v>
      </c>
      <c r="AY199" s="15" t="s">
        <v>163</v>
      </c>
      <c r="BE199" s="153">
        <f>IF(N199="základní",J199,0)</f>
        <v>0</v>
      </c>
      <c r="BF199" s="153">
        <f>IF(N199="snížená",J199,0)</f>
        <v>0</v>
      </c>
      <c r="BG199" s="153">
        <f>IF(N199="zákl. přenesená",J199,0)</f>
        <v>0</v>
      </c>
      <c r="BH199" s="153">
        <f>IF(N199="sníž. přenesená",J199,0)</f>
        <v>0</v>
      </c>
      <c r="BI199" s="153">
        <f>IF(N199="nulová",J199,0)</f>
        <v>0</v>
      </c>
      <c r="BJ199" s="15" t="s">
        <v>84</v>
      </c>
      <c r="BK199" s="153">
        <f>ROUND(I199*H199,2)</f>
        <v>0</v>
      </c>
      <c r="BL199" s="15" t="s">
        <v>162</v>
      </c>
      <c r="BM199" s="152" t="s">
        <v>1573</v>
      </c>
    </row>
    <row r="200" spans="1:65" s="2" customFormat="1" ht="6.95" customHeight="1">
      <c r="A200" s="30"/>
      <c r="B200" s="45"/>
      <c r="C200" s="46"/>
      <c r="D200" s="46"/>
      <c r="E200" s="46"/>
      <c r="F200" s="46"/>
      <c r="G200" s="46"/>
      <c r="H200" s="46"/>
      <c r="I200" s="46"/>
      <c r="J200" s="46"/>
      <c r="K200" s="46"/>
      <c r="L200" s="31"/>
      <c r="M200" s="30"/>
      <c r="O200" s="30"/>
      <c r="P200" s="30"/>
      <c r="Q200" s="30"/>
      <c r="R200" s="30"/>
      <c r="S200" s="30"/>
      <c r="T200" s="30"/>
      <c r="U200" s="30"/>
      <c r="V200" s="30"/>
      <c r="W200" s="30"/>
      <c r="X200" s="30"/>
      <c r="Y200" s="30"/>
      <c r="Z200" s="30"/>
      <c r="AA200" s="30"/>
      <c r="AB200" s="30"/>
      <c r="AC200" s="30"/>
      <c r="AD200" s="30"/>
      <c r="AE200" s="30"/>
    </row>
  </sheetData>
  <autoFilter ref="C132:K199"/>
  <mergeCells count="12">
    <mergeCell ref="E125:H125"/>
    <mergeCell ref="L2:V2"/>
    <mergeCell ref="E85:H85"/>
    <mergeCell ref="E87:H87"/>
    <mergeCell ref="E89:H89"/>
    <mergeCell ref="E121:H121"/>
    <mergeCell ref="E123:H12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1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104</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1574</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ROUND(J131,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ROUND((SUM(BE131:BE310)),  2)</f>
        <v>0</v>
      </c>
      <c r="G35" s="30"/>
      <c r="H35" s="30"/>
      <c r="I35" s="103">
        <v>0.21</v>
      </c>
      <c r="J35" s="102">
        <f>ROUND(((SUM(BE131:BE310))*I35),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ROUND((SUM(BF131:BF310)),  2)</f>
        <v>0</v>
      </c>
      <c r="G36" s="30"/>
      <c r="H36" s="30"/>
      <c r="I36" s="103">
        <v>0.12</v>
      </c>
      <c r="J36" s="102">
        <f>ROUND(((SUM(BF131:BF310))*I36),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ROUND((SUM(BG131:BG310)),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ROUND((SUM(BH131:BH310)),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ROUND((SUM(BI131:BI310)),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50 - Střecha</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J131</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198</v>
      </c>
      <c r="E99" s="117"/>
      <c r="F99" s="117"/>
      <c r="G99" s="117"/>
      <c r="H99" s="117"/>
      <c r="I99" s="117"/>
      <c r="J99" s="118">
        <f>J132</f>
        <v>0</v>
      </c>
      <c r="L99" s="115"/>
    </row>
    <row r="100" spans="1:47" s="12" customFormat="1" ht="19.899999999999999" customHeight="1">
      <c r="B100" s="159"/>
      <c r="D100" s="160" t="s">
        <v>206</v>
      </c>
      <c r="E100" s="161"/>
      <c r="F100" s="161"/>
      <c r="G100" s="161"/>
      <c r="H100" s="161"/>
      <c r="I100" s="161"/>
      <c r="J100" s="162">
        <f>J133</f>
        <v>0</v>
      </c>
      <c r="L100" s="159"/>
    </row>
    <row r="101" spans="1:47" s="9" customFormat="1" ht="24.95" customHeight="1">
      <c r="B101" s="115"/>
      <c r="D101" s="116" t="s">
        <v>208</v>
      </c>
      <c r="E101" s="117"/>
      <c r="F101" s="117"/>
      <c r="G101" s="117"/>
      <c r="H101" s="117"/>
      <c r="I101" s="117"/>
      <c r="J101" s="118">
        <f>J139</f>
        <v>0</v>
      </c>
      <c r="L101" s="115"/>
    </row>
    <row r="102" spans="1:47" s="12" customFormat="1" ht="19.899999999999999" customHeight="1">
      <c r="B102" s="159"/>
      <c r="D102" s="160" t="s">
        <v>210</v>
      </c>
      <c r="E102" s="161"/>
      <c r="F102" s="161"/>
      <c r="G102" s="161"/>
      <c r="H102" s="161"/>
      <c r="I102" s="161"/>
      <c r="J102" s="162">
        <f>J140</f>
        <v>0</v>
      </c>
      <c r="L102" s="159"/>
    </row>
    <row r="103" spans="1:47" s="12" customFormat="1" ht="19.899999999999999" customHeight="1">
      <c r="B103" s="159"/>
      <c r="D103" s="160" t="s">
        <v>211</v>
      </c>
      <c r="E103" s="161"/>
      <c r="F103" s="161"/>
      <c r="G103" s="161"/>
      <c r="H103" s="161"/>
      <c r="I103" s="161"/>
      <c r="J103" s="162">
        <f>J152</f>
        <v>0</v>
      </c>
      <c r="L103" s="159"/>
    </row>
    <row r="104" spans="1:47" s="12" customFormat="1" ht="19.899999999999999" customHeight="1">
      <c r="B104" s="159"/>
      <c r="D104" s="160" t="s">
        <v>212</v>
      </c>
      <c r="E104" s="161"/>
      <c r="F104" s="161"/>
      <c r="G104" s="161"/>
      <c r="H104" s="161"/>
      <c r="I104" s="161"/>
      <c r="J104" s="162">
        <f>J204</f>
        <v>0</v>
      </c>
      <c r="L104" s="159"/>
    </row>
    <row r="105" spans="1:47" s="12" customFormat="1" ht="19.899999999999999" customHeight="1">
      <c r="B105" s="159"/>
      <c r="D105" s="160" t="s">
        <v>1575</v>
      </c>
      <c r="E105" s="161"/>
      <c r="F105" s="161"/>
      <c r="G105" s="161"/>
      <c r="H105" s="161"/>
      <c r="I105" s="161"/>
      <c r="J105" s="162">
        <f>J213</f>
        <v>0</v>
      </c>
      <c r="L105" s="159"/>
    </row>
    <row r="106" spans="1:47" s="12" customFormat="1" ht="19.899999999999999" customHeight="1">
      <c r="B106" s="159"/>
      <c r="D106" s="160" t="s">
        <v>1576</v>
      </c>
      <c r="E106" s="161"/>
      <c r="F106" s="161"/>
      <c r="G106" s="161"/>
      <c r="H106" s="161"/>
      <c r="I106" s="161"/>
      <c r="J106" s="162">
        <f>J264</f>
        <v>0</v>
      </c>
      <c r="L106" s="159"/>
    </row>
    <row r="107" spans="1:47" s="12" customFormat="1" ht="19.899999999999999" customHeight="1">
      <c r="B107" s="159"/>
      <c r="D107" s="160" t="s">
        <v>213</v>
      </c>
      <c r="E107" s="161"/>
      <c r="F107" s="161"/>
      <c r="G107" s="161"/>
      <c r="H107" s="161"/>
      <c r="I107" s="161"/>
      <c r="J107" s="162">
        <f>J288</f>
        <v>0</v>
      </c>
      <c r="L107" s="159"/>
    </row>
    <row r="108" spans="1:47" s="12" customFormat="1" ht="19.899999999999999" customHeight="1">
      <c r="B108" s="159"/>
      <c r="D108" s="160" t="s">
        <v>214</v>
      </c>
      <c r="E108" s="161"/>
      <c r="F108" s="161"/>
      <c r="G108" s="161"/>
      <c r="H108" s="161"/>
      <c r="I108" s="161"/>
      <c r="J108" s="162">
        <f>J294</f>
        <v>0</v>
      </c>
      <c r="L108" s="159"/>
    </row>
    <row r="109" spans="1:47" s="12" customFormat="1" ht="19.899999999999999" customHeight="1">
      <c r="B109" s="159"/>
      <c r="D109" s="160" t="s">
        <v>219</v>
      </c>
      <c r="E109" s="161"/>
      <c r="F109" s="161"/>
      <c r="G109" s="161"/>
      <c r="H109" s="161"/>
      <c r="I109" s="161"/>
      <c r="J109" s="162">
        <f>J297</f>
        <v>0</v>
      </c>
      <c r="L109" s="159"/>
    </row>
    <row r="110" spans="1:47" s="2" customFormat="1" ht="21.75" customHeight="1">
      <c r="A110" s="30"/>
      <c r="B110" s="31"/>
      <c r="C110" s="30"/>
      <c r="D110" s="30"/>
      <c r="E110" s="30"/>
      <c r="F110" s="30"/>
      <c r="G110" s="30"/>
      <c r="H110" s="30"/>
      <c r="I110" s="30"/>
      <c r="J110" s="30"/>
      <c r="K110" s="30"/>
      <c r="L110" s="40"/>
      <c r="S110" s="30"/>
      <c r="T110" s="30"/>
      <c r="U110" s="30"/>
      <c r="V110" s="30"/>
      <c r="W110" s="30"/>
      <c r="X110" s="30"/>
      <c r="Y110" s="30"/>
      <c r="Z110" s="30"/>
      <c r="AA110" s="30"/>
      <c r="AB110" s="30"/>
      <c r="AC110" s="30"/>
      <c r="AD110" s="30"/>
      <c r="AE110" s="30"/>
    </row>
    <row r="111" spans="1:47" s="2" customFormat="1" ht="6.95" customHeight="1">
      <c r="A111" s="30"/>
      <c r="B111" s="45"/>
      <c r="C111" s="46"/>
      <c r="D111" s="46"/>
      <c r="E111" s="46"/>
      <c r="F111" s="46"/>
      <c r="G111" s="46"/>
      <c r="H111" s="46"/>
      <c r="I111" s="46"/>
      <c r="J111" s="46"/>
      <c r="K111" s="46"/>
      <c r="L111" s="40"/>
      <c r="S111" s="30"/>
      <c r="T111" s="30"/>
      <c r="U111" s="30"/>
      <c r="V111" s="30"/>
      <c r="W111" s="30"/>
      <c r="X111" s="30"/>
      <c r="Y111" s="30"/>
      <c r="Z111" s="30"/>
      <c r="AA111" s="30"/>
      <c r="AB111" s="30"/>
      <c r="AC111" s="30"/>
      <c r="AD111" s="30"/>
      <c r="AE111" s="30"/>
    </row>
    <row r="115" spans="1:31" s="2" customFormat="1" ht="6.95" customHeight="1">
      <c r="A115" s="30"/>
      <c r="B115" s="47"/>
      <c r="C115" s="48"/>
      <c r="D115" s="48"/>
      <c r="E115" s="48"/>
      <c r="F115" s="48"/>
      <c r="G115" s="48"/>
      <c r="H115" s="48"/>
      <c r="I115" s="48"/>
      <c r="J115" s="48"/>
      <c r="K115" s="48"/>
      <c r="L115" s="40"/>
      <c r="S115" s="30"/>
      <c r="T115" s="30"/>
      <c r="U115" s="30"/>
      <c r="V115" s="30"/>
      <c r="W115" s="30"/>
      <c r="X115" s="30"/>
      <c r="Y115" s="30"/>
      <c r="Z115" s="30"/>
      <c r="AA115" s="30"/>
      <c r="AB115" s="30"/>
      <c r="AC115" s="30"/>
      <c r="AD115" s="30"/>
      <c r="AE115" s="30"/>
    </row>
    <row r="116" spans="1:31" s="2" customFormat="1" ht="24.95" customHeight="1">
      <c r="A116" s="30"/>
      <c r="B116" s="31"/>
      <c r="C116" s="19" t="s">
        <v>147</v>
      </c>
      <c r="D116" s="30"/>
      <c r="E116" s="30"/>
      <c r="F116" s="30"/>
      <c r="G116" s="30"/>
      <c r="H116" s="30"/>
      <c r="I116" s="30"/>
      <c r="J116" s="30"/>
      <c r="K116" s="30"/>
      <c r="L116" s="40"/>
      <c r="S116" s="30"/>
      <c r="T116" s="30"/>
      <c r="U116" s="30"/>
      <c r="V116" s="30"/>
      <c r="W116" s="30"/>
      <c r="X116" s="30"/>
      <c r="Y116" s="30"/>
      <c r="Z116" s="30"/>
      <c r="AA116" s="30"/>
      <c r="AB116" s="30"/>
      <c r="AC116" s="30"/>
      <c r="AD116" s="30"/>
      <c r="AE116" s="30"/>
    </row>
    <row r="117" spans="1:31" s="2" customFormat="1" ht="6.95" customHeight="1">
      <c r="A117" s="30"/>
      <c r="B117" s="31"/>
      <c r="C117" s="30"/>
      <c r="D117" s="30"/>
      <c r="E117" s="30"/>
      <c r="F117" s="30"/>
      <c r="G117" s="30"/>
      <c r="H117" s="30"/>
      <c r="I117" s="30"/>
      <c r="J117" s="30"/>
      <c r="K117" s="30"/>
      <c r="L117" s="40"/>
      <c r="S117" s="30"/>
      <c r="T117" s="30"/>
      <c r="U117" s="30"/>
      <c r="V117" s="30"/>
      <c r="W117" s="30"/>
      <c r="X117" s="30"/>
      <c r="Y117" s="30"/>
      <c r="Z117" s="30"/>
      <c r="AA117" s="30"/>
      <c r="AB117" s="30"/>
      <c r="AC117" s="30"/>
      <c r="AD117" s="30"/>
      <c r="AE117" s="30"/>
    </row>
    <row r="118" spans="1:31" s="2" customFormat="1" ht="12" customHeight="1">
      <c r="A118" s="30"/>
      <c r="B118" s="31"/>
      <c r="C118" s="25" t="s">
        <v>16</v>
      </c>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31" s="2" customFormat="1" ht="16.5" customHeight="1">
      <c r="A119" s="30"/>
      <c r="B119" s="31"/>
      <c r="C119" s="30"/>
      <c r="D119" s="30"/>
      <c r="E119" s="231" t="str">
        <f>E7</f>
        <v>Měšťanský dům čp.6 - Horní Slavkov</v>
      </c>
      <c r="F119" s="232"/>
      <c r="G119" s="232"/>
      <c r="H119" s="232"/>
      <c r="I119" s="30"/>
      <c r="J119" s="30"/>
      <c r="K119" s="30"/>
      <c r="L119" s="40"/>
      <c r="S119" s="30"/>
      <c r="T119" s="30"/>
      <c r="U119" s="30"/>
      <c r="V119" s="30"/>
      <c r="W119" s="30"/>
      <c r="X119" s="30"/>
      <c r="Y119" s="30"/>
      <c r="Z119" s="30"/>
      <c r="AA119" s="30"/>
      <c r="AB119" s="30"/>
      <c r="AC119" s="30"/>
      <c r="AD119" s="30"/>
      <c r="AE119" s="30"/>
    </row>
    <row r="120" spans="1:31" s="1" customFormat="1" ht="12" customHeight="1">
      <c r="B120" s="18"/>
      <c r="C120" s="25" t="s">
        <v>139</v>
      </c>
      <c r="L120" s="18"/>
    </row>
    <row r="121" spans="1:31" s="2" customFormat="1" ht="16.5" customHeight="1">
      <c r="A121" s="30"/>
      <c r="B121" s="31"/>
      <c r="C121" s="30"/>
      <c r="D121" s="30"/>
      <c r="E121" s="231" t="s">
        <v>195</v>
      </c>
      <c r="F121" s="233"/>
      <c r="G121" s="233"/>
      <c r="H121" s="233"/>
      <c r="I121" s="30"/>
      <c r="J121" s="30"/>
      <c r="K121" s="30"/>
      <c r="L121" s="40"/>
      <c r="S121" s="30"/>
      <c r="T121" s="30"/>
      <c r="U121" s="30"/>
      <c r="V121" s="30"/>
      <c r="W121" s="30"/>
      <c r="X121" s="30"/>
      <c r="Y121" s="30"/>
      <c r="Z121" s="30"/>
      <c r="AA121" s="30"/>
      <c r="AB121" s="30"/>
      <c r="AC121" s="30"/>
      <c r="AD121" s="30"/>
      <c r="AE121" s="30"/>
    </row>
    <row r="122" spans="1:31" s="2" customFormat="1" ht="12" customHeight="1">
      <c r="A122" s="30"/>
      <c r="B122" s="31"/>
      <c r="C122" s="25" t="s">
        <v>196</v>
      </c>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31" s="2" customFormat="1" ht="16.5" customHeight="1">
      <c r="A123" s="30"/>
      <c r="B123" s="31"/>
      <c r="C123" s="30"/>
      <c r="D123" s="30"/>
      <c r="E123" s="193" t="str">
        <f>E11</f>
        <v>50 - Střecha</v>
      </c>
      <c r="F123" s="233"/>
      <c r="G123" s="233"/>
      <c r="H123" s="233"/>
      <c r="I123" s="30"/>
      <c r="J123" s="30"/>
      <c r="K123" s="30"/>
      <c r="L123" s="40"/>
      <c r="S123" s="30"/>
      <c r="T123" s="30"/>
      <c r="U123" s="30"/>
      <c r="V123" s="30"/>
      <c r="W123" s="30"/>
      <c r="X123" s="30"/>
      <c r="Y123" s="30"/>
      <c r="Z123" s="30"/>
      <c r="AA123" s="30"/>
      <c r="AB123" s="30"/>
      <c r="AC123" s="30"/>
      <c r="AD123" s="30"/>
      <c r="AE123" s="30"/>
    </row>
    <row r="124" spans="1:31" s="2" customFormat="1" ht="6.95" customHeight="1">
      <c r="A124" s="30"/>
      <c r="B124" s="31"/>
      <c r="C124" s="30"/>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31" s="2" customFormat="1" ht="12" customHeight="1">
      <c r="A125" s="30"/>
      <c r="B125" s="31"/>
      <c r="C125" s="25" t="s">
        <v>20</v>
      </c>
      <c r="D125" s="30"/>
      <c r="E125" s="30"/>
      <c r="F125" s="23" t="str">
        <f>F14</f>
        <v>Horní Slavkov</v>
      </c>
      <c r="G125" s="30"/>
      <c r="H125" s="30"/>
      <c r="I125" s="25" t="s">
        <v>22</v>
      </c>
      <c r="J125" s="53" t="str">
        <f>IF(J14="","",J14)</f>
        <v>26. 8. 2025</v>
      </c>
      <c r="K125" s="30"/>
      <c r="L125" s="40"/>
      <c r="S125" s="30"/>
      <c r="T125" s="30"/>
      <c r="U125" s="30"/>
      <c r="V125" s="30"/>
      <c r="W125" s="30"/>
      <c r="X125" s="30"/>
      <c r="Y125" s="30"/>
      <c r="Z125" s="30"/>
      <c r="AA125" s="30"/>
      <c r="AB125" s="30"/>
      <c r="AC125" s="30"/>
      <c r="AD125" s="30"/>
      <c r="AE125" s="30"/>
    </row>
    <row r="126" spans="1:31" s="2" customFormat="1" ht="6.95" customHeight="1">
      <c r="A126" s="30"/>
      <c r="B126" s="31"/>
      <c r="C126" s="30"/>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31" s="2" customFormat="1" ht="15.2" customHeight="1">
      <c r="A127" s="30"/>
      <c r="B127" s="31"/>
      <c r="C127" s="25" t="s">
        <v>24</v>
      </c>
      <c r="D127" s="30"/>
      <c r="E127" s="30"/>
      <c r="F127" s="23" t="str">
        <f>E17</f>
        <v>Město Horní Slavkov</v>
      </c>
      <c r="G127" s="30"/>
      <c r="H127" s="30"/>
      <c r="I127" s="25" t="s">
        <v>30</v>
      </c>
      <c r="J127" s="28" t="str">
        <f>E23</f>
        <v>TMS Projekt</v>
      </c>
      <c r="K127" s="30"/>
      <c r="L127" s="40"/>
      <c r="S127" s="30"/>
      <c r="T127" s="30"/>
      <c r="U127" s="30"/>
      <c r="V127" s="30"/>
      <c r="W127" s="30"/>
      <c r="X127" s="30"/>
      <c r="Y127" s="30"/>
      <c r="Z127" s="30"/>
      <c r="AA127" s="30"/>
      <c r="AB127" s="30"/>
      <c r="AC127" s="30"/>
      <c r="AD127" s="30"/>
      <c r="AE127" s="30"/>
    </row>
    <row r="128" spans="1:31" s="2" customFormat="1" ht="15.2" customHeight="1">
      <c r="A128" s="30"/>
      <c r="B128" s="31"/>
      <c r="C128" s="25" t="s">
        <v>28</v>
      </c>
      <c r="D128" s="30"/>
      <c r="E128" s="30"/>
      <c r="F128" s="23" t="str">
        <f>IF(E20="","",E20)</f>
        <v>Vyplň údaj</v>
      </c>
      <c r="G128" s="30"/>
      <c r="H128" s="30"/>
      <c r="I128" s="25" t="s">
        <v>33</v>
      </c>
      <c r="J128" s="28" t="str">
        <f>E26</f>
        <v>Milan Hájek</v>
      </c>
      <c r="K128" s="30"/>
      <c r="L128" s="40"/>
      <c r="S128" s="30"/>
      <c r="T128" s="30"/>
      <c r="U128" s="30"/>
      <c r="V128" s="30"/>
      <c r="W128" s="30"/>
      <c r="X128" s="30"/>
      <c r="Y128" s="30"/>
      <c r="Z128" s="30"/>
      <c r="AA128" s="30"/>
      <c r="AB128" s="30"/>
      <c r="AC128" s="30"/>
      <c r="AD128" s="30"/>
      <c r="AE128" s="30"/>
    </row>
    <row r="129" spans="1:65" s="2" customFormat="1" ht="10.35" customHeight="1">
      <c r="A129" s="30"/>
      <c r="B129" s="31"/>
      <c r="C129" s="30"/>
      <c r="D129" s="30"/>
      <c r="E129" s="30"/>
      <c r="F129" s="30"/>
      <c r="G129" s="30"/>
      <c r="H129" s="30"/>
      <c r="I129" s="30"/>
      <c r="J129" s="30"/>
      <c r="K129" s="30"/>
      <c r="L129" s="40"/>
      <c r="S129" s="30"/>
      <c r="T129" s="30"/>
      <c r="U129" s="30"/>
      <c r="V129" s="30"/>
      <c r="W129" s="30"/>
      <c r="X129" s="30"/>
      <c r="Y129" s="30"/>
      <c r="Z129" s="30"/>
      <c r="AA129" s="30"/>
      <c r="AB129" s="30"/>
      <c r="AC129" s="30"/>
      <c r="AD129" s="30"/>
      <c r="AE129" s="30"/>
    </row>
    <row r="130" spans="1:65" s="10" customFormat="1" ht="29.25" customHeight="1">
      <c r="A130" s="119"/>
      <c r="B130" s="120"/>
      <c r="C130" s="121" t="s">
        <v>148</v>
      </c>
      <c r="D130" s="122" t="s">
        <v>61</v>
      </c>
      <c r="E130" s="122" t="s">
        <v>57</v>
      </c>
      <c r="F130" s="122" t="s">
        <v>58</v>
      </c>
      <c r="G130" s="122" t="s">
        <v>149</v>
      </c>
      <c r="H130" s="122" t="s">
        <v>150</v>
      </c>
      <c r="I130" s="122" t="s">
        <v>151</v>
      </c>
      <c r="J130" s="122" t="s">
        <v>143</v>
      </c>
      <c r="K130" s="123" t="s">
        <v>152</v>
      </c>
      <c r="L130" s="124"/>
      <c r="M130" s="60" t="s">
        <v>1</v>
      </c>
      <c r="N130" s="61" t="s">
        <v>40</v>
      </c>
      <c r="O130" s="61" t="s">
        <v>153</v>
      </c>
      <c r="P130" s="61" t="s">
        <v>154</v>
      </c>
      <c r="Q130" s="61" t="s">
        <v>155</v>
      </c>
      <c r="R130" s="61" t="s">
        <v>156</v>
      </c>
      <c r="S130" s="61" t="s">
        <v>157</v>
      </c>
      <c r="T130" s="62" t="s">
        <v>158</v>
      </c>
      <c r="U130" s="119"/>
      <c r="V130" s="119"/>
      <c r="W130" s="119"/>
      <c r="X130" s="119"/>
      <c r="Y130" s="119"/>
      <c r="Z130" s="119"/>
      <c r="AA130" s="119"/>
      <c r="AB130" s="119"/>
      <c r="AC130" s="119"/>
      <c r="AD130" s="119"/>
      <c r="AE130" s="119"/>
    </row>
    <row r="131" spans="1:65" s="2" customFormat="1" ht="22.9" customHeight="1">
      <c r="A131" s="30"/>
      <c r="B131" s="31"/>
      <c r="C131" s="67" t="s">
        <v>159</v>
      </c>
      <c r="D131" s="30"/>
      <c r="E131" s="30"/>
      <c r="F131" s="30"/>
      <c r="G131" s="30"/>
      <c r="H131" s="30"/>
      <c r="I131" s="30"/>
      <c r="J131" s="125">
        <f>BK131</f>
        <v>0</v>
      </c>
      <c r="K131" s="30"/>
      <c r="L131" s="31"/>
      <c r="M131" s="63"/>
      <c r="N131" s="54"/>
      <c r="O131" s="64"/>
      <c r="P131" s="126">
        <f>P132+P139</f>
        <v>0</v>
      </c>
      <c r="Q131" s="64"/>
      <c r="R131" s="126">
        <f>R132+R139</f>
        <v>40.92472514</v>
      </c>
      <c r="S131" s="64"/>
      <c r="T131" s="127">
        <f>T132+T139</f>
        <v>28.71622138</v>
      </c>
      <c r="U131" s="30"/>
      <c r="V131" s="30"/>
      <c r="W131" s="30"/>
      <c r="X131" s="30"/>
      <c r="Y131" s="30"/>
      <c r="Z131" s="30"/>
      <c r="AA131" s="30"/>
      <c r="AB131" s="30"/>
      <c r="AC131" s="30"/>
      <c r="AD131" s="30"/>
      <c r="AE131" s="30"/>
      <c r="AT131" s="15" t="s">
        <v>75</v>
      </c>
      <c r="AU131" s="15" t="s">
        <v>145</v>
      </c>
      <c r="BK131" s="128">
        <f>BK132+BK139</f>
        <v>0</v>
      </c>
    </row>
    <row r="132" spans="1:65" s="11" customFormat="1" ht="25.9" customHeight="1">
      <c r="B132" s="129"/>
      <c r="D132" s="130" t="s">
        <v>75</v>
      </c>
      <c r="E132" s="131" t="s">
        <v>221</v>
      </c>
      <c r="F132" s="131" t="s">
        <v>222</v>
      </c>
      <c r="I132" s="132"/>
      <c r="J132" s="133">
        <f>BK132</f>
        <v>0</v>
      </c>
      <c r="L132" s="129"/>
      <c r="M132" s="134"/>
      <c r="N132" s="135"/>
      <c r="O132" s="135"/>
      <c r="P132" s="136">
        <f>P133</f>
        <v>0</v>
      </c>
      <c r="Q132" s="135"/>
      <c r="R132" s="136">
        <f>R133</f>
        <v>0</v>
      </c>
      <c r="S132" s="135"/>
      <c r="T132" s="137">
        <f>T133</f>
        <v>0</v>
      </c>
      <c r="AR132" s="130" t="s">
        <v>84</v>
      </c>
      <c r="AT132" s="138" t="s">
        <v>75</v>
      </c>
      <c r="AU132" s="138" t="s">
        <v>76</v>
      </c>
      <c r="AY132" s="130" t="s">
        <v>163</v>
      </c>
      <c r="BK132" s="139">
        <f>BK133</f>
        <v>0</v>
      </c>
    </row>
    <row r="133" spans="1:65" s="11" customFormat="1" ht="22.9" customHeight="1">
      <c r="B133" s="129"/>
      <c r="D133" s="130" t="s">
        <v>75</v>
      </c>
      <c r="E133" s="163" t="s">
        <v>568</v>
      </c>
      <c r="F133" s="163" t="s">
        <v>569</v>
      </c>
      <c r="I133" s="132"/>
      <c r="J133" s="164">
        <f>BK133</f>
        <v>0</v>
      </c>
      <c r="L133" s="129"/>
      <c r="M133" s="134"/>
      <c r="N133" s="135"/>
      <c r="O133" s="135"/>
      <c r="P133" s="136">
        <f>SUM(P134:P138)</f>
        <v>0</v>
      </c>
      <c r="Q133" s="135"/>
      <c r="R133" s="136">
        <f>SUM(R134:R138)</f>
        <v>0</v>
      </c>
      <c r="S133" s="135"/>
      <c r="T133" s="137">
        <f>SUM(T134:T138)</f>
        <v>0</v>
      </c>
      <c r="AR133" s="130" t="s">
        <v>84</v>
      </c>
      <c r="AT133" s="138" t="s">
        <v>75</v>
      </c>
      <c r="AU133" s="138" t="s">
        <v>84</v>
      </c>
      <c r="AY133" s="130" t="s">
        <v>163</v>
      </c>
      <c r="BK133" s="139">
        <f>SUM(BK134:BK138)</f>
        <v>0</v>
      </c>
    </row>
    <row r="134" spans="1:65" s="2" customFormat="1" ht="24.2" customHeight="1">
      <c r="A134" s="30"/>
      <c r="B134" s="140"/>
      <c r="C134" s="141" t="s">
        <v>84</v>
      </c>
      <c r="D134" s="141" t="s">
        <v>164</v>
      </c>
      <c r="E134" s="142" t="s">
        <v>1577</v>
      </c>
      <c r="F134" s="143" t="s">
        <v>1578</v>
      </c>
      <c r="G134" s="144" t="s">
        <v>245</v>
      </c>
      <c r="H134" s="145">
        <v>28.716000000000001</v>
      </c>
      <c r="I134" s="146"/>
      <c r="J134" s="147">
        <f>ROUND(I134*H134,2)</f>
        <v>0</v>
      </c>
      <c r="K134" s="143" t="s">
        <v>227</v>
      </c>
      <c r="L134" s="31"/>
      <c r="M134" s="148" t="s">
        <v>1</v>
      </c>
      <c r="N134" s="149" t="s">
        <v>41</v>
      </c>
      <c r="O134" s="56"/>
      <c r="P134" s="150">
        <f>O134*H134</f>
        <v>0</v>
      </c>
      <c r="Q134" s="150">
        <v>0</v>
      </c>
      <c r="R134" s="150">
        <f>Q134*H134</f>
        <v>0</v>
      </c>
      <c r="S134" s="150">
        <v>0</v>
      </c>
      <c r="T134" s="151">
        <f>S134*H134</f>
        <v>0</v>
      </c>
      <c r="U134" s="30"/>
      <c r="V134" s="30"/>
      <c r="W134" s="30"/>
      <c r="X134" s="30"/>
      <c r="Y134" s="30"/>
      <c r="Z134" s="30"/>
      <c r="AA134" s="30"/>
      <c r="AB134" s="30"/>
      <c r="AC134" s="30"/>
      <c r="AD134" s="30"/>
      <c r="AE134" s="30"/>
      <c r="AR134" s="152" t="s">
        <v>162</v>
      </c>
      <c r="AT134" s="152" t="s">
        <v>164</v>
      </c>
      <c r="AU134" s="152" t="s">
        <v>86</v>
      </c>
      <c r="AY134" s="15" t="s">
        <v>163</v>
      </c>
      <c r="BE134" s="153">
        <f>IF(N134="základní",J134,0)</f>
        <v>0</v>
      </c>
      <c r="BF134" s="153">
        <f>IF(N134="snížená",J134,0)</f>
        <v>0</v>
      </c>
      <c r="BG134" s="153">
        <f>IF(N134="zákl. přenesená",J134,0)</f>
        <v>0</v>
      </c>
      <c r="BH134" s="153">
        <f>IF(N134="sníž. přenesená",J134,0)</f>
        <v>0</v>
      </c>
      <c r="BI134" s="153">
        <f>IF(N134="nulová",J134,0)</f>
        <v>0</v>
      </c>
      <c r="BJ134" s="15" t="s">
        <v>84</v>
      </c>
      <c r="BK134" s="153">
        <f>ROUND(I134*H134,2)</f>
        <v>0</v>
      </c>
      <c r="BL134" s="15" t="s">
        <v>162</v>
      </c>
      <c r="BM134" s="152" t="s">
        <v>1579</v>
      </c>
    </row>
    <row r="135" spans="1:65" s="2" customFormat="1" ht="24.2" customHeight="1">
      <c r="A135" s="30"/>
      <c r="B135" s="140"/>
      <c r="C135" s="141" t="s">
        <v>86</v>
      </c>
      <c r="D135" s="141" t="s">
        <v>164</v>
      </c>
      <c r="E135" s="142" t="s">
        <v>583</v>
      </c>
      <c r="F135" s="143" t="s">
        <v>584</v>
      </c>
      <c r="G135" s="144" t="s">
        <v>245</v>
      </c>
      <c r="H135" s="145">
        <v>28.716000000000001</v>
      </c>
      <c r="I135" s="146"/>
      <c r="J135" s="147">
        <f>ROUND(I135*H135,2)</f>
        <v>0</v>
      </c>
      <c r="K135" s="143" t="s">
        <v>227</v>
      </c>
      <c r="L135" s="31"/>
      <c r="M135" s="148" t="s">
        <v>1</v>
      </c>
      <c r="N135" s="149" t="s">
        <v>41</v>
      </c>
      <c r="O135" s="56"/>
      <c r="P135" s="150">
        <f>O135*H135</f>
        <v>0</v>
      </c>
      <c r="Q135" s="150">
        <v>0</v>
      </c>
      <c r="R135" s="150">
        <f>Q135*H135</f>
        <v>0</v>
      </c>
      <c r="S135" s="150">
        <v>0</v>
      </c>
      <c r="T135" s="151">
        <f>S135*H135</f>
        <v>0</v>
      </c>
      <c r="U135" s="30"/>
      <c r="V135" s="30"/>
      <c r="W135" s="30"/>
      <c r="X135" s="30"/>
      <c r="Y135" s="30"/>
      <c r="Z135" s="30"/>
      <c r="AA135" s="30"/>
      <c r="AB135" s="30"/>
      <c r="AC135" s="30"/>
      <c r="AD135" s="30"/>
      <c r="AE135" s="30"/>
      <c r="AR135" s="152" t="s">
        <v>162</v>
      </c>
      <c r="AT135" s="152" t="s">
        <v>164</v>
      </c>
      <c r="AU135" s="152" t="s">
        <v>86</v>
      </c>
      <c r="AY135" s="15" t="s">
        <v>163</v>
      </c>
      <c r="BE135" s="153">
        <f>IF(N135="základní",J135,0)</f>
        <v>0</v>
      </c>
      <c r="BF135" s="153">
        <f>IF(N135="snížená",J135,0)</f>
        <v>0</v>
      </c>
      <c r="BG135" s="153">
        <f>IF(N135="zákl. přenesená",J135,0)</f>
        <v>0</v>
      </c>
      <c r="BH135" s="153">
        <f>IF(N135="sníž. přenesená",J135,0)</f>
        <v>0</v>
      </c>
      <c r="BI135" s="153">
        <f>IF(N135="nulová",J135,0)</f>
        <v>0</v>
      </c>
      <c r="BJ135" s="15" t="s">
        <v>84</v>
      </c>
      <c r="BK135" s="153">
        <f>ROUND(I135*H135,2)</f>
        <v>0</v>
      </c>
      <c r="BL135" s="15" t="s">
        <v>162</v>
      </c>
      <c r="BM135" s="152" t="s">
        <v>1580</v>
      </c>
    </row>
    <row r="136" spans="1:65" s="2" customFormat="1" ht="24.2" customHeight="1">
      <c r="A136" s="30"/>
      <c r="B136" s="140"/>
      <c r="C136" s="141" t="s">
        <v>135</v>
      </c>
      <c r="D136" s="141" t="s">
        <v>164</v>
      </c>
      <c r="E136" s="142" t="s">
        <v>587</v>
      </c>
      <c r="F136" s="143" t="s">
        <v>588</v>
      </c>
      <c r="G136" s="144" t="s">
        <v>245</v>
      </c>
      <c r="H136" s="145">
        <v>258.44400000000002</v>
      </c>
      <c r="I136" s="146"/>
      <c r="J136" s="147">
        <f>ROUND(I136*H136,2)</f>
        <v>0</v>
      </c>
      <c r="K136" s="143" t="s">
        <v>227</v>
      </c>
      <c r="L136" s="31"/>
      <c r="M136" s="148" t="s">
        <v>1</v>
      </c>
      <c r="N136" s="149" t="s">
        <v>41</v>
      </c>
      <c r="O136" s="56"/>
      <c r="P136" s="150">
        <f>O136*H136</f>
        <v>0</v>
      </c>
      <c r="Q136" s="150">
        <v>0</v>
      </c>
      <c r="R136" s="150">
        <f>Q136*H136</f>
        <v>0</v>
      </c>
      <c r="S136" s="150">
        <v>0</v>
      </c>
      <c r="T136" s="151">
        <f>S136*H136</f>
        <v>0</v>
      </c>
      <c r="U136" s="30"/>
      <c r="V136" s="30"/>
      <c r="W136" s="30"/>
      <c r="X136" s="30"/>
      <c r="Y136" s="30"/>
      <c r="Z136" s="30"/>
      <c r="AA136" s="30"/>
      <c r="AB136" s="30"/>
      <c r="AC136" s="30"/>
      <c r="AD136" s="30"/>
      <c r="AE136" s="30"/>
      <c r="AR136" s="152" t="s">
        <v>162</v>
      </c>
      <c r="AT136" s="152" t="s">
        <v>164</v>
      </c>
      <c r="AU136" s="152" t="s">
        <v>86</v>
      </c>
      <c r="AY136" s="15" t="s">
        <v>163</v>
      </c>
      <c r="BE136" s="153">
        <f>IF(N136="základní",J136,0)</f>
        <v>0</v>
      </c>
      <c r="BF136" s="153">
        <f>IF(N136="snížená",J136,0)</f>
        <v>0</v>
      </c>
      <c r="BG136" s="153">
        <f>IF(N136="zákl. přenesená",J136,0)</f>
        <v>0</v>
      </c>
      <c r="BH136" s="153">
        <f>IF(N136="sníž. přenesená",J136,0)</f>
        <v>0</v>
      </c>
      <c r="BI136" s="153">
        <f>IF(N136="nulová",J136,0)</f>
        <v>0</v>
      </c>
      <c r="BJ136" s="15" t="s">
        <v>84</v>
      </c>
      <c r="BK136" s="153">
        <f>ROUND(I136*H136,2)</f>
        <v>0</v>
      </c>
      <c r="BL136" s="15" t="s">
        <v>162</v>
      </c>
      <c r="BM136" s="152" t="s">
        <v>1581</v>
      </c>
    </row>
    <row r="137" spans="1:65" s="13" customFormat="1" ht="11.25">
      <c r="B137" s="165"/>
      <c r="D137" s="166" t="s">
        <v>229</v>
      </c>
      <c r="F137" s="168" t="s">
        <v>1582</v>
      </c>
      <c r="H137" s="169">
        <v>258.44400000000002</v>
      </c>
      <c r="I137" s="170"/>
      <c r="L137" s="165"/>
      <c r="M137" s="171"/>
      <c r="N137" s="172"/>
      <c r="O137" s="172"/>
      <c r="P137" s="172"/>
      <c r="Q137" s="172"/>
      <c r="R137" s="172"/>
      <c r="S137" s="172"/>
      <c r="T137" s="173"/>
      <c r="AT137" s="167" t="s">
        <v>229</v>
      </c>
      <c r="AU137" s="167" t="s">
        <v>86</v>
      </c>
      <c r="AV137" s="13" t="s">
        <v>86</v>
      </c>
      <c r="AW137" s="13" t="s">
        <v>3</v>
      </c>
      <c r="AX137" s="13" t="s">
        <v>84</v>
      </c>
      <c r="AY137" s="167" t="s">
        <v>163</v>
      </c>
    </row>
    <row r="138" spans="1:65" s="2" customFormat="1" ht="33" customHeight="1">
      <c r="A138" s="30"/>
      <c r="B138" s="140"/>
      <c r="C138" s="141" t="s">
        <v>162</v>
      </c>
      <c r="D138" s="141" t="s">
        <v>164</v>
      </c>
      <c r="E138" s="142" t="s">
        <v>592</v>
      </c>
      <c r="F138" s="143" t="s">
        <v>593</v>
      </c>
      <c r="G138" s="144" t="s">
        <v>245</v>
      </c>
      <c r="H138" s="145">
        <v>28.716000000000001</v>
      </c>
      <c r="I138" s="146"/>
      <c r="J138" s="147">
        <f>ROUND(I138*H138,2)</f>
        <v>0</v>
      </c>
      <c r="K138" s="143" t="s">
        <v>227</v>
      </c>
      <c r="L138" s="31"/>
      <c r="M138" s="148" t="s">
        <v>1</v>
      </c>
      <c r="N138" s="149" t="s">
        <v>41</v>
      </c>
      <c r="O138" s="56"/>
      <c r="P138" s="150">
        <f>O138*H138</f>
        <v>0</v>
      </c>
      <c r="Q138" s="150">
        <v>0</v>
      </c>
      <c r="R138" s="150">
        <f>Q138*H138</f>
        <v>0</v>
      </c>
      <c r="S138" s="150">
        <v>0</v>
      </c>
      <c r="T138" s="151">
        <f>S138*H138</f>
        <v>0</v>
      </c>
      <c r="U138" s="30"/>
      <c r="V138" s="30"/>
      <c r="W138" s="30"/>
      <c r="X138" s="30"/>
      <c r="Y138" s="30"/>
      <c r="Z138" s="30"/>
      <c r="AA138" s="30"/>
      <c r="AB138" s="30"/>
      <c r="AC138" s="30"/>
      <c r="AD138" s="30"/>
      <c r="AE138" s="30"/>
      <c r="AR138" s="152" t="s">
        <v>162</v>
      </c>
      <c r="AT138" s="152" t="s">
        <v>164</v>
      </c>
      <c r="AU138" s="152" t="s">
        <v>86</v>
      </c>
      <c r="AY138" s="15" t="s">
        <v>163</v>
      </c>
      <c r="BE138" s="153">
        <f>IF(N138="základní",J138,0)</f>
        <v>0</v>
      </c>
      <c r="BF138" s="153">
        <f>IF(N138="snížená",J138,0)</f>
        <v>0</v>
      </c>
      <c r="BG138" s="153">
        <f>IF(N138="zákl. přenesená",J138,0)</f>
        <v>0</v>
      </c>
      <c r="BH138" s="153">
        <f>IF(N138="sníž. přenesená",J138,0)</f>
        <v>0</v>
      </c>
      <c r="BI138" s="153">
        <f>IF(N138="nulová",J138,0)</f>
        <v>0</v>
      </c>
      <c r="BJ138" s="15" t="s">
        <v>84</v>
      </c>
      <c r="BK138" s="153">
        <f>ROUND(I138*H138,2)</f>
        <v>0</v>
      </c>
      <c r="BL138" s="15" t="s">
        <v>162</v>
      </c>
      <c r="BM138" s="152" t="s">
        <v>1583</v>
      </c>
    </row>
    <row r="139" spans="1:65" s="11" customFormat="1" ht="25.9" customHeight="1">
      <c r="B139" s="129"/>
      <c r="D139" s="130" t="s">
        <v>75</v>
      </c>
      <c r="E139" s="131" t="s">
        <v>610</v>
      </c>
      <c r="F139" s="131" t="s">
        <v>611</v>
      </c>
      <c r="I139" s="132"/>
      <c r="J139" s="133">
        <f>BK139</f>
        <v>0</v>
      </c>
      <c r="L139" s="129"/>
      <c r="M139" s="134"/>
      <c r="N139" s="135"/>
      <c r="O139" s="135"/>
      <c r="P139" s="136">
        <f>P140+P152+P204+P213+P264+P288+P294+P297</f>
        <v>0</v>
      </c>
      <c r="Q139" s="135"/>
      <c r="R139" s="136">
        <f>R140+R152+R204+R213+R264+R288+R294+R297</f>
        <v>40.92472514</v>
      </c>
      <c r="S139" s="135"/>
      <c r="T139" s="137">
        <f>T140+T152+T204+T213+T264+T288+T294+T297</f>
        <v>28.71622138</v>
      </c>
      <c r="AR139" s="130" t="s">
        <v>86</v>
      </c>
      <c r="AT139" s="138" t="s">
        <v>75</v>
      </c>
      <c r="AU139" s="138" t="s">
        <v>76</v>
      </c>
      <c r="AY139" s="130" t="s">
        <v>163</v>
      </c>
      <c r="BK139" s="139">
        <f>BK140+BK152+BK204+BK213+BK264+BK288+BK294+BK297</f>
        <v>0</v>
      </c>
    </row>
    <row r="140" spans="1:65" s="11" customFormat="1" ht="22.9" customHeight="1">
      <c r="B140" s="129"/>
      <c r="D140" s="130" t="s">
        <v>75</v>
      </c>
      <c r="E140" s="163" t="s">
        <v>651</v>
      </c>
      <c r="F140" s="163" t="s">
        <v>652</v>
      </c>
      <c r="I140" s="132"/>
      <c r="J140" s="164">
        <f>BK140</f>
        <v>0</v>
      </c>
      <c r="L140" s="129"/>
      <c r="M140" s="134"/>
      <c r="N140" s="135"/>
      <c r="O140" s="135"/>
      <c r="P140" s="136">
        <f>SUM(P141:P151)</f>
        <v>0</v>
      </c>
      <c r="Q140" s="135"/>
      <c r="R140" s="136">
        <f>SUM(R141:R151)</f>
        <v>2.8036116000000004</v>
      </c>
      <c r="S140" s="135"/>
      <c r="T140" s="137">
        <f>SUM(T141:T151)</f>
        <v>0</v>
      </c>
      <c r="AR140" s="130" t="s">
        <v>86</v>
      </c>
      <c r="AT140" s="138" t="s">
        <v>75</v>
      </c>
      <c r="AU140" s="138" t="s">
        <v>84</v>
      </c>
      <c r="AY140" s="130" t="s">
        <v>163</v>
      </c>
      <c r="BK140" s="139">
        <f>SUM(BK141:BK151)</f>
        <v>0</v>
      </c>
    </row>
    <row r="141" spans="1:65" s="2" customFormat="1" ht="24.2" customHeight="1">
      <c r="A141" s="30"/>
      <c r="B141" s="140"/>
      <c r="C141" s="141" t="s">
        <v>178</v>
      </c>
      <c r="D141" s="141" t="s">
        <v>164</v>
      </c>
      <c r="E141" s="142" t="s">
        <v>1584</v>
      </c>
      <c r="F141" s="143" t="s">
        <v>1585</v>
      </c>
      <c r="G141" s="144" t="s">
        <v>253</v>
      </c>
      <c r="H141" s="145">
        <v>702.61199999999997</v>
      </c>
      <c r="I141" s="146"/>
      <c r="J141" s="147">
        <f>ROUND(I141*H141,2)</f>
        <v>0</v>
      </c>
      <c r="K141" s="143" t="s">
        <v>227</v>
      </c>
      <c r="L141" s="31"/>
      <c r="M141" s="148" t="s">
        <v>1</v>
      </c>
      <c r="N141" s="149" t="s">
        <v>41</v>
      </c>
      <c r="O141" s="56"/>
      <c r="P141" s="150">
        <f>O141*H141</f>
        <v>0</v>
      </c>
      <c r="Q141" s="150">
        <v>2.9999999999999997E-4</v>
      </c>
      <c r="R141" s="150">
        <f>Q141*H141</f>
        <v>0.21078359999999996</v>
      </c>
      <c r="S141" s="150">
        <v>0</v>
      </c>
      <c r="T141" s="151">
        <f>S141*H141</f>
        <v>0</v>
      </c>
      <c r="U141" s="30"/>
      <c r="V141" s="30"/>
      <c r="W141" s="30"/>
      <c r="X141" s="30"/>
      <c r="Y141" s="30"/>
      <c r="Z141" s="30"/>
      <c r="AA141" s="30"/>
      <c r="AB141" s="30"/>
      <c r="AC141" s="30"/>
      <c r="AD141" s="30"/>
      <c r="AE141" s="30"/>
      <c r="AR141" s="152" t="s">
        <v>289</v>
      </c>
      <c r="AT141" s="152" t="s">
        <v>164</v>
      </c>
      <c r="AU141" s="152" t="s">
        <v>86</v>
      </c>
      <c r="AY141" s="15" t="s">
        <v>163</v>
      </c>
      <c r="BE141" s="153">
        <f>IF(N141="základní",J141,0)</f>
        <v>0</v>
      </c>
      <c r="BF141" s="153">
        <f>IF(N141="snížená",J141,0)</f>
        <v>0</v>
      </c>
      <c r="BG141" s="153">
        <f>IF(N141="zákl. přenesená",J141,0)</f>
        <v>0</v>
      </c>
      <c r="BH141" s="153">
        <f>IF(N141="sníž. přenesená",J141,0)</f>
        <v>0</v>
      </c>
      <c r="BI141" s="153">
        <f>IF(N141="nulová",J141,0)</f>
        <v>0</v>
      </c>
      <c r="BJ141" s="15" t="s">
        <v>84</v>
      </c>
      <c r="BK141" s="153">
        <f>ROUND(I141*H141,2)</f>
        <v>0</v>
      </c>
      <c r="BL141" s="15" t="s">
        <v>289</v>
      </c>
      <c r="BM141" s="152" t="s">
        <v>1586</v>
      </c>
    </row>
    <row r="142" spans="1:65" s="13" customFormat="1" ht="11.25">
      <c r="B142" s="165"/>
      <c r="D142" s="166" t="s">
        <v>229</v>
      </c>
      <c r="E142" s="167" t="s">
        <v>1</v>
      </c>
      <c r="F142" s="168" t="s">
        <v>1587</v>
      </c>
      <c r="H142" s="169">
        <v>702.61199999999997</v>
      </c>
      <c r="I142" s="170"/>
      <c r="L142" s="165"/>
      <c r="M142" s="171"/>
      <c r="N142" s="172"/>
      <c r="O142" s="172"/>
      <c r="P142" s="172"/>
      <c r="Q142" s="172"/>
      <c r="R142" s="172"/>
      <c r="S142" s="172"/>
      <c r="T142" s="173"/>
      <c r="AT142" s="167" t="s">
        <v>229</v>
      </c>
      <c r="AU142" s="167" t="s">
        <v>86</v>
      </c>
      <c r="AV142" s="13" t="s">
        <v>86</v>
      </c>
      <c r="AW142" s="13" t="s">
        <v>32</v>
      </c>
      <c r="AX142" s="13" t="s">
        <v>84</v>
      </c>
      <c r="AY142" s="167" t="s">
        <v>163</v>
      </c>
    </row>
    <row r="143" spans="1:65" s="2" customFormat="1" ht="24.2" customHeight="1">
      <c r="A143" s="30"/>
      <c r="B143" s="140"/>
      <c r="C143" s="174" t="s">
        <v>182</v>
      </c>
      <c r="D143" s="174" t="s">
        <v>618</v>
      </c>
      <c r="E143" s="175" t="s">
        <v>1588</v>
      </c>
      <c r="F143" s="176" t="s">
        <v>1589</v>
      </c>
      <c r="G143" s="177" t="s">
        <v>253</v>
      </c>
      <c r="H143" s="178">
        <v>368.87099999999998</v>
      </c>
      <c r="I143" s="179"/>
      <c r="J143" s="180">
        <f>ROUND(I143*H143,2)</f>
        <v>0</v>
      </c>
      <c r="K143" s="176" t="s">
        <v>227</v>
      </c>
      <c r="L143" s="181"/>
      <c r="M143" s="182" t="s">
        <v>1</v>
      </c>
      <c r="N143" s="183" t="s">
        <v>41</v>
      </c>
      <c r="O143" s="56"/>
      <c r="P143" s="150">
        <f>O143*H143</f>
        <v>0</v>
      </c>
      <c r="Q143" s="150">
        <v>2.8E-3</v>
      </c>
      <c r="R143" s="150">
        <f>Q143*H143</f>
        <v>1.0328387999999999</v>
      </c>
      <c r="S143" s="150">
        <v>0</v>
      </c>
      <c r="T143" s="151">
        <f>S143*H143</f>
        <v>0</v>
      </c>
      <c r="U143" s="30"/>
      <c r="V143" s="30"/>
      <c r="W143" s="30"/>
      <c r="X143" s="30"/>
      <c r="Y143" s="30"/>
      <c r="Z143" s="30"/>
      <c r="AA143" s="30"/>
      <c r="AB143" s="30"/>
      <c r="AC143" s="30"/>
      <c r="AD143" s="30"/>
      <c r="AE143" s="30"/>
      <c r="AR143" s="152" t="s">
        <v>362</v>
      </c>
      <c r="AT143" s="152" t="s">
        <v>618</v>
      </c>
      <c r="AU143" s="152" t="s">
        <v>86</v>
      </c>
      <c r="AY143" s="15" t="s">
        <v>163</v>
      </c>
      <c r="BE143" s="153">
        <f>IF(N143="základní",J143,0)</f>
        <v>0</v>
      </c>
      <c r="BF143" s="153">
        <f>IF(N143="snížená",J143,0)</f>
        <v>0</v>
      </c>
      <c r="BG143" s="153">
        <f>IF(N143="zákl. přenesená",J143,0)</f>
        <v>0</v>
      </c>
      <c r="BH143" s="153">
        <f>IF(N143="sníž. přenesená",J143,0)</f>
        <v>0</v>
      </c>
      <c r="BI143" s="153">
        <f>IF(N143="nulová",J143,0)</f>
        <v>0</v>
      </c>
      <c r="BJ143" s="15" t="s">
        <v>84</v>
      </c>
      <c r="BK143" s="153">
        <f>ROUND(I143*H143,2)</f>
        <v>0</v>
      </c>
      <c r="BL143" s="15" t="s">
        <v>289</v>
      </c>
      <c r="BM143" s="152" t="s">
        <v>1590</v>
      </c>
    </row>
    <row r="144" spans="1:65" s="13" customFormat="1" ht="11.25">
      <c r="B144" s="165"/>
      <c r="D144" s="166" t="s">
        <v>229</v>
      </c>
      <c r="F144" s="168" t="s">
        <v>1591</v>
      </c>
      <c r="H144" s="169">
        <v>368.87099999999998</v>
      </c>
      <c r="I144" s="170"/>
      <c r="L144" s="165"/>
      <c r="M144" s="171"/>
      <c r="N144" s="172"/>
      <c r="O144" s="172"/>
      <c r="P144" s="172"/>
      <c r="Q144" s="172"/>
      <c r="R144" s="172"/>
      <c r="S144" s="172"/>
      <c r="T144" s="173"/>
      <c r="AT144" s="167" t="s">
        <v>229</v>
      </c>
      <c r="AU144" s="167" t="s">
        <v>86</v>
      </c>
      <c r="AV144" s="13" t="s">
        <v>86</v>
      </c>
      <c r="AW144" s="13" t="s">
        <v>3</v>
      </c>
      <c r="AX144" s="13" t="s">
        <v>84</v>
      </c>
      <c r="AY144" s="167" t="s">
        <v>163</v>
      </c>
    </row>
    <row r="145" spans="1:65" s="2" customFormat="1" ht="24.2" customHeight="1">
      <c r="A145" s="30"/>
      <c r="B145" s="140"/>
      <c r="C145" s="174" t="s">
        <v>186</v>
      </c>
      <c r="D145" s="174" t="s">
        <v>618</v>
      </c>
      <c r="E145" s="175" t="s">
        <v>1592</v>
      </c>
      <c r="F145" s="176" t="s">
        <v>1593</v>
      </c>
      <c r="G145" s="177" t="s">
        <v>253</v>
      </c>
      <c r="H145" s="178">
        <v>368.87099999999998</v>
      </c>
      <c r="I145" s="179"/>
      <c r="J145" s="180">
        <f>ROUND(I145*H145,2)</f>
        <v>0</v>
      </c>
      <c r="K145" s="176" t="s">
        <v>227</v>
      </c>
      <c r="L145" s="181"/>
      <c r="M145" s="182" t="s">
        <v>1</v>
      </c>
      <c r="N145" s="183" t="s">
        <v>41</v>
      </c>
      <c r="O145" s="56"/>
      <c r="P145" s="150">
        <f>O145*H145</f>
        <v>0</v>
      </c>
      <c r="Q145" s="150">
        <v>4.1999999999999997E-3</v>
      </c>
      <c r="R145" s="150">
        <f>Q145*H145</f>
        <v>1.5492581999999999</v>
      </c>
      <c r="S145" s="150">
        <v>0</v>
      </c>
      <c r="T145" s="151">
        <f>S145*H145</f>
        <v>0</v>
      </c>
      <c r="U145" s="30"/>
      <c r="V145" s="30"/>
      <c r="W145" s="30"/>
      <c r="X145" s="30"/>
      <c r="Y145" s="30"/>
      <c r="Z145" s="30"/>
      <c r="AA145" s="30"/>
      <c r="AB145" s="30"/>
      <c r="AC145" s="30"/>
      <c r="AD145" s="30"/>
      <c r="AE145" s="30"/>
      <c r="AR145" s="152" t="s">
        <v>362</v>
      </c>
      <c r="AT145" s="152" t="s">
        <v>618</v>
      </c>
      <c r="AU145" s="152" t="s">
        <v>86</v>
      </c>
      <c r="AY145" s="15" t="s">
        <v>163</v>
      </c>
      <c r="BE145" s="153">
        <f>IF(N145="základní",J145,0)</f>
        <v>0</v>
      </c>
      <c r="BF145" s="153">
        <f>IF(N145="snížená",J145,0)</f>
        <v>0</v>
      </c>
      <c r="BG145" s="153">
        <f>IF(N145="zákl. přenesená",J145,0)</f>
        <v>0</v>
      </c>
      <c r="BH145" s="153">
        <f>IF(N145="sníž. přenesená",J145,0)</f>
        <v>0</v>
      </c>
      <c r="BI145" s="153">
        <f>IF(N145="nulová",J145,0)</f>
        <v>0</v>
      </c>
      <c r="BJ145" s="15" t="s">
        <v>84</v>
      </c>
      <c r="BK145" s="153">
        <f>ROUND(I145*H145,2)</f>
        <v>0</v>
      </c>
      <c r="BL145" s="15" t="s">
        <v>289</v>
      </c>
      <c r="BM145" s="152" t="s">
        <v>1594</v>
      </c>
    </row>
    <row r="146" spans="1:65" s="13" customFormat="1" ht="11.25">
      <c r="B146" s="165"/>
      <c r="D146" s="166" t="s">
        <v>229</v>
      </c>
      <c r="F146" s="168" t="s">
        <v>1591</v>
      </c>
      <c r="H146" s="169">
        <v>368.87099999999998</v>
      </c>
      <c r="I146" s="170"/>
      <c r="L146" s="165"/>
      <c r="M146" s="171"/>
      <c r="N146" s="172"/>
      <c r="O146" s="172"/>
      <c r="P146" s="172"/>
      <c r="Q146" s="172"/>
      <c r="R146" s="172"/>
      <c r="S146" s="172"/>
      <c r="T146" s="173"/>
      <c r="AT146" s="167" t="s">
        <v>229</v>
      </c>
      <c r="AU146" s="167" t="s">
        <v>86</v>
      </c>
      <c r="AV146" s="13" t="s">
        <v>86</v>
      </c>
      <c r="AW146" s="13" t="s">
        <v>3</v>
      </c>
      <c r="AX146" s="13" t="s">
        <v>84</v>
      </c>
      <c r="AY146" s="167" t="s">
        <v>163</v>
      </c>
    </row>
    <row r="147" spans="1:65" s="2" customFormat="1" ht="21.75" customHeight="1">
      <c r="A147" s="30"/>
      <c r="B147" s="140"/>
      <c r="C147" s="141" t="s">
        <v>190</v>
      </c>
      <c r="D147" s="141" t="s">
        <v>164</v>
      </c>
      <c r="E147" s="142" t="s">
        <v>1595</v>
      </c>
      <c r="F147" s="143" t="s">
        <v>1596</v>
      </c>
      <c r="G147" s="144" t="s">
        <v>226</v>
      </c>
      <c r="H147" s="145">
        <v>0.48299999999999998</v>
      </c>
      <c r="I147" s="146"/>
      <c r="J147" s="147">
        <f>ROUND(I147*H147,2)</f>
        <v>0</v>
      </c>
      <c r="K147" s="143" t="s">
        <v>227</v>
      </c>
      <c r="L147" s="31"/>
      <c r="M147" s="148" t="s">
        <v>1</v>
      </c>
      <c r="N147" s="149" t="s">
        <v>41</v>
      </c>
      <c r="O147" s="56"/>
      <c r="P147" s="150">
        <f>O147*H147</f>
        <v>0</v>
      </c>
      <c r="Q147" s="150">
        <v>1.0500000000000001E-2</v>
      </c>
      <c r="R147" s="150">
        <f>Q147*H147</f>
        <v>5.0715000000000005E-3</v>
      </c>
      <c r="S147" s="150">
        <v>0</v>
      </c>
      <c r="T147" s="151">
        <f>S147*H147</f>
        <v>0</v>
      </c>
      <c r="U147" s="30"/>
      <c r="V147" s="30"/>
      <c r="W147" s="30"/>
      <c r="X147" s="30"/>
      <c r="Y147" s="30"/>
      <c r="Z147" s="30"/>
      <c r="AA147" s="30"/>
      <c r="AB147" s="30"/>
      <c r="AC147" s="30"/>
      <c r="AD147" s="30"/>
      <c r="AE147" s="30"/>
      <c r="AR147" s="152" t="s">
        <v>162</v>
      </c>
      <c r="AT147" s="152" t="s">
        <v>164</v>
      </c>
      <c r="AU147" s="152" t="s">
        <v>86</v>
      </c>
      <c r="AY147" s="15" t="s">
        <v>163</v>
      </c>
      <c r="BE147" s="153">
        <f>IF(N147="základní",J147,0)</f>
        <v>0</v>
      </c>
      <c r="BF147" s="153">
        <f>IF(N147="snížená",J147,0)</f>
        <v>0</v>
      </c>
      <c r="BG147" s="153">
        <f>IF(N147="zákl. přenesená",J147,0)</f>
        <v>0</v>
      </c>
      <c r="BH147" s="153">
        <f>IF(N147="sníž. přenesená",J147,0)</f>
        <v>0</v>
      </c>
      <c r="BI147" s="153">
        <f>IF(N147="nulová",J147,0)</f>
        <v>0</v>
      </c>
      <c r="BJ147" s="15" t="s">
        <v>84</v>
      </c>
      <c r="BK147" s="153">
        <f>ROUND(I147*H147,2)</f>
        <v>0</v>
      </c>
      <c r="BL147" s="15" t="s">
        <v>162</v>
      </c>
      <c r="BM147" s="152" t="s">
        <v>1597</v>
      </c>
    </row>
    <row r="148" spans="1:65" s="13" customFormat="1" ht="11.25">
      <c r="B148" s="165"/>
      <c r="D148" s="166" t="s">
        <v>229</v>
      </c>
      <c r="E148" s="167" t="s">
        <v>1</v>
      </c>
      <c r="F148" s="168" t="s">
        <v>1598</v>
      </c>
      <c r="H148" s="169">
        <v>0.48299999999999998</v>
      </c>
      <c r="I148" s="170"/>
      <c r="L148" s="165"/>
      <c r="M148" s="171"/>
      <c r="N148" s="172"/>
      <c r="O148" s="172"/>
      <c r="P148" s="172"/>
      <c r="Q148" s="172"/>
      <c r="R148" s="172"/>
      <c r="S148" s="172"/>
      <c r="T148" s="173"/>
      <c r="AT148" s="167" t="s">
        <v>229</v>
      </c>
      <c r="AU148" s="167" t="s">
        <v>86</v>
      </c>
      <c r="AV148" s="13" t="s">
        <v>86</v>
      </c>
      <c r="AW148" s="13" t="s">
        <v>32</v>
      </c>
      <c r="AX148" s="13" t="s">
        <v>84</v>
      </c>
      <c r="AY148" s="167" t="s">
        <v>163</v>
      </c>
    </row>
    <row r="149" spans="1:65" s="2" customFormat="1" ht="24.2" customHeight="1">
      <c r="A149" s="30"/>
      <c r="B149" s="140"/>
      <c r="C149" s="141" t="s">
        <v>257</v>
      </c>
      <c r="D149" s="141" t="s">
        <v>164</v>
      </c>
      <c r="E149" s="142" t="s">
        <v>1599</v>
      </c>
      <c r="F149" s="143" t="s">
        <v>1600</v>
      </c>
      <c r="G149" s="144" t="s">
        <v>226</v>
      </c>
      <c r="H149" s="145">
        <v>0.53900000000000003</v>
      </c>
      <c r="I149" s="146"/>
      <c r="J149" s="147">
        <f>ROUND(I149*H149,2)</f>
        <v>0</v>
      </c>
      <c r="K149" s="143" t="s">
        <v>227</v>
      </c>
      <c r="L149" s="31"/>
      <c r="M149" s="148" t="s">
        <v>1</v>
      </c>
      <c r="N149" s="149" t="s">
        <v>41</v>
      </c>
      <c r="O149" s="56"/>
      <c r="P149" s="150">
        <f>O149*H149</f>
        <v>0</v>
      </c>
      <c r="Q149" s="150">
        <v>1.0500000000000001E-2</v>
      </c>
      <c r="R149" s="150">
        <f>Q149*H149</f>
        <v>5.6595000000000005E-3</v>
      </c>
      <c r="S149" s="150">
        <v>0</v>
      </c>
      <c r="T149" s="151">
        <f>S149*H149</f>
        <v>0</v>
      </c>
      <c r="U149" s="30"/>
      <c r="V149" s="30"/>
      <c r="W149" s="30"/>
      <c r="X149" s="30"/>
      <c r="Y149" s="30"/>
      <c r="Z149" s="30"/>
      <c r="AA149" s="30"/>
      <c r="AB149" s="30"/>
      <c r="AC149" s="30"/>
      <c r="AD149" s="30"/>
      <c r="AE149" s="30"/>
      <c r="AR149" s="152" t="s">
        <v>289</v>
      </c>
      <c r="AT149" s="152" t="s">
        <v>164</v>
      </c>
      <c r="AU149" s="152" t="s">
        <v>86</v>
      </c>
      <c r="AY149" s="15" t="s">
        <v>163</v>
      </c>
      <c r="BE149" s="153">
        <f>IF(N149="základní",J149,0)</f>
        <v>0</v>
      </c>
      <c r="BF149" s="153">
        <f>IF(N149="snížená",J149,0)</f>
        <v>0</v>
      </c>
      <c r="BG149" s="153">
        <f>IF(N149="zákl. přenesená",J149,0)</f>
        <v>0</v>
      </c>
      <c r="BH149" s="153">
        <f>IF(N149="sníž. přenesená",J149,0)</f>
        <v>0</v>
      </c>
      <c r="BI149" s="153">
        <f>IF(N149="nulová",J149,0)</f>
        <v>0</v>
      </c>
      <c r="BJ149" s="15" t="s">
        <v>84</v>
      </c>
      <c r="BK149" s="153">
        <f>ROUND(I149*H149,2)</f>
        <v>0</v>
      </c>
      <c r="BL149" s="15" t="s">
        <v>289</v>
      </c>
      <c r="BM149" s="152" t="s">
        <v>1601</v>
      </c>
    </row>
    <row r="150" spans="1:65" s="13" customFormat="1" ht="11.25">
      <c r="B150" s="165"/>
      <c r="D150" s="166" t="s">
        <v>229</v>
      </c>
      <c r="E150" s="167" t="s">
        <v>1</v>
      </c>
      <c r="F150" s="168" t="s">
        <v>1602</v>
      </c>
      <c r="H150" s="169">
        <v>0.53900000000000003</v>
      </c>
      <c r="I150" s="170"/>
      <c r="L150" s="165"/>
      <c r="M150" s="171"/>
      <c r="N150" s="172"/>
      <c r="O150" s="172"/>
      <c r="P150" s="172"/>
      <c r="Q150" s="172"/>
      <c r="R150" s="172"/>
      <c r="S150" s="172"/>
      <c r="T150" s="173"/>
      <c r="AT150" s="167" t="s">
        <v>229</v>
      </c>
      <c r="AU150" s="167" t="s">
        <v>86</v>
      </c>
      <c r="AV150" s="13" t="s">
        <v>86</v>
      </c>
      <c r="AW150" s="13" t="s">
        <v>32</v>
      </c>
      <c r="AX150" s="13" t="s">
        <v>84</v>
      </c>
      <c r="AY150" s="167" t="s">
        <v>163</v>
      </c>
    </row>
    <row r="151" spans="1:65" s="2" customFormat="1" ht="24.2" customHeight="1">
      <c r="A151" s="30"/>
      <c r="B151" s="140"/>
      <c r="C151" s="141" t="s">
        <v>89</v>
      </c>
      <c r="D151" s="141" t="s">
        <v>164</v>
      </c>
      <c r="E151" s="142" t="s">
        <v>1603</v>
      </c>
      <c r="F151" s="143" t="s">
        <v>1604</v>
      </c>
      <c r="G151" s="144" t="s">
        <v>649</v>
      </c>
      <c r="H151" s="184"/>
      <c r="I151" s="146"/>
      <c r="J151" s="147">
        <f>ROUND(I151*H151,2)</f>
        <v>0</v>
      </c>
      <c r="K151" s="143" t="s">
        <v>227</v>
      </c>
      <c r="L151" s="31"/>
      <c r="M151" s="148" t="s">
        <v>1</v>
      </c>
      <c r="N151" s="149" t="s">
        <v>41</v>
      </c>
      <c r="O151" s="56"/>
      <c r="P151" s="150">
        <f>O151*H151</f>
        <v>0</v>
      </c>
      <c r="Q151" s="150">
        <v>0</v>
      </c>
      <c r="R151" s="150">
        <f>Q151*H151</f>
        <v>0</v>
      </c>
      <c r="S151" s="150">
        <v>0</v>
      </c>
      <c r="T151" s="151">
        <f>S151*H151</f>
        <v>0</v>
      </c>
      <c r="U151" s="30"/>
      <c r="V151" s="30"/>
      <c r="W151" s="30"/>
      <c r="X151" s="30"/>
      <c r="Y151" s="30"/>
      <c r="Z151" s="30"/>
      <c r="AA151" s="30"/>
      <c r="AB151" s="30"/>
      <c r="AC151" s="30"/>
      <c r="AD151" s="30"/>
      <c r="AE151" s="30"/>
      <c r="AR151" s="152" t="s">
        <v>289</v>
      </c>
      <c r="AT151" s="152" t="s">
        <v>164</v>
      </c>
      <c r="AU151" s="152" t="s">
        <v>86</v>
      </c>
      <c r="AY151" s="15" t="s">
        <v>163</v>
      </c>
      <c r="BE151" s="153">
        <f>IF(N151="základní",J151,0)</f>
        <v>0</v>
      </c>
      <c r="BF151" s="153">
        <f>IF(N151="snížená",J151,0)</f>
        <v>0</v>
      </c>
      <c r="BG151" s="153">
        <f>IF(N151="zákl. přenesená",J151,0)</f>
        <v>0</v>
      </c>
      <c r="BH151" s="153">
        <f>IF(N151="sníž. přenesená",J151,0)</f>
        <v>0</v>
      </c>
      <c r="BI151" s="153">
        <f>IF(N151="nulová",J151,0)</f>
        <v>0</v>
      </c>
      <c r="BJ151" s="15" t="s">
        <v>84</v>
      </c>
      <c r="BK151" s="153">
        <f>ROUND(I151*H151,2)</f>
        <v>0</v>
      </c>
      <c r="BL151" s="15" t="s">
        <v>289</v>
      </c>
      <c r="BM151" s="152" t="s">
        <v>1605</v>
      </c>
    </row>
    <row r="152" spans="1:65" s="11" customFormat="1" ht="22.9" customHeight="1">
      <c r="B152" s="129"/>
      <c r="D152" s="130" t="s">
        <v>75</v>
      </c>
      <c r="E152" s="163" t="s">
        <v>699</v>
      </c>
      <c r="F152" s="163" t="s">
        <v>700</v>
      </c>
      <c r="I152" s="132"/>
      <c r="J152" s="164">
        <f>BK152</f>
        <v>0</v>
      </c>
      <c r="L152" s="129"/>
      <c r="M152" s="134"/>
      <c r="N152" s="135"/>
      <c r="O152" s="135"/>
      <c r="P152" s="136">
        <f>SUM(P153:P203)</f>
        <v>0</v>
      </c>
      <c r="Q152" s="135"/>
      <c r="R152" s="136">
        <f>SUM(R153:R203)</f>
        <v>7.3416407399999999</v>
      </c>
      <c r="S152" s="135"/>
      <c r="T152" s="137">
        <f>SUM(T153:T203)</f>
        <v>3.2328001999999998</v>
      </c>
      <c r="AR152" s="130" t="s">
        <v>86</v>
      </c>
      <c r="AT152" s="138" t="s">
        <v>75</v>
      </c>
      <c r="AU152" s="138" t="s">
        <v>84</v>
      </c>
      <c r="AY152" s="130" t="s">
        <v>163</v>
      </c>
      <c r="BK152" s="139">
        <f>SUM(BK153:BK203)</f>
        <v>0</v>
      </c>
    </row>
    <row r="153" spans="1:65" s="2" customFormat="1" ht="24.2" customHeight="1">
      <c r="A153" s="30"/>
      <c r="B153" s="140"/>
      <c r="C153" s="141" t="s">
        <v>266</v>
      </c>
      <c r="D153" s="141" t="s">
        <v>164</v>
      </c>
      <c r="E153" s="142" t="s">
        <v>1606</v>
      </c>
      <c r="F153" s="143" t="s">
        <v>1607</v>
      </c>
      <c r="G153" s="144" t="s">
        <v>329</v>
      </c>
      <c r="H153" s="145">
        <v>51.51</v>
      </c>
      <c r="I153" s="146"/>
      <c r="J153" s="147">
        <f>ROUND(I153*H153,2)</f>
        <v>0</v>
      </c>
      <c r="K153" s="143" t="s">
        <v>227</v>
      </c>
      <c r="L153" s="31"/>
      <c r="M153" s="148" t="s">
        <v>1</v>
      </c>
      <c r="N153" s="149" t="s">
        <v>41</v>
      </c>
      <c r="O153" s="56"/>
      <c r="P153" s="150">
        <f>O153*H153</f>
        <v>0</v>
      </c>
      <c r="Q153" s="150">
        <v>0</v>
      </c>
      <c r="R153" s="150">
        <f>Q153*H153</f>
        <v>0</v>
      </c>
      <c r="S153" s="150">
        <v>1.2319999999999999E-2</v>
      </c>
      <c r="T153" s="151">
        <f>S153*H153</f>
        <v>0.63460319999999992</v>
      </c>
      <c r="U153" s="30"/>
      <c r="V153" s="30"/>
      <c r="W153" s="30"/>
      <c r="X153" s="30"/>
      <c r="Y153" s="30"/>
      <c r="Z153" s="30"/>
      <c r="AA153" s="30"/>
      <c r="AB153" s="30"/>
      <c r="AC153" s="30"/>
      <c r="AD153" s="30"/>
      <c r="AE153" s="30"/>
      <c r="AR153" s="152" t="s">
        <v>289</v>
      </c>
      <c r="AT153" s="152" t="s">
        <v>164</v>
      </c>
      <c r="AU153" s="152" t="s">
        <v>86</v>
      </c>
      <c r="AY153" s="15" t="s">
        <v>163</v>
      </c>
      <c r="BE153" s="153">
        <f>IF(N153="základní",J153,0)</f>
        <v>0</v>
      </c>
      <c r="BF153" s="153">
        <f>IF(N153="snížená",J153,0)</f>
        <v>0</v>
      </c>
      <c r="BG153" s="153">
        <f>IF(N153="zákl. přenesená",J153,0)</f>
        <v>0</v>
      </c>
      <c r="BH153" s="153">
        <f>IF(N153="sníž. přenesená",J153,0)</f>
        <v>0</v>
      </c>
      <c r="BI153" s="153">
        <f>IF(N153="nulová",J153,0)</f>
        <v>0</v>
      </c>
      <c r="BJ153" s="15" t="s">
        <v>84</v>
      </c>
      <c r="BK153" s="153">
        <f>ROUND(I153*H153,2)</f>
        <v>0</v>
      </c>
      <c r="BL153" s="15" t="s">
        <v>289</v>
      </c>
      <c r="BM153" s="152" t="s">
        <v>1608</v>
      </c>
    </row>
    <row r="154" spans="1:65" s="13" customFormat="1" ht="11.25">
      <c r="B154" s="165"/>
      <c r="D154" s="166" t="s">
        <v>229</v>
      </c>
      <c r="E154" s="167" t="s">
        <v>1</v>
      </c>
      <c r="F154" s="168" t="s">
        <v>1609</v>
      </c>
      <c r="H154" s="169">
        <v>28.2</v>
      </c>
      <c r="I154" s="170"/>
      <c r="L154" s="165"/>
      <c r="M154" s="171"/>
      <c r="N154" s="172"/>
      <c r="O154" s="172"/>
      <c r="P154" s="172"/>
      <c r="Q154" s="172"/>
      <c r="R154" s="172"/>
      <c r="S154" s="172"/>
      <c r="T154" s="173"/>
      <c r="AT154" s="167" t="s">
        <v>229</v>
      </c>
      <c r="AU154" s="167" t="s">
        <v>86</v>
      </c>
      <c r="AV154" s="13" t="s">
        <v>86</v>
      </c>
      <c r="AW154" s="13" t="s">
        <v>32</v>
      </c>
      <c r="AX154" s="13" t="s">
        <v>76</v>
      </c>
      <c r="AY154" s="167" t="s">
        <v>163</v>
      </c>
    </row>
    <row r="155" spans="1:65" s="13" customFormat="1" ht="11.25">
      <c r="B155" s="165"/>
      <c r="D155" s="166" t="s">
        <v>229</v>
      </c>
      <c r="E155" s="167" t="s">
        <v>1</v>
      </c>
      <c r="F155" s="168" t="s">
        <v>1610</v>
      </c>
      <c r="H155" s="169">
        <v>5.62</v>
      </c>
      <c r="I155" s="170"/>
      <c r="L155" s="165"/>
      <c r="M155" s="171"/>
      <c r="N155" s="172"/>
      <c r="O155" s="172"/>
      <c r="P155" s="172"/>
      <c r="Q155" s="172"/>
      <c r="R155" s="172"/>
      <c r="S155" s="172"/>
      <c r="T155" s="173"/>
      <c r="AT155" s="167" t="s">
        <v>229</v>
      </c>
      <c r="AU155" s="167" t="s">
        <v>86</v>
      </c>
      <c r="AV155" s="13" t="s">
        <v>86</v>
      </c>
      <c r="AW155" s="13" t="s">
        <v>32</v>
      </c>
      <c r="AX155" s="13" t="s">
        <v>76</v>
      </c>
      <c r="AY155" s="167" t="s">
        <v>163</v>
      </c>
    </row>
    <row r="156" spans="1:65" s="13" customFormat="1" ht="11.25">
      <c r="B156" s="165"/>
      <c r="D156" s="166" t="s">
        <v>229</v>
      </c>
      <c r="E156" s="167" t="s">
        <v>1</v>
      </c>
      <c r="F156" s="168" t="s">
        <v>1611</v>
      </c>
      <c r="H156" s="169">
        <v>3.05</v>
      </c>
      <c r="I156" s="170"/>
      <c r="L156" s="165"/>
      <c r="M156" s="171"/>
      <c r="N156" s="172"/>
      <c r="O156" s="172"/>
      <c r="P156" s="172"/>
      <c r="Q156" s="172"/>
      <c r="R156" s="172"/>
      <c r="S156" s="172"/>
      <c r="T156" s="173"/>
      <c r="AT156" s="167" t="s">
        <v>229</v>
      </c>
      <c r="AU156" s="167" t="s">
        <v>86</v>
      </c>
      <c r="AV156" s="13" t="s">
        <v>86</v>
      </c>
      <c r="AW156" s="13" t="s">
        <v>32</v>
      </c>
      <c r="AX156" s="13" t="s">
        <v>76</v>
      </c>
      <c r="AY156" s="167" t="s">
        <v>163</v>
      </c>
    </row>
    <row r="157" spans="1:65" s="13" customFormat="1" ht="11.25">
      <c r="B157" s="165"/>
      <c r="D157" s="166" t="s">
        <v>229</v>
      </c>
      <c r="E157" s="167" t="s">
        <v>1</v>
      </c>
      <c r="F157" s="168" t="s">
        <v>1612</v>
      </c>
      <c r="H157" s="169">
        <v>6.84</v>
      </c>
      <c r="I157" s="170"/>
      <c r="L157" s="165"/>
      <c r="M157" s="171"/>
      <c r="N157" s="172"/>
      <c r="O157" s="172"/>
      <c r="P157" s="172"/>
      <c r="Q157" s="172"/>
      <c r="R157" s="172"/>
      <c r="S157" s="172"/>
      <c r="T157" s="173"/>
      <c r="AT157" s="167" t="s">
        <v>229</v>
      </c>
      <c r="AU157" s="167" t="s">
        <v>86</v>
      </c>
      <c r="AV157" s="13" t="s">
        <v>86</v>
      </c>
      <c r="AW157" s="13" t="s">
        <v>32</v>
      </c>
      <c r="AX157" s="13" t="s">
        <v>76</v>
      </c>
      <c r="AY157" s="167" t="s">
        <v>163</v>
      </c>
    </row>
    <row r="158" spans="1:65" s="13" customFormat="1" ht="11.25">
      <c r="B158" s="165"/>
      <c r="D158" s="166" t="s">
        <v>229</v>
      </c>
      <c r="E158" s="167" t="s">
        <v>1</v>
      </c>
      <c r="F158" s="168" t="s">
        <v>1613</v>
      </c>
      <c r="H158" s="169">
        <v>7.8</v>
      </c>
      <c r="I158" s="170"/>
      <c r="L158" s="165"/>
      <c r="M158" s="171"/>
      <c r="N158" s="172"/>
      <c r="O158" s="172"/>
      <c r="P158" s="172"/>
      <c r="Q158" s="172"/>
      <c r="R158" s="172"/>
      <c r="S158" s="172"/>
      <c r="T158" s="173"/>
      <c r="AT158" s="167" t="s">
        <v>229</v>
      </c>
      <c r="AU158" s="167" t="s">
        <v>86</v>
      </c>
      <c r="AV158" s="13" t="s">
        <v>86</v>
      </c>
      <c r="AW158" s="13" t="s">
        <v>32</v>
      </c>
      <c r="AX158" s="13" t="s">
        <v>76</v>
      </c>
      <c r="AY158" s="167" t="s">
        <v>163</v>
      </c>
    </row>
    <row r="159" spans="1:65" s="2" customFormat="1" ht="33" customHeight="1">
      <c r="A159" s="30"/>
      <c r="B159" s="140"/>
      <c r="C159" s="141" t="s">
        <v>8</v>
      </c>
      <c r="D159" s="141" t="s">
        <v>164</v>
      </c>
      <c r="E159" s="142" t="s">
        <v>1614</v>
      </c>
      <c r="F159" s="143" t="s">
        <v>1615</v>
      </c>
      <c r="G159" s="144" t="s">
        <v>329</v>
      </c>
      <c r="H159" s="145">
        <v>386.56</v>
      </c>
      <c r="I159" s="146"/>
      <c r="J159" s="147">
        <f>ROUND(I159*H159,2)</f>
        <v>0</v>
      </c>
      <c r="K159" s="143" t="s">
        <v>227</v>
      </c>
      <c r="L159" s="31"/>
      <c r="M159" s="148" t="s">
        <v>1</v>
      </c>
      <c r="N159" s="149" t="s">
        <v>41</v>
      </c>
      <c r="O159" s="56"/>
      <c r="P159" s="150">
        <f>O159*H159</f>
        <v>0</v>
      </c>
      <c r="Q159" s="150">
        <v>0</v>
      </c>
      <c r="R159" s="150">
        <f>Q159*H159</f>
        <v>0</v>
      </c>
      <c r="S159" s="150">
        <v>0</v>
      </c>
      <c r="T159" s="151">
        <f>S159*H159</f>
        <v>0</v>
      </c>
      <c r="U159" s="30"/>
      <c r="V159" s="30"/>
      <c r="W159" s="30"/>
      <c r="X159" s="30"/>
      <c r="Y159" s="30"/>
      <c r="Z159" s="30"/>
      <c r="AA159" s="30"/>
      <c r="AB159" s="30"/>
      <c r="AC159" s="30"/>
      <c r="AD159" s="30"/>
      <c r="AE159" s="30"/>
      <c r="AR159" s="152" t="s">
        <v>289</v>
      </c>
      <c r="AT159" s="152" t="s">
        <v>164</v>
      </c>
      <c r="AU159" s="152" t="s">
        <v>86</v>
      </c>
      <c r="AY159" s="15" t="s">
        <v>163</v>
      </c>
      <c r="BE159" s="153">
        <f>IF(N159="základní",J159,0)</f>
        <v>0</v>
      </c>
      <c r="BF159" s="153">
        <f>IF(N159="snížená",J159,0)</f>
        <v>0</v>
      </c>
      <c r="BG159" s="153">
        <f>IF(N159="zákl. přenesená",J159,0)</f>
        <v>0</v>
      </c>
      <c r="BH159" s="153">
        <f>IF(N159="sníž. přenesená",J159,0)</f>
        <v>0</v>
      </c>
      <c r="BI159" s="153">
        <f>IF(N159="nulová",J159,0)</f>
        <v>0</v>
      </c>
      <c r="BJ159" s="15" t="s">
        <v>84</v>
      </c>
      <c r="BK159" s="153">
        <f>ROUND(I159*H159,2)</f>
        <v>0</v>
      </c>
      <c r="BL159" s="15" t="s">
        <v>289</v>
      </c>
      <c r="BM159" s="152" t="s">
        <v>1616</v>
      </c>
    </row>
    <row r="160" spans="1:65" s="13" customFormat="1" ht="11.25">
      <c r="B160" s="165"/>
      <c r="D160" s="166" t="s">
        <v>229</v>
      </c>
      <c r="E160" s="167" t="s">
        <v>1</v>
      </c>
      <c r="F160" s="168" t="s">
        <v>1617</v>
      </c>
      <c r="H160" s="169">
        <v>379.44</v>
      </c>
      <c r="I160" s="170"/>
      <c r="L160" s="165"/>
      <c r="M160" s="171"/>
      <c r="N160" s="172"/>
      <c r="O160" s="172"/>
      <c r="P160" s="172"/>
      <c r="Q160" s="172"/>
      <c r="R160" s="172"/>
      <c r="S160" s="172"/>
      <c r="T160" s="173"/>
      <c r="AT160" s="167" t="s">
        <v>229</v>
      </c>
      <c r="AU160" s="167" t="s">
        <v>86</v>
      </c>
      <c r="AV160" s="13" t="s">
        <v>86</v>
      </c>
      <c r="AW160" s="13" t="s">
        <v>32</v>
      </c>
      <c r="AX160" s="13" t="s">
        <v>76</v>
      </c>
      <c r="AY160" s="167" t="s">
        <v>163</v>
      </c>
    </row>
    <row r="161" spans="1:65" s="13" customFormat="1" ht="11.25">
      <c r="B161" s="165"/>
      <c r="D161" s="166" t="s">
        <v>229</v>
      </c>
      <c r="E161" s="167" t="s">
        <v>1</v>
      </c>
      <c r="F161" s="168" t="s">
        <v>1618</v>
      </c>
      <c r="H161" s="169">
        <v>7.12</v>
      </c>
      <c r="I161" s="170"/>
      <c r="L161" s="165"/>
      <c r="M161" s="171"/>
      <c r="N161" s="172"/>
      <c r="O161" s="172"/>
      <c r="P161" s="172"/>
      <c r="Q161" s="172"/>
      <c r="R161" s="172"/>
      <c r="S161" s="172"/>
      <c r="T161" s="173"/>
      <c r="AT161" s="167" t="s">
        <v>229</v>
      </c>
      <c r="AU161" s="167" t="s">
        <v>86</v>
      </c>
      <c r="AV161" s="13" t="s">
        <v>86</v>
      </c>
      <c r="AW161" s="13" t="s">
        <v>32</v>
      </c>
      <c r="AX161" s="13" t="s">
        <v>76</v>
      </c>
      <c r="AY161" s="167" t="s">
        <v>163</v>
      </c>
    </row>
    <row r="162" spans="1:65" s="2" customFormat="1" ht="21.75" customHeight="1">
      <c r="A162" s="30"/>
      <c r="B162" s="140"/>
      <c r="C162" s="174" t="s">
        <v>277</v>
      </c>
      <c r="D162" s="174" t="s">
        <v>618</v>
      </c>
      <c r="E162" s="175" t="s">
        <v>1261</v>
      </c>
      <c r="F162" s="176" t="s">
        <v>1262</v>
      </c>
      <c r="G162" s="177" t="s">
        <v>226</v>
      </c>
      <c r="H162" s="178">
        <v>2.0379999999999998</v>
      </c>
      <c r="I162" s="179"/>
      <c r="J162" s="180">
        <f>ROUND(I162*H162,2)</f>
        <v>0</v>
      </c>
      <c r="K162" s="176" t="s">
        <v>227</v>
      </c>
      <c r="L162" s="181"/>
      <c r="M162" s="182" t="s">
        <v>1</v>
      </c>
      <c r="N162" s="183" t="s">
        <v>41</v>
      </c>
      <c r="O162" s="56"/>
      <c r="P162" s="150">
        <f>O162*H162</f>
        <v>0</v>
      </c>
      <c r="Q162" s="150">
        <v>0.55000000000000004</v>
      </c>
      <c r="R162" s="150">
        <f>Q162*H162</f>
        <v>1.1209</v>
      </c>
      <c r="S162" s="150">
        <v>0</v>
      </c>
      <c r="T162" s="151">
        <f>S162*H162</f>
        <v>0</v>
      </c>
      <c r="U162" s="30"/>
      <c r="V162" s="30"/>
      <c r="W162" s="30"/>
      <c r="X162" s="30"/>
      <c r="Y162" s="30"/>
      <c r="Z162" s="30"/>
      <c r="AA162" s="30"/>
      <c r="AB162" s="30"/>
      <c r="AC162" s="30"/>
      <c r="AD162" s="30"/>
      <c r="AE162" s="30"/>
      <c r="AR162" s="152" t="s">
        <v>362</v>
      </c>
      <c r="AT162" s="152" t="s">
        <v>618</v>
      </c>
      <c r="AU162" s="152" t="s">
        <v>86</v>
      </c>
      <c r="AY162" s="15" t="s">
        <v>163</v>
      </c>
      <c r="BE162" s="153">
        <f>IF(N162="základní",J162,0)</f>
        <v>0</v>
      </c>
      <c r="BF162" s="153">
        <f>IF(N162="snížená",J162,0)</f>
        <v>0</v>
      </c>
      <c r="BG162" s="153">
        <f>IF(N162="zákl. přenesená",J162,0)</f>
        <v>0</v>
      </c>
      <c r="BH162" s="153">
        <f>IF(N162="sníž. přenesená",J162,0)</f>
        <v>0</v>
      </c>
      <c r="BI162" s="153">
        <f>IF(N162="nulová",J162,0)</f>
        <v>0</v>
      </c>
      <c r="BJ162" s="15" t="s">
        <v>84</v>
      </c>
      <c r="BK162" s="153">
        <f>ROUND(I162*H162,2)</f>
        <v>0</v>
      </c>
      <c r="BL162" s="15" t="s">
        <v>289</v>
      </c>
      <c r="BM162" s="152" t="s">
        <v>1619</v>
      </c>
    </row>
    <row r="163" spans="1:65" s="13" customFormat="1" ht="11.25">
      <c r="B163" s="165"/>
      <c r="D163" s="166" t="s">
        <v>229</v>
      </c>
      <c r="E163" s="167" t="s">
        <v>1</v>
      </c>
      <c r="F163" s="168" t="s">
        <v>1620</v>
      </c>
      <c r="H163" s="169">
        <v>1.853</v>
      </c>
      <c r="I163" s="170"/>
      <c r="L163" s="165"/>
      <c r="M163" s="171"/>
      <c r="N163" s="172"/>
      <c r="O163" s="172"/>
      <c r="P163" s="172"/>
      <c r="Q163" s="172"/>
      <c r="R163" s="172"/>
      <c r="S163" s="172"/>
      <c r="T163" s="173"/>
      <c r="AT163" s="167" t="s">
        <v>229</v>
      </c>
      <c r="AU163" s="167" t="s">
        <v>86</v>
      </c>
      <c r="AV163" s="13" t="s">
        <v>86</v>
      </c>
      <c r="AW163" s="13" t="s">
        <v>32</v>
      </c>
      <c r="AX163" s="13" t="s">
        <v>84</v>
      </c>
      <c r="AY163" s="167" t="s">
        <v>163</v>
      </c>
    </row>
    <row r="164" spans="1:65" s="13" customFormat="1" ht="11.25">
      <c r="B164" s="165"/>
      <c r="D164" s="166" t="s">
        <v>229</v>
      </c>
      <c r="F164" s="168" t="s">
        <v>1621</v>
      </c>
      <c r="H164" s="169">
        <v>2.0379999999999998</v>
      </c>
      <c r="I164" s="170"/>
      <c r="L164" s="165"/>
      <c r="M164" s="171"/>
      <c r="N164" s="172"/>
      <c r="O164" s="172"/>
      <c r="P164" s="172"/>
      <c r="Q164" s="172"/>
      <c r="R164" s="172"/>
      <c r="S164" s="172"/>
      <c r="T164" s="173"/>
      <c r="AT164" s="167" t="s">
        <v>229</v>
      </c>
      <c r="AU164" s="167" t="s">
        <v>86</v>
      </c>
      <c r="AV164" s="13" t="s">
        <v>86</v>
      </c>
      <c r="AW164" s="13" t="s">
        <v>3</v>
      </c>
      <c r="AX164" s="13" t="s">
        <v>84</v>
      </c>
      <c r="AY164" s="167" t="s">
        <v>163</v>
      </c>
    </row>
    <row r="165" spans="1:65" s="2" customFormat="1" ht="24.2" customHeight="1">
      <c r="A165" s="30"/>
      <c r="B165" s="140"/>
      <c r="C165" s="141" t="s">
        <v>281</v>
      </c>
      <c r="D165" s="141" t="s">
        <v>164</v>
      </c>
      <c r="E165" s="142" t="s">
        <v>1622</v>
      </c>
      <c r="F165" s="143" t="s">
        <v>1623</v>
      </c>
      <c r="G165" s="144" t="s">
        <v>329</v>
      </c>
      <c r="H165" s="145">
        <v>51.51</v>
      </c>
      <c r="I165" s="146"/>
      <c r="J165" s="147">
        <f>ROUND(I165*H165,2)</f>
        <v>0</v>
      </c>
      <c r="K165" s="143" t="s">
        <v>227</v>
      </c>
      <c r="L165" s="31"/>
      <c r="M165" s="148" t="s">
        <v>1</v>
      </c>
      <c r="N165" s="149" t="s">
        <v>41</v>
      </c>
      <c r="O165" s="56"/>
      <c r="P165" s="150">
        <f>O165*H165</f>
        <v>0</v>
      </c>
      <c r="Q165" s="150">
        <v>1.363E-2</v>
      </c>
      <c r="R165" s="150">
        <f>Q165*H165</f>
        <v>0.70208129999999991</v>
      </c>
      <c r="S165" s="150">
        <v>0</v>
      </c>
      <c r="T165" s="151">
        <f>S165*H165</f>
        <v>0</v>
      </c>
      <c r="U165" s="30"/>
      <c r="V165" s="30"/>
      <c r="W165" s="30"/>
      <c r="X165" s="30"/>
      <c r="Y165" s="30"/>
      <c r="Z165" s="30"/>
      <c r="AA165" s="30"/>
      <c r="AB165" s="30"/>
      <c r="AC165" s="30"/>
      <c r="AD165" s="30"/>
      <c r="AE165" s="30"/>
      <c r="AR165" s="152" t="s">
        <v>289</v>
      </c>
      <c r="AT165" s="152" t="s">
        <v>164</v>
      </c>
      <c r="AU165" s="152" t="s">
        <v>86</v>
      </c>
      <c r="AY165" s="15" t="s">
        <v>163</v>
      </c>
      <c r="BE165" s="153">
        <f>IF(N165="základní",J165,0)</f>
        <v>0</v>
      </c>
      <c r="BF165" s="153">
        <f>IF(N165="snížená",J165,0)</f>
        <v>0</v>
      </c>
      <c r="BG165" s="153">
        <f>IF(N165="zákl. přenesená",J165,0)</f>
        <v>0</v>
      </c>
      <c r="BH165" s="153">
        <f>IF(N165="sníž. přenesená",J165,0)</f>
        <v>0</v>
      </c>
      <c r="BI165" s="153">
        <f>IF(N165="nulová",J165,0)</f>
        <v>0</v>
      </c>
      <c r="BJ165" s="15" t="s">
        <v>84</v>
      </c>
      <c r="BK165" s="153">
        <f>ROUND(I165*H165,2)</f>
        <v>0</v>
      </c>
      <c r="BL165" s="15" t="s">
        <v>289</v>
      </c>
      <c r="BM165" s="152" t="s">
        <v>1624</v>
      </c>
    </row>
    <row r="166" spans="1:65" s="13" customFormat="1" ht="11.25">
      <c r="B166" s="165"/>
      <c r="D166" s="166" t="s">
        <v>229</v>
      </c>
      <c r="E166" s="167" t="s">
        <v>1</v>
      </c>
      <c r="F166" s="168" t="s">
        <v>1609</v>
      </c>
      <c r="H166" s="169">
        <v>28.2</v>
      </c>
      <c r="I166" s="170"/>
      <c r="L166" s="165"/>
      <c r="M166" s="171"/>
      <c r="N166" s="172"/>
      <c r="O166" s="172"/>
      <c r="P166" s="172"/>
      <c r="Q166" s="172"/>
      <c r="R166" s="172"/>
      <c r="S166" s="172"/>
      <c r="T166" s="173"/>
      <c r="AT166" s="167" t="s">
        <v>229</v>
      </c>
      <c r="AU166" s="167" t="s">
        <v>86</v>
      </c>
      <c r="AV166" s="13" t="s">
        <v>86</v>
      </c>
      <c r="AW166" s="13" t="s">
        <v>32</v>
      </c>
      <c r="AX166" s="13" t="s">
        <v>76</v>
      </c>
      <c r="AY166" s="167" t="s">
        <v>163</v>
      </c>
    </row>
    <row r="167" spans="1:65" s="13" customFormat="1" ht="11.25">
      <c r="B167" s="165"/>
      <c r="D167" s="166" t="s">
        <v>229</v>
      </c>
      <c r="E167" s="167" t="s">
        <v>1</v>
      </c>
      <c r="F167" s="168" t="s">
        <v>1610</v>
      </c>
      <c r="H167" s="169">
        <v>5.62</v>
      </c>
      <c r="I167" s="170"/>
      <c r="L167" s="165"/>
      <c r="M167" s="171"/>
      <c r="N167" s="172"/>
      <c r="O167" s="172"/>
      <c r="P167" s="172"/>
      <c r="Q167" s="172"/>
      <c r="R167" s="172"/>
      <c r="S167" s="172"/>
      <c r="T167" s="173"/>
      <c r="AT167" s="167" t="s">
        <v>229</v>
      </c>
      <c r="AU167" s="167" t="s">
        <v>86</v>
      </c>
      <c r="AV167" s="13" t="s">
        <v>86</v>
      </c>
      <c r="AW167" s="13" t="s">
        <v>32</v>
      </c>
      <c r="AX167" s="13" t="s">
        <v>76</v>
      </c>
      <c r="AY167" s="167" t="s">
        <v>163</v>
      </c>
    </row>
    <row r="168" spans="1:65" s="13" customFormat="1" ht="11.25">
      <c r="B168" s="165"/>
      <c r="D168" s="166" t="s">
        <v>229</v>
      </c>
      <c r="E168" s="167" t="s">
        <v>1</v>
      </c>
      <c r="F168" s="168" t="s">
        <v>1611</v>
      </c>
      <c r="H168" s="169">
        <v>3.05</v>
      </c>
      <c r="I168" s="170"/>
      <c r="L168" s="165"/>
      <c r="M168" s="171"/>
      <c r="N168" s="172"/>
      <c r="O168" s="172"/>
      <c r="P168" s="172"/>
      <c r="Q168" s="172"/>
      <c r="R168" s="172"/>
      <c r="S168" s="172"/>
      <c r="T168" s="173"/>
      <c r="AT168" s="167" t="s">
        <v>229</v>
      </c>
      <c r="AU168" s="167" t="s">
        <v>86</v>
      </c>
      <c r="AV168" s="13" t="s">
        <v>86</v>
      </c>
      <c r="AW168" s="13" t="s">
        <v>32</v>
      </c>
      <c r="AX168" s="13" t="s">
        <v>76</v>
      </c>
      <c r="AY168" s="167" t="s">
        <v>163</v>
      </c>
    </row>
    <row r="169" spans="1:65" s="13" customFormat="1" ht="11.25">
      <c r="B169" s="165"/>
      <c r="D169" s="166" t="s">
        <v>229</v>
      </c>
      <c r="E169" s="167" t="s">
        <v>1</v>
      </c>
      <c r="F169" s="168" t="s">
        <v>1612</v>
      </c>
      <c r="H169" s="169">
        <v>6.84</v>
      </c>
      <c r="I169" s="170"/>
      <c r="L169" s="165"/>
      <c r="M169" s="171"/>
      <c r="N169" s="172"/>
      <c r="O169" s="172"/>
      <c r="P169" s="172"/>
      <c r="Q169" s="172"/>
      <c r="R169" s="172"/>
      <c r="S169" s="172"/>
      <c r="T169" s="173"/>
      <c r="AT169" s="167" t="s">
        <v>229</v>
      </c>
      <c r="AU169" s="167" t="s">
        <v>86</v>
      </c>
      <c r="AV169" s="13" t="s">
        <v>86</v>
      </c>
      <c r="AW169" s="13" t="s">
        <v>32</v>
      </c>
      <c r="AX169" s="13" t="s">
        <v>76</v>
      </c>
      <c r="AY169" s="167" t="s">
        <v>163</v>
      </c>
    </row>
    <row r="170" spans="1:65" s="13" customFormat="1" ht="11.25">
      <c r="B170" s="165"/>
      <c r="D170" s="166" t="s">
        <v>229</v>
      </c>
      <c r="E170" s="167" t="s">
        <v>1</v>
      </c>
      <c r="F170" s="168" t="s">
        <v>1613</v>
      </c>
      <c r="H170" s="169">
        <v>7.8</v>
      </c>
      <c r="I170" s="170"/>
      <c r="L170" s="165"/>
      <c r="M170" s="171"/>
      <c r="N170" s="172"/>
      <c r="O170" s="172"/>
      <c r="P170" s="172"/>
      <c r="Q170" s="172"/>
      <c r="R170" s="172"/>
      <c r="S170" s="172"/>
      <c r="T170" s="173"/>
      <c r="AT170" s="167" t="s">
        <v>229</v>
      </c>
      <c r="AU170" s="167" t="s">
        <v>86</v>
      </c>
      <c r="AV170" s="13" t="s">
        <v>86</v>
      </c>
      <c r="AW170" s="13" t="s">
        <v>32</v>
      </c>
      <c r="AX170" s="13" t="s">
        <v>76</v>
      </c>
      <c r="AY170" s="167" t="s">
        <v>163</v>
      </c>
    </row>
    <row r="171" spans="1:65" s="2" customFormat="1" ht="33" customHeight="1">
      <c r="A171" s="30"/>
      <c r="B171" s="140"/>
      <c r="C171" s="141" t="s">
        <v>285</v>
      </c>
      <c r="D171" s="141" t="s">
        <v>164</v>
      </c>
      <c r="E171" s="142" t="s">
        <v>1625</v>
      </c>
      <c r="F171" s="143" t="s">
        <v>1626</v>
      </c>
      <c r="G171" s="144" t="s">
        <v>253</v>
      </c>
      <c r="H171" s="145">
        <v>20.440000000000001</v>
      </c>
      <c r="I171" s="146"/>
      <c r="J171" s="147">
        <f>ROUND(I171*H171,2)</f>
        <v>0</v>
      </c>
      <c r="K171" s="143" t="s">
        <v>227</v>
      </c>
      <c r="L171" s="31"/>
      <c r="M171" s="148" t="s">
        <v>1</v>
      </c>
      <c r="N171" s="149" t="s">
        <v>41</v>
      </c>
      <c r="O171" s="56"/>
      <c r="P171" s="150">
        <f>O171*H171</f>
        <v>0</v>
      </c>
      <c r="Q171" s="150">
        <v>1.1520000000000001E-2</v>
      </c>
      <c r="R171" s="150">
        <f>Q171*H171</f>
        <v>0.23546880000000003</v>
      </c>
      <c r="S171" s="150">
        <v>0</v>
      </c>
      <c r="T171" s="151">
        <f>S171*H171</f>
        <v>0</v>
      </c>
      <c r="U171" s="30"/>
      <c r="V171" s="30"/>
      <c r="W171" s="30"/>
      <c r="X171" s="30"/>
      <c r="Y171" s="30"/>
      <c r="Z171" s="30"/>
      <c r="AA171" s="30"/>
      <c r="AB171" s="30"/>
      <c r="AC171" s="30"/>
      <c r="AD171" s="30"/>
      <c r="AE171" s="30"/>
      <c r="AR171" s="152" t="s">
        <v>289</v>
      </c>
      <c r="AT171" s="152" t="s">
        <v>164</v>
      </c>
      <c r="AU171" s="152" t="s">
        <v>86</v>
      </c>
      <c r="AY171" s="15" t="s">
        <v>163</v>
      </c>
      <c r="BE171" s="153">
        <f>IF(N171="základní",J171,0)</f>
        <v>0</v>
      </c>
      <c r="BF171" s="153">
        <f>IF(N171="snížená",J171,0)</f>
        <v>0</v>
      </c>
      <c r="BG171" s="153">
        <f>IF(N171="zákl. přenesená",J171,0)</f>
        <v>0</v>
      </c>
      <c r="BH171" s="153">
        <f>IF(N171="sníž. přenesená",J171,0)</f>
        <v>0</v>
      </c>
      <c r="BI171" s="153">
        <f>IF(N171="nulová",J171,0)</f>
        <v>0</v>
      </c>
      <c r="BJ171" s="15" t="s">
        <v>84</v>
      </c>
      <c r="BK171" s="153">
        <f>ROUND(I171*H171,2)</f>
        <v>0</v>
      </c>
      <c r="BL171" s="15" t="s">
        <v>289</v>
      </c>
      <c r="BM171" s="152" t="s">
        <v>1627</v>
      </c>
    </row>
    <row r="172" spans="1:65" s="13" customFormat="1" ht="11.25">
      <c r="B172" s="165"/>
      <c r="D172" s="166" t="s">
        <v>229</v>
      </c>
      <c r="E172" s="167" t="s">
        <v>1</v>
      </c>
      <c r="F172" s="168" t="s">
        <v>1628</v>
      </c>
      <c r="H172" s="169">
        <v>10.78</v>
      </c>
      <c r="I172" s="170"/>
      <c r="L172" s="165"/>
      <c r="M172" s="171"/>
      <c r="N172" s="172"/>
      <c r="O172" s="172"/>
      <c r="P172" s="172"/>
      <c r="Q172" s="172"/>
      <c r="R172" s="172"/>
      <c r="S172" s="172"/>
      <c r="T172" s="173"/>
      <c r="AT172" s="167" t="s">
        <v>229</v>
      </c>
      <c r="AU172" s="167" t="s">
        <v>86</v>
      </c>
      <c r="AV172" s="13" t="s">
        <v>86</v>
      </c>
      <c r="AW172" s="13" t="s">
        <v>32</v>
      </c>
      <c r="AX172" s="13" t="s">
        <v>76</v>
      </c>
      <c r="AY172" s="167" t="s">
        <v>163</v>
      </c>
    </row>
    <row r="173" spans="1:65" s="13" customFormat="1" ht="11.25">
      <c r="B173" s="165"/>
      <c r="D173" s="166" t="s">
        <v>229</v>
      </c>
      <c r="E173" s="167" t="s">
        <v>1</v>
      </c>
      <c r="F173" s="168" t="s">
        <v>1629</v>
      </c>
      <c r="H173" s="169">
        <v>9.66</v>
      </c>
      <c r="I173" s="170"/>
      <c r="L173" s="165"/>
      <c r="M173" s="171"/>
      <c r="N173" s="172"/>
      <c r="O173" s="172"/>
      <c r="P173" s="172"/>
      <c r="Q173" s="172"/>
      <c r="R173" s="172"/>
      <c r="S173" s="172"/>
      <c r="T173" s="173"/>
      <c r="AT173" s="167" t="s">
        <v>229</v>
      </c>
      <c r="AU173" s="167" t="s">
        <v>86</v>
      </c>
      <c r="AV173" s="13" t="s">
        <v>86</v>
      </c>
      <c r="AW173" s="13" t="s">
        <v>32</v>
      </c>
      <c r="AX173" s="13" t="s">
        <v>76</v>
      </c>
      <c r="AY173" s="167" t="s">
        <v>163</v>
      </c>
    </row>
    <row r="174" spans="1:65" s="2" customFormat="1" ht="33" customHeight="1">
      <c r="A174" s="30"/>
      <c r="B174" s="140"/>
      <c r="C174" s="141" t="s">
        <v>289</v>
      </c>
      <c r="D174" s="141" t="s">
        <v>164</v>
      </c>
      <c r="E174" s="142" t="s">
        <v>1630</v>
      </c>
      <c r="F174" s="143" t="s">
        <v>1631</v>
      </c>
      <c r="G174" s="144" t="s">
        <v>253</v>
      </c>
      <c r="H174" s="145">
        <v>29.99</v>
      </c>
      <c r="I174" s="146"/>
      <c r="J174" s="147">
        <f>ROUND(I174*H174,2)</f>
        <v>0</v>
      </c>
      <c r="K174" s="143" t="s">
        <v>227</v>
      </c>
      <c r="L174" s="31"/>
      <c r="M174" s="148" t="s">
        <v>1</v>
      </c>
      <c r="N174" s="149" t="s">
        <v>41</v>
      </c>
      <c r="O174" s="56"/>
      <c r="P174" s="150">
        <f>O174*H174</f>
        <v>0</v>
      </c>
      <c r="Q174" s="150">
        <v>0</v>
      </c>
      <c r="R174" s="150">
        <f>Q174*H174</f>
        <v>0</v>
      </c>
      <c r="S174" s="150">
        <v>0</v>
      </c>
      <c r="T174" s="151">
        <f>S174*H174</f>
        <v>0</v>
      </c>
      <c r="U174" s="30"/>
      <c r="V174" s="30"/>
      <c r="W174" s="30"/>
      <c r="X174" s="30"/>
      <c r="Y174" s="30"/>
      <c r="Z174" s="30"/>
      <c r="AA174" s="30"/>
      <c r="AB174" s="30"/>
      <c r="AC174" s="30"/>
      <c r="AD174" s="30"/>
      <c r="AE174" s="30"/>
      <c r="AR174" s="152" t="s">
        <v>289</v>
      </c>
      <c r="AT174" s="152" t="s">
        <v>164</v>
      </c>
      <c r="AU174" s="152" t="s">
        <v>86</v>
      </c>
      <c r="AY174" s="15" t="s">
        <v>163</v>
      </c>
      <c r="BE174" s="153">
        <f>IF(N174="základní",J174,0)</f>
        <v>0</v>
      </c>
      <c r="BF174" s="153">
        <f>IF(N174="snížená",J174,0)</f>
        <v>0</v>
      </c>
      <c r="BG174" s="153">
        <f>IF(N174="zákl. přenesená",J174,0)</f>
        <v>0</v>
      </c>
      <c r="BH174" s="153">
        <f>IF(N174="sníž. přenesená",J174,0)</f>
        <v>0</v>
      </c>
      <c r="BI174" s="153">
        <f>IF(N174="nulová",J174,0)</f>
        <v>0</v>
      </c>
      <c r="BJ174" s="15" t="s">
        <v>84</v>
      </c>
      <c r="BK174" s="153">
        <f>ROUND(I174*H174,2)</f>
        <v>0</v>
      </c>
      <c r="BL174" s="15" t="s">
        <v>289</v>
      </c>
      <c r="BM174" s="152" t="s">
        <v>1632</v>
      </c>
    </row>
    <row r="175" spans="1:65" s="13" customFormat="1" ht="11.25">
      <c r="B175" s="165"/>
      <c r="D175" s="166" t="s">
        <v>229</v>
      </c>
      <c r="E175" s="167" t="s">
        <v>1</v>
      </c>
      <c r="F175" s="168" t="s">
        <v>1633</v>
      </c>
      <c r="H175" s="169">
        <v>14.04</v>
      </c>
      <c r="I175" s="170"/>
      <c r="L175" s="165"/>
      <c r="M175" s="171"/>
      <c r="N175" s="172"/>
      <c r="O175" s="172"/>
      <c r="P175" s="172"/>
      <c r="Q175" s="172"/>
      <c r="R175" s="172"/>
      <c r="S175" s="172"/>
      <c r="T175" s="173"/>
      <c r="AT175" s="167" t="s">
        <v>229</v>
      </c>
      <c r="AU175" s="167" t="s">
        <v>86</v>
      </c>
      <c r="AV175" s="13" t="s">
        <v>86</v>
      </c>
      <c r="AW175" s="13" t="s">
        <v>32</v>
      </c>
      <c r="AX175" s="13" t="s">
        <v>76</v>
      </c>
      <c r="AY175" s="167" t="s">
        <v>163</v>
      </c>
    </row>
    <row r="176" spans="1:65" s="13" customFormat="1" ht="11.25">
      <c r="B176" s="165"/>
      <c r="D176" s="166" t="s">
        <v>229</v>
      </c>
      <c r="E176" s="167" t="s">
        <v>1</v>
      </c>
      <c r="F176" s="168" t="s">
        <v>1634</v>
      </c>
      <c r="H176" s="169">
        <v>15.95</v>
      </c>
      <c r="I176" s="170"/>
      <c r="L176" s="165"/>
      <c r="M176" s="171"/>
      <c r="N176" s="172"/>
      <c r="O176" s="172"/>
      <c r="P176" s="172"/>
      <c r="Q176" s="172"/>
      <c r="R176" s="172"/>
      <c r="S176" s="172"/>
      <c r="T176" s="173"/>
      <c r="AT176" s="167" t="s">
        <v>229</v>
      </c>
      <c r="AU176" s="167" t="s">
        <v>86</v>
      </c>
      <c r="AV176" s="13" t="s">
        <v>86</v>
      </c>
      <c r="AW176" s="13" t="s">
        <v>32</v>
      </c>
      <c r="AX176" s="13" t="s">
        <v>76</v>
      </c>
      <c r="AY176" s="167" t="s">
        <v>163</v>
      </c>
    </row>
    <row r="177" spans="1:65" s="2" customFormat="1" ht="16.5" customHeight="1">
      <c r="A177" s="30"/>
      <c r="B177" s="140"/>
      <c r="C177" s="174" t="s">
        <v>293</v>
      </c>
      <c r="D177" s="174" t="s">
        <v>618</v>
      </c>
      <c r="E177" s="175" t="s">
        <v>706</v>
      </c>
      <c r="F177" s="176" t="s">
        <v>707</v>
      </c>
      <c r="G177" s="177" t="s">
        <v>226</v>
      </c>
      <c r="H177" s="178">
        <v>0.82499999999999996</v>
      </c>
      <c r="I177" s="179"/>
      <c r="J177" s="180">
        <f>ROUND(I177*H177,2)</f>
        <v>0</v>
      </c>
      <c r="K177" s="176" t="s">
        <v>227</v>
      </c>
      <c r="L177" s="181"/>
      <c r="M177" s="182" t="s">
        <v>1</v>
      </c>
      <c r="N177" s="183" t="s">
        <v>41</v>
      </c>
      <c r="O177" s="56"/>
      <c r="P177" s="150">
        <f>O177*H177</f>
        <v>0</v>
      </c>
      <c r="Q177" s="150">
        <v>0.55000000000000004</v>
      </c>
      <c r="R177" s="150">
        <f>Q177*H177</f>
        <v>0.45374999999999999</v>
      </c>
      <c r="S177" s="150">
        <v>0</v>
      </c>
      <c r="T177" s="151">
        <f>S177*H177</f>
        <v>0</v>
      </c>
      <c r="U177" s="30"/>
      <c r="V177" s="30"/>
      <c r="W177" s="30"/>
      <c r="X177" s="30"/>
      <c r="Y177" s="30"/>
      <c r="Z177" s="30"/>
      <c r="AA177" s="30"/>
      <c r="AB177" s="30"/>
      <c r="AC177" s="30"/>
      <c r="AD177" s="30"/>
      <c r="AE177" s="30"/>
      <c r="AR177" s="152" t="s">
        <v>362</v>
      </c>
      <c r="AT177" s="152" t="s">
        <v>618</v>
      </c>
      <c r="AU177" s="152" t="s">
        <v>86</v>
      </c>
      <c r="AY177" s="15" t="s">
        <v>163</v>
      </c>
      <c r="BE177" s="153">
        <f>IF(N177="základní",J177,0)</f>
        <v>0</v>
      </c>
      <c r="BF177" s="153">
        <f>IF(N177="snížená",J177,0)</f>
        <v>0</v>
      </c>
      <c r="BG177" s="153">
        <f>IF(N177="zákl. přenesená",J177,0)</f>
        <v>0</v>
      </c>
      <c r="BH177" s="153">
        <f>IF(N177="sníž. přenesená",J177,0)</f>
        <v>0</v>
      </c>
      <c r="BI177" s="153">
        <f>IF(N177="nulová",J177,0)</f>
        <v>0</v>
      </c>
      <c r="BJ177" s="15" t="s">
        <v>84</v>
      </c>
      <c r="BK177" s="153">
        <f>ROUND(I177*H177,2)</f>
        <v>0</v>
      </c>
      <c r="BL177" s="15" t="s">
        <v>289</v>
      </c>
      <c r="BM177" s="152" t="s">
        <v>1635</v>
      </c>
    </row>
    <row r="178" spans="1:65" s="13" customFormat="1" ht="11.25">
      <c r="B178" s="165"/>
      <c r="D178" s="166" t="s">
        <v>229</v>
      </c>
      <c r="E178" s="167" t="s">
        <v>1</v>
      </c>
      <c r="F178" s="168" t="s">
        <v>1636</v>
      </c>
      <c r="H178" s="169">
        <v>0.75</v>
      </c>
      <c r="I178" s="170"/>
      <c r="L178" s="165"/>
      <c r="M178" s="171"/>
      <c r="N178" s="172"/>
      <c r="O178" s="172"/>
      <c r="P178" s="172"/>
      <c r="Q178" s="172"/>
      <c r="R178" s="172"/>
      <c r="S178" s="172"/>
      <c r="T178" s="173"/>
      <c r="AT178" s="167" t="s">
        <v>229</v>
      </c>
      <c r="AU178" s="167" t="s">
        <v>86</v>
      </c>
      <c r="AV178" s="13" t="s">
        <v>86</v>
      </c>
      <c r="AW178" s="13" t="s">
        <v>32</v>
      </c>
      <c r="AX178" s="13" t="s">
        <v>84</v>
      </c>
      <c r="AY178" s="167" t="s">
        <v>163</v>
      </c>
    </row>
    <row r="179" spans="1:65" s="13" customFormat="1" ht="11.25">
      <c r="B179" s="165"/>
      <c r="D179" s="166" t="s">
        <v>229</v>
      </c>
      <c r="F179" s="168" t="s">
        <v>1637</v>
      </c>
      <c r="H179" s="169">
        <v>0.82499999999999996</v>
      </c>
      <c r="I179" s="170"/>
      <c r="L179" s="165"/>
      <c r="M179" s="171"/>
      <c r="N179" s="172"/>
      <c r="O179" s="172"/>
      <c r="P179" s="172"/>
      <c r="Q179" s="172"/>
      <c r="R179" s="172"/>
      <c r="S179" s="172"/>
      <c r="T179" s="173"/>
      <c r="AT179" s="167" t="s">
        <v>229</v>
      </c>
      <c r="AU179" s="167" t="s">
        <v>86</v>
      </c>
      <c r="AV179" s="13" t="s">
        <v>86</v>
      </c>
      <c r="AW179" s="13" t="s">
        <v>3</v>
      </c>
      <c r="AX179" s="13" t="s">
        <v>84</v>
      </c>
      <c r="AY179" s="167" t="s">
        <v>163</v>
      </c>
    </row>
    <row r="180" spans="1:65" s="2" customFormat="1" ht="24.2" customHeight="1">
      <c r="A180" s="30"/>
      <c r="B180" s="140"/>
      <c r="C180" s="141" t="s">
        <v>297</v>
      </c>
      <c r="D180" s="141" t="s">
        <v>164</v>
      </c>
      <c r="E180" s="142" t="s">
        <v>1638</v>
      </c>
      <c r="F180" s="143" t="s">
        <v>1639</v>
      </c>
      <c r="G180" s="144" t="s">
        <v>253</v>
      </c>
      <c r="H180" s="145">
        <v>371.17099999999999</v>
      </c>
      <c r="I180" s="146"/>
      <c r="J180" s="147">
        <f>ROUND(I180*H180,2)</f>
        <v>0</v>
      </c>
      <c r="K180" s="143" t="s">
        <v>227</v>
      </c>
      <c r="L180" s="31"/>
      <c r="M180" s="148" t="s">
        <v>1</v>
      </c>
      <c r="N180" s="149" t="s">
        <v>41</v>
      </c>
      <c r="O180" s="56"/>
      <c r="P180" s="150">
        <f>O180*H180</f>
        <v>0</v>
      </c>
      <c r="Q180" s="150">
        <v>0</v>
      </c>
      <c r="R180" s="150">
        <f>Q180*H180</f>
        <v>0</v>
      </c>
      <c r="S180" s="150">
        <v>0</v>
      </c>
      <c r="T180" s="151">
        <f>S180*H180</f>
        <v>0</v>
      </c>
      <c r="U180" s="30"/>
      <c r="V180" s="30"/>
      <c r="W180" s="30"/>
      <c r="X180" s="30"/>
      <c r="Y180" s="30"/>
      <c r="Z180" s="30"/>
      <c r="AA180" s="30"/>
      <c r="AB180" s="30"/>
      <c r="AC180" s="30"/>
      <c r="AD180" s="30"/>
      <c r="AE180" s="30"/>
      <c r="AR180" s="152" t="s">
        <v>289</v>
      </c>
      <c r="AT180" s="152" t="s">
        <v>164</v>
      </c>
      <c r="AU180" s="152" t="s">
        <v>86</v>
      </c>
      <c r="AY180" s="15" t="s">
        <v>163</v>
      </c>
      <c r="BE180" s="153">
        <f>IF(N180="základní",J180,0)</f>
        <v>0</v>
      </c>
      <c r="BF180" s="153">
        <f>IF(N180="snížená",J180,0)</f>
        <v>0</v>
      </c>
      <c r="BG180" s="153">
        <f>IF(N180="zákl. přenesená",J180,0)</f>
        <v>0</v>
      </c>
      <c r="BH180" s="153">
        <f>IF(N180="sníž. přenesená",J180,0)</f>
        <v>0</v>
      </c>
      <c r="BI180" s="153">
        <f>IF(N180="nulová",J180,0)</f>
        <v>0</v>
      </c>
      <c r="BJ180" s="15" t="s">
        <v>84</v>
      </c>
      <c r="BK180" s="153">
        <f>ROUND(I180*H180,2)</f>
        <v>0</v>
      </c>
      <c r="BL180" s="15" t="s">
        <v>289</v>
      </c>
      <c r="BM180" s="152" t="s">
        <v>1640</v>
      </c>
    </row>
    <row r="181" spans="1:65" s="13" customFormat="1" ht="11.25">
      <c r="B181" s="165"/>
      <c r="D181" s="166" t="s">
        <v>229</v>
      </c>
      <c r="E181" s="167" t="s">
        <v>1</v>
      </c>
      <c r="F181" s="168" t="s">
        <v>1641</v>
      </c>
      <c r="H181" s="169">
        <v>366.79199999999997</v>
      </c>
      <c r="I181" s="170"/>
      <c r="L181" s="165"/>
      <c r="M181" s="171"/>
      <c r="N181" s="172"/>
      <c r="O181" s="172"/>
      <c r="P181" s="172"/>
      <c r="Q181" s="172"/>
      <c r="R181" s="172"/>
      <c r="S181" s="172"/>
      <c r="T181" s="173"/>
      <c r="AT181" s="167" t="s">
        <v>229</v>
      </c>
      <c r="AU181" s="167" t="s">
        <v>86</v>
      </c>
      <c r="AV181" s="13" t="s">
        <v>86</v>
      </c>
      <c r="AW181" s="13" t="s">
        <v>32</v>
      </c>
      <c r="AX181" s="13" t="s">
        <v>76</v>
      </c>
      <c r="AY181" s="167" t="s">
        <v>163</v>
      </c>
    </row>
    <row r="182" spans="1:65" s="13" customFormat="1" ht="11.25">
      <c r="B182" s="165"/>
      <c r="D182" s="166" t="s">
        <v>229</v>
      </c>
      <c r="E182" s="167" t="s">
        <v>1</v>
      </c>
      <c r="F182" s="168" t="s">
        <v>1642</v>
      </c>
      <c r="H182" s="169">
        <v>4.3789999999999996</v>
      </c>
      <c r="I182" s="170"/>
      <c r="L182" s="165"/>
      <c r="M182" s="171"/>
      <c r="N182" s="172"/>
      <c r="O182" s="172"/>
      <c r="P182" s="172"/>
      <c r="Q182" s="172"/>
      <c r="R182" s="172"/>
      <c r="S182" s="172"/>
      <c r="T182" s="173"/>
      <c r="AT182" s="167" t="s">
        <v>229</v>
      </c>
      <c r="AU182" s="167" t="s">
        <v>86</v>
      </c>
      <c r="AV182" s="13" t="s">
        <v>86</v>
      </c>
      <c r="AW182" s="13" t="s">
        <v>32</v>
      </c>
      <c r="AX182" s="13" t="s">
        <v>76</v>
      </c>
      <c r="AY182" s="167" t="s">
        <v>163</v>
      </c>
    </row>
    <row r="183" spans="1:65" s="2" customFormat="1" ht="16.5" customHeight="1">
      <c r="A183" s="30"/>
      <c r="B183" s="140"/>
      <c r="C183" s="174" t="s">
        <v>301</v>
      </c>
      <c r="D183" s="174" t="s">
        <v>618</v>
      </c>
      <c r="E183" s="175" t="s">
        <v>1643</v>
      </c>
      <c r="F183" s="176" t="s">
        <v>1644</v>
      </c>
      <c r="G183" s="177" t="s">
        <v>226</v>
      </c>
      <c r="H183" s="178">
        <v>6.6</v>
      </c>
      <c r="I183" s="179"/>
      <c r="J183" s="180">
        <f>ROUND(I183*H183,2)</f>
        <v>0</v>
      </c>
      <c r="K183" s="176" t="s">
        <v>227</v>
      </c>
      <c r="L183" s="181"/>
      <c r="M183" s="182" t="s">
        <v>1</v>
      </c>
      <c r="N183" s="183" t="s">
        <v>41</v>
      </c>
      <c r="O183" s="56"/>
      <c r="P183" s="150">
        <f>O183*H183</f>
        <v>0</v>
      </c>
      <c r="Q183" s="150">
        <v>0.55000000000000004</v>
      </c>
      <c r="R183" s="150">
        <f>Q183*H183</f>
        <v>3.63</v>
      </c>
      <c r="S183" s="150">
        <v>0</v>
      </c>
      <c r="T183" s="151">
        <f>S183*H183</f>
        <v>0</v>
      </c>
      <c r="U183" s="30"/>
      <c r="V183" s="30"/>
      <c r="W183" s="30"/>
      <c r="X183" s="30"/>
      <c r="Y183" s="30"/>
      <c r="Z183" s="30"/>
      <c r="AA183" s="30"/>
      <c r="AB183" s="30"/>
      <c r="AC183" s="30"/>
      <c r="AD183" s="30"/>
      <c r="AE183" s="30"/>
      <c r="AR183" s="152" t="s">
        <v>362</v>
      </c>
      <c r="AT183" s="152" t="s">
        <v>618</v>
      </c>
      <c r="AU183" s="152" t="s">
        <v>86</v>
      </c>
      <c r="AY183" s="15" t="s">
        <v>163</v>
      </c>
      <c r="BE183" s="153">
        <f>IF(N183="základní",J183,0)</f>
        <v>0</v>
      </c>
      <c r="BF183" s="153">
        <f>IF(N183="snížená",J183,0)</f>
        <v>0</v>
      </c>
      <c r="BG183" s="153">
        <f>IF(N183="zákl. přenesená",J183,0)</f>
        <v>0</v>
      </c>
      <c r="BH183" s="153">
        <f>IF(N183="sníž. přenesená",J183,0)</f>
        <v>0</v>
      </c>
      <c r="BI183" s="153">
        <f>IF(N183="nulová",J183,0)</f>
        <v>0</v>
      </c>
      <c r="BJ183" s="15" t="s">
        <v>84</v>
      </c>
      <c r="BK183" s="153">
        <f>ROUND(I183*H183,2)</f>
        <v>0</v>
      </c>
      <c r="BL183" s="15" t="s">
        <v>289</v>
      </c>
      <c r="BM183" s="152" t="s">
        <v>1645</v>
      </c>
    </row>
    <row r="184" spans="1:65" s="13" customFormat="1" ht="11.25">
      <c r="B184" s="165"/>
      <c r="D184" s="166" t="s">
        <v>229</v>
      </c>
      <c r="E184" s="167" t="s">
        <v>1</v>
      </c>
      <c r="F184" s="168" t="s">
        <v>1646</v>
      </c>
      <c r="H184" s="169">
        <v>6</v>
      </c>
      <c r="I184" s="170"/>
      <c r="L184" s="165"/>
      <c r="M184" s="171"/>
      <c r="N184" s="172"/>
      <c r="O184" s="172"/>
      <c r="P184" s="172"/>
      <c r="Q184" s="172"/>
      <c r="R184" s="172"/>
      <c r="S184" s="172"/>
      <c r="T184" s="173"/>
      <c r="AT184" s="167" t="s">
        <v>229</v>
      </c>
      <c r="AU184" s="167" t="s">
        <v>86</v>
      </c>
      <c r="AV184" s="13" t="s">
        <v>86</v>
      </c>
      <c r="AW184" s="13" t="s">
        <v>32</v>
      </c>
      <c r="AX184" s="13" t="s">
        <v>84</v>
      </c>
      <c r="AY184" s="167" t="s">
        <v>163</v>
      </c>
    </row>
    <row r="185" spans="1:65" s="13" customFormat="1" ht="11.25">
      <c r="B185" s="165"/>
      <c r="D185" s="166" t="s">
        <v>229</v>
      </c>
      <c r="F185" s="168" t="s">
        <v>1647</v>
      </c>
      <c r="H185" s="169">
        <v>6.6</v>
      </c>
      <c r="I185" s="170"/>
      <c r="L185" s="165"/>
      <c r="M185" s="171"/>
      <c r="N185" s="172"/>
      <c r="O185" s="172"/>
      <c r="P185" s="172"/>
      <c r="Q185" s="172"/>
      <c r="R185" s="172"/>
      <c r="S185" s="172"/>
      <c r="T185" s="173"/>
      <c r="AT185" s="167" t="s">
        <v>229</v>
      </c>
      <c r="AU185" s="167" t="s">
        <v>86</v>
      </c>
      <c r="AV185" s="13" t="s">
        <v>86</v>
      </c>
      <c r="AW185" s="13" t="s">
        <v>3</v>
      </c>
      <c r="AX185" s="13" t="s">
        <v>84</v>
      </c>
      <c r="AY185" s="167" t="s">
        <v>163</v>
      </c>
    </row>
    <row r="186" spans="1:65" s="2" customFormat="1" ht="16.5" customHeight="1">
      <c r="A186" s="30"/>
      <c r="B186" s="140"/>
      <c r="C186" s="141" t="s">
        <v>93</v>
      </c>
      <c r="D186" s="141" t="s">
        <v>164</v>
      </c>
      <c r="E186" s="142" t="s">
        <v>1648</v>
      </c>
      <c r="F186" s="143" t="s">
        <v>1649</v>
      </c>
      <c r="G186" s="144" t="s">
        <v>329</v>
      </c>
      <c r="H186" s="145">
        <v>502.52800000000002</v>
      </c>
      <c r="I186" s="146"/>
      <c r="J186" s="147">
        <f>ROUND(I186*H186,2)</f>
        <v>0</v>
      </c>
      <c r="K186" s="143" t="s">
        <v>227</v>
      </c>
      <c r="L186" s="31"/>
      <c r="M186" s="148" t="s">
        <v>1</v>
      </c>
      <c r="N186" s="149" t="s">
        <v>41</v>
      </c>
      <c r="O186" s="56"/>
      <c r="P186" s="150">
        <f>O186*H186</f>
        <v>0</v>
      </c>
      <c r="Q186" s="150">
        <v>2.0000000000000002E-5</v>
      </c>
      <c r="R186" s="150">
        <f>Q186*H186</f>
        <v>1.0050560000000002E-2</v>
      </c>
      <c r="S186" s="150">
        <v>0</v>
      </c>
      <c r="T186" s="151">
        <f>S186*H186</f>
        <v>0</v>
      </c>
      <c r="U186" s="30"/>
      <c r="V186" s="30"/>
      <c r="W186" s="30"/>
      <c r="X186" s="30"/>
      <c r="Y186" s="30"/>
      <c r="Z186" s="30"/>
      <c r="AA186" s="30"/>
      <c r="AB186" s="30"/>
      <c r="AC186" s="30"/>
      <c r="AD186" s="30"/>
      <c r="AE186" s="30"/>
      <c r="AR186" s="152" t="s">
        <v>289</v>
      </c>
      <c r="AT186" s="152" t="s">
        <v>164</v>
      </c>
      <c r="AU186" s="152" t="s">
        <v>86</v>
      </c>
      <c r="AY186" s="15" t="s">
        <v>163</v>
      </c>
      <c r="BE186" s="153">
        <f>IF(N186="základní",J186,0)</f>
        <v>0</v>
      </c>
      <c r="BF186" s="153">
        <f>IF(N186="snížená",J186,0)</f>
        <v>0</v>
      </c>
      <c r="BG186" s="153">
        <f>IF(N186="zákl. přenesená",J186,0)</f>
        <v>0</v>
      </c>
      <c r="BH186" s="153">
        <f>IF(N186="sníž. přenesená",J186,0)</f>
        <v>0</v>
      </c>
      <c r="BI186" s="153">
        <f>IF(N186="nulová",J186,0)</f>
        <v>0</v>
      </c>
      <c r="BJ186" s="15" t="s">
        <v>84</v>
      </c>
      <c r="BK186" s="153">
        <f>ROUND(I186*H186,2)</f>
        <v>0</v>
      </c>
      <c r="BL186" s="15" t="s">
        <v>289</v>
      </c>
      <c r="BM186" s="152" t="s">
        <v>1650</v>
      </c>
    </row>
    <row r="187" spans="1:65" s="13" customFormat="1" ht="11.25">
      <c r="B187" s="165"/>
      <c r="D187" s="166" t="s">
        <v>229</v>
      </c>
      <c r="E187" s="167" t="s">
        <v>1</v>
      </c>
      <c r="F187" s="168" t="s">
        <v>1651</v>
      </c>
      <c r="H187" s="169">
        <v>379.44</v>
      </c>
      <c r="I187" s="170"/>
      <c r="L187" s="165"/>
      <c r="M187" s="171"/>
      <c r="N187" s="172"/>
      <c r="O187" s="172"/>
      <c r="P187" s="172"/>
      <c r="Q187" s="172"/>
      <c r="R187" s="172"/>
      <c r="S187" s="172"/>
      <c r="T187" s="173"/>
      <c r="AT187" s="167" t="s">
        <v>229</v>
      </c>
      <c r="AU187" s="167" t="s">
        <v>86</v>
      </c>
      <c r="AV187" s="13" t="s">
        <v>86</v>
      </c>
      <c r="AW187" s="13" t="s">
        <v>32</v>
      </c>
      <c r="AX187" s="13" t="s">
        <v>76</v>
      </c>
      <c r="AY187" s="167" t="s">
        <v>163</v>
      </c>
    </row>
    <row r="188" spans="1:65" s="13" customFormat="1" ht="11.25">
      <c r="B188" s="165"/>
      <c r="D188" s="166" t="s">
        <v>229</v>
      </c>
      <c r="E188" s="167" t="s">
        <v>1</v>
      </c>
      <c r="F188" s="168" t="s">
        <v>1618</v>
      </c>
      <c r="H188" s="169">
        <v>7.12</v>
      </c>
      <c r="I188" s="170"/>
      <c r="L188" s="165"/>
      <c r="M188" s="171"/>
      <c r="N188" s="172"/>
      <c r="O188" s="172"/>
      <c r="P188" s="172"/>
      <c r="Q188" s="172"/>
      <c r="R188" s="172"/>
      <c r="S188" s="172"/>
      <c r="T188" s="173"/>
      <c r="AT188" s="167" t="s">
        <v>229</v>
      </c>
      <c r="AU188" s="167" t="s">
        <v>86</v>
      </c>
      <c r="AV188" s="13" t="s">
        <v>86</v>
      </c>
      <c r="AW188" s="13" t="s">
        <v>32</v>
      </c>
      <c r="AX188" s="13" t="s">
        <v>76</v>
      </c>
      <c r="AY188" s="167" t="s">
        <v>163</v>
      </c>
    </row>
    <row r="189" spans="1:65" s="13" customFormat="1" ht="11.25">
      <c r="B189" s="165"/>
      <c r="D189" s="166" t="s">
        <v>229</v>
      </c>
      <c r="E189" s="167" t="s">
        <v>1</v>
      </c>
      <c r="F189" s="168" t="s">
        <v>1652</v>
      </c>
      <c r="H189" s="169">
        <v>115.968</v>
      </c>
      <c r="I189" s="170"/>
      <c r="L189" s="165"/>
      <c r="M189" s="171"/>
      <c r="N189" s="172"/>
      <c r="O189" s="172"/>
      <c r="P189" s="172"/>
      <c r="Q189" s="172"/>
      <c r="R189" s="172"/>
      <c r="S189" s="172"/>
      <c r="T189" s="173"/>
      <c r="AT189" s="167" t="s">
        <v>229</v>
      </c>
      <c r="AU189" s="167" t="s">
        <v>86</v>
      </c>
      <c r="AV189" s="13" t="s">
        <v>86</v>
      </c>
      <c r="AW189" s="13" t="s">
        <v>32</v>
      </c>
      <c r="AX189" s="13" t="s">
        <v>76</v>
      </c>
      <c r="AY189" s="167" t="s">
        <v>163</v>
      </c>
    </row>
    <row r="190" spans="1:65" s="2" customFormat="1" ht="16.5" customHeight="1">
      <c r="A190" s="30"/>
      <c r="B190" s="140"/>
      <c r="C190" s="174" t="s">
        <v>7</v>
      </c>
      <c r="D190" s="174" t="s">
        <v>618</v>
      </c>
      <c r="E190" s="175" t="s">
        <v>1643</v>
      </c>
      <c r="F190" s="176" t="s">
        <v>1644</v>
      </c>
      <c r="G190" s="177" t="s">
        <v>226</v>
      </c>
      <c r="H190" s="178">
        <v>1.327</v>
      </c>
      <c r="I190" s="179"/>
      <c r="J190" s="180">
        <f>ROUND(I190*H190,2)</f>
        <v>0</v>
      </c>
      <c r="K190" s="176" t="s">
        <v>227</v>
      </c>
      <c r="L190" s="181"/>
      <c r="M190" s="182" t="s">
        <v>1</v>
      </c>
      <c r="N190" s="183" t="s">
        <v>41</v>
      </c>
      <c r="O190" s="56"/>
      <c r="P190" s="150">
        <f>O190*H190</f>
        <v>0</v>
      </c>
      <c r="Q190" s="150">
        <v>0.55000000000000004</v>
      </c>
      <c r="R190" s="150">
        <f>Q190*H190</f>
        <v>0.72985</v>
      </c>
      <c r="S190" s="150">
        <v>0</v>
      </c>
      <c r="T190" s="151">
        <f>S190*H190</f>
        <v>0</v>
      </c>
      <c r="U190" s="30"/>
      <c r="V190" s="30"/>
      <c r="W190" s="30"/>
      <c r="X190" s="30"/>
      <c r="Y190" s="30"/>
      <c r="Z190" s="30"/>
      <c r="AA190" s="30"/>
      <c r="AB190" s="30"/>
      <c r="AC190" s="30"/>
      <c r="AD190" s="30"/>
      <c r="AE190" s="30"/>
      <c r="AR190" s="152" t="s">
        <v>362</v>
      </c>
      <c r="AT190" s="152" t="s">
        <v>618</v>
      </c>
      <c r="AU190" s="152" t="s">
        <v>86</v>
      </c>
      <c r="AY190" s="15" t="s">
        <v>163</v>
      </c>
      <c r="BE190" s="153">
        <f>IF(N190="základní",J190,0)</f>
        <v>0</v>
      </c>
      <c r="BF190" s="153">
        <f>IF(N190="snížená",J190,0)</f>
        <v>0</v>
      </c>
      <c r="BG190" s="153">
        <f>IF(N190="zákl. přenesená",J190,0)</f>
        <v>0</v>
      </c>
      <c r="BH190" s="153">
        <f>IF(N190="sníž. přenesená",J190,0)</f>
        <v>0</v>
      </c>
      <c r="BI190" s="153">
        <f>IF(N190="nulová",J190,0)</f>
        <v>0</v>
      </c>
      <c r="BJ190" s="15" t="s">
        <v>84</v>
      </c>
      <c r="BK190" s="153">
        <f>ROUND(I190*H190,2)</f>
        <v>0</v>
      </c>
      <c r="BL190" s="15" t="s">
        <v>289</v>
      </c>
      <c r="BM190" s="152" t="s">
        <v>1653</v>
      </c>
    </row>
    <row r="191" spans="1:65" s="13" customFormat="1" ht="11.25">
      <c r="B191" s="165"/>
      <c r="D191" s="166" t="s">
        <v>229</v>
      </c>
      <c r="E191" s="167" t="s">
        <v>1</v>
      </c>
      <c r="F191" s="168" t="s">
        <v>1654</v>
      </c>
      <c r="H191" s="169">
        <v>1.206</v>
      </c>
      <c r="I191" s="170"/>
      <c r="L191" s="165"/>
      <c r="M191" s="171"/>
      <c r="N191" s="172"/>
      <c r="O191" s="172"/>
      <c r="P191" s="172"/>
      <c r="Q191" s="172"/>
      <c r="R191" s="172"/>
      <c r="S191" s="172"/>
      <c r="T191" s="173"/>
      <c r="AT191" s="167" t="s">
        <v>229</v>
      </c>
      <c r="AU191" s="167" t="s">
        <v>86</v>
      </c>
      <c r="AV191" s="13" t="s">
        <v>86</v>
      </c>
      <c r="AW191" s="13" t="s">
        <v>32</v>
      </c>
      <c r="AX191" s="13" t="s">
        <v>84</v>
      </c>
      <c r="AY191" s="167" t="s">
        <v>163</v>
      </c>
    </row>
    <row r="192" spans="1:65" s="13" customFormat="1" ht="11.25">
      <c r="B192" s="165"/>
      <c r="D192" s="166" t="s">
        <v>229</v>
      </c>
      <c r="F192" s="168" t="s">
        <v>1655</v>
      </c>
      <c r="H192" s="169">
        <v>1.327</v>
      </c>
      <c r="I192" s="170"/>
      <c r="L192" s="165"/>
      <c r="M192" s="171"/>
      <c r="N192" s="172"/>
      <c r="O192" s="172"/>
      <c r="P192" s="172"/>
      <c r="Q192" s="172"/>
      <c r="R192" s="172"/>
      <c r="S192" s="172"/>
      <c r="T192" s="173"/>
      <c r="AT192" s="167" t="s">
        <v>229</v>
      </c>
      <c r="AU192" s="167" t="s">
        <v>86</v>
      </c>
      <c r="AV192" s="13" t="s">
        <v>86</v>
      </c>
      <c r="AW192" s="13" t="s">
        <v>3</v>
      </c>
      <c r="AX192" s="13" t="s">
        <v>84</v>
      </c>
      <c r="AY192" s="167" t="s">
        <v>163</v>
      </c>
    </row>
    <row r="193" spans="1:65" s="2" customFormat="1" ht="24.2" customHeight="1">
      <c r="A193" s="30"/>
      <c r="B193" s="140"/>
      <c r="C193" s="141" t="s">
        <v>130</v>
      </c>
      <c r="D193" s="141" t="s">
        <v>164</v>
      </c>
      <c r="E193" s="142" t="s">
        <v>1656</v>
      </c>
      <c r="F193" s="143" t="s">
        <v>1657</v>
      </c>
      <c r="G193" s="144" t="s">
        <v>253</v>
      </c>
      <c r="H193" s="145">
        <v>371.17099999999999</v>
      </c>
      <c r="I193" s="146"/>
      <c r="J193" s="147">
        <f>ROUND(I193*H193,2)</f>
        <v>0</v>
      </c>
      <c r="K193" s="143" t="s">
        <v>227</v>
      </c>
      <c r="L193" s="31"/>
      <c r="M193" s="148" t="s">
        <v>1</v>
      </c>
      <c r="N193" s="149" t="s">
        <v>41</v>
      </c>
      <c r="O193" s="56"/>
      <c r="P193" s="150">
        <f>O193*H193</f>
        <v>0</v>
      </c>
      <c r="Q193" s="150">
        <v>0</v>
      </c>
      <c r="R193" s="150">
        <f>Q193*H193</f>
        <v>0</v>
      </c>
      <c r="S193" s="150">
        <v>7.0000000000000001E-3</v>
      </c>
      <c r="T193" s="151">
        <f>S193*H193</f>
        <v>2.5981969999999999</v>
      </c>
      <c r="U193" s="30"/>
      <c r="V193" s="30"/>
      <c r="W193" s="30"/>
      <c r="X193" s="30"/>
      <c r="Y193" s="30"/>
      <c r="Z193" s="30"/>
      <c r="AA193" s="30"/>
      <c r="AB193" s="30"/>
      <c r="AC193" s="30"/>
      <c r="AD193" s="30"/>
      <c r="AE193" s="30"/>
      <c r="AR193" s="152" t="s">
        <v>289</v>
      </c>
      <c r="AT193" s="152" t="s">
        <v>164</v>
      </c>
      <c r="AU193" s="152" t="s">
        <v>86</v>
      </c>
      <c r="AY193" s="15" t="s">
        <v>163</v>
      </c>
      <c r="BE193" s="153">
        <f>IF(N193="základní",J193,0)</f>
        <v>0</v>
      </c>
      <c r="BF193" s="153">
        <f>IF(N193="snížená",J193,0)</f>
        <v>0</v>
      </c>
      <c r="BG193" s="153">
        <f>IF(N193="zákl. přenesená",J193,0)</f>
        <v>0</v>
      </c>
      <c r="BH193" s="153">
        <f>IF(N193="sníž. přenesená",J193,0)</f>
        <v>0</v>
      </c>
      <c r="BI193" s="153">
        <f>IF(N193="nulová",J193,0)</f>
        <v>0</v>
      </c>
      <c r="BJ193" s="15" t="s">
        <v>84</v>
      </c>
      <c r="BK193" s="153">
        <f>ROUND(I193*H193,2)</f>
        <v>0</v>
      </c>
      <c r="BL193" s="15" t="s">
        <v>289</v>
      </c>
      <c r="BM193" s="152" t="s">
        <v>1658</v>
      </c>
    </row>
    <row r="194" spans="1:65" s="13" customFormat="1" ht="11.25">
      <c r="B194" s="165"/>
      <c r="D194" s="166" t="s">
        <v>229</v>
      </c>
      <c r="E194" s="167" t="s">
        <v>1</v>
      </c>
      <c r="F194" s="168" t="s">
        <v>1641</v>
      </c>
      <c r="H194" s="169">
        <v>366.79199999999997</v>
      </c>
      <c r="I194" s="170"/>
      <c r="L194" s="165"/>
      <c r="M194" s="171"/>
      <c r="N194" s="172"/>
      <c r="O194" s="172"/>
      <c r="P194" s="172"/>
      <c r="Q194" s="172"/>
      <c r="R194" s="172"/>
      <c r="S194" s="172"/>
      <c r="T194" s="173"/>
      <c r="AT194" s="167" t="s">
        <v>229</v>
      </c>
      <c r="AU194" s="167" t="s">
        <v>86</v>
      </c>
      <c r="AV194" s="13" t="s">
        <v>86</v>
      </c>
      <c r="AW194" s="13" t="s">
        <v>32</v>
      </c>
      <c r="AX194" s="13" t="s">
        <v>76</v>
      </c>
      <c r="AY194" s="167" t="s">
        <v>163</v>
      </c>
    </row>
    <row r="195" spans="1:65" s="13" customFormat="1" ht="11.25">
      <c r="B195" s="165"/>
      <c r="D195" s="166" t="s">
        <v>229</v>
      </c>
      <c r="E195" s="167" t="s">
        <v>1</v>
      </c>
      <c r="F195" s="168" t="s">
        <v>1642</v>
      </c>
      <c r="H195" s="169">
        <v>4.3789999999999996</v>
      </c>
      <c r="I195" s="170"/>
      <c r="L195" s="165"/>
      <c r="M195" s="171"/>
      <c r="N195" s="172"/>
      <c r="O195" s="172"/>
      <c r="P195" s="172"/>
      <c r="Q195" s="172"/>
      <c r="R195" s="172"/>
      <c r="S195" s="172"/>
      <c r="T195" s="173"/>
      <c r="AT195" s="167" t="s">
        <v>229</v>
      </c>
      <c r="AU195" s="167" t="s">
        <v>86</v>
      </c>
      <c r="AV195" s="13" t="s">
        <v>86</v>
      </c>
      <c r="AW195" s="13" t="s">
        <v>32</v>
      </c>
      <c r="AX195" s="13" t="s">
        <v>76</v>
      </c>
      <c r="AY195" s="167" t="s">
        <v>163</v>
      </c>
    </row>
    <row r="196" spans="1:65" s="2" customFormat="1" ht="24.2" customHeight="1">
      <c r="A196" s="30"/>
      <c r="B196" s="140"/>
      <c r="C196" s="141" t="s">
        <v>133</v>
      </c>
      <c r="D196" s="141" t="s">
        <v>164</v>
      </c>
      <c r="E196" s="142" t="s">
        <v>1659</v>
      </c>
      <c r="F196" s="143" t="s">
        <v>1660</v>
      </c>
      <c r="G196" s="144" t="s">
        <v>329</v>
      </c>
      <c r="H196" s="145">
        <v>52.8</v>
      </c>
      <c r="I196" s="146"/>
      <c r="J196" s="147">
        <f>ROUND(I196*H196,2)</f>
        <v>0</v>
      </c>
      <c r="K196" s="143" t="s">
        <v>227</v>
      </c>
      <c r="L196" s="31"/>
      <c r="M196" s="148" t="s">
        <v>1</v>
      </c>
      <c r="N196" s="149" t="s">
        <v>41</v>
      </c>
      <c r="O196" s="56"/>
      <c r="P196" s="150">
        <f>O196*H196</f>
        <v>0</v>
      </c>
      <c r="Q196" s="150">
        <v>0</v>
      </c>
      <c r="R196" s="150">
        <f>Q196*H196</f>
        <v>0</v>
      </c>
      <c r="S196" s="150">
        <v>0</v>
      </c>
      <c r="T196" s="151">
        <f>S196*H196</f>
        <v>0</v>
      </c>
      <c r="U196" s="30"/>
      <c r="V196" s="30"/>
      <c r="W196" s="30"/>
      <c r="X196" s="30"/>
      <c r="Y196" s="30"/>
      <c r="Z196" s="30"/>
      <c r="AA196" s="30"/>
      <c r="AB196" s="30"/>
      <c r="AC196" s="30"/>
      <c r="AD196" s="30"/>
      <c r="AE196" s="30"/>
      <c r="AR196" s="152" t="s">
        <v>289</v>
      </c>
      <c r="AT196" s="152" t="s">
        <v>164</v>
      </c>
      <c r="AU196" s="152" t="s">
        <v>86</v>
      </c>
      <c r="AY196" s="15" t="s">
        <v>163</v>
      </c>
      <c r="BE196" s="153">
        <f>IF(N196="základní",J196,0)</f>
        <v>0</v>
      </c>
      <c r="BF196" s="153">
        <f>IF(N196="snížená",J196,0)</f>
        <v>0</v>
      </c>
      <c r="BG196" s="153">
        <f>IF(N196="zákl. přenesená",J196,0)</f>
        <v>0</v>
      </c>
      <c r="BH196" s="153">
        <f>IF(N196="sníž. přenesená",J196,0)</f>
        <v>0</v>
      </c>
      <c r="BI196" s="153">
        <f>IF(N196="nulová",J196,0)</f>
        <v>0</v>
      </c>
      <c r="BJ196" s="15" t="s">
        <v>84</v>
      </c>
      <c r="BK196" s="153">
        <f>ROUND(I196*H196,2)</f>
        <v>0</v>
      </c>
      <c r="BL196" s="15" t="s">
        <v>289</v>
      </c>
      <c r="BM196" s="152" t="s">
        <v>1661</v>
      </c>
    </row>
    <row r="197" spans="1:65" s="13" customFormat="1" ht="11.25">
      <c r="B197" s="165"/>
      <c r="D197" s="166" t="s">
        <v>229</v>
      </c>
      <c r="E197" s="167" t="s">
        <v>1</v>
      </c>
      <c r="F197" s="168" t="s">
        <v>1662</v>
      </c>
      <c r="H197" s="169">
        <v>52.8</v>
      </c>
      <c r="I197" s="170"/>
      <c r="L197" s="165"/>
      <c r="M197" s="171"/>
      <c r="N197" s="172"/>
      <c r="O197" s="172"/>
      <c r="P197" s="172"/>
      <c r="Q197" s="172"/>
      <c r="R197" s="172"/>
      <c r="S197" s="172"/>
      <c r="T197" s="173"/>
      <c r="AT197" s="167" t="s">
        <v>229</v>
      </c>
      <c r="AU197" s="167" t="s">
        <v>86</v>
      </c>
      <c r="AV197" s="13" t="s">
        <v>86</v>
      </c>
      <c r="AW197" s="13" t="s">
        <v>32</v>
      </c>
      <c r="AX197" s="13" t="s">
        <v>84</v>
      </c>
      <c r="AY197" s="167" t="s">
        <v>163</v>
      </c>
    </row>
    <row r="198" spans="1:65" s="2" customFormat="1" ht="21.75" customHeight="1">
      <c r="A198" s="30"/>
      <c r="B198" s="140"/>
      <c r="C198" s="174" t="s">
        <v>317</v>
      </c>
      <c r="D198" s="174" t="s">
        <v>618</v>
      </c>
      <c r="E198" s="175" t="s">
        <v>1261</v>
      </c>
      <c r="F198" s="176" t="s">
        <v>1262</v>
      </c>
      <c r="G198" s="177" t="s">
        <v>226</v>
      </c>
      <c r="H198" s="178">
        <v>0.372</v>
      </c>
      <c r="I198" s="179"/>
      <c r="J198" s="180">
        <f>ROUND(I198*H198,2)</f>
        <v>0</v>
      </c>
      <c r="K198" s="176" t="s">
        <v>227</v>
      </c>
      <c r="L198" s="181"/>
      <c r="M198" s="182" t="s">
        <v>1</v>
      </c>
      <c r="N198" s="183" t="s">
        <v>41</v>
      </c>
      <c r="O198" s="56"/>
      <c r="P198" s="150">
        <f>O198*H198</f>
        <v>0</v>
      </c>
      <c r="Q198" s="150">
        <v>0.55000000000000004</v>
      </c>
      <c r="R198" s="150">
        <f>Q198*H198</f>
        <v>0.2046</v>
      </c>
      <c r="S198" s="150">
        <v>0</v>
      </c>
      <c r="T198" s="151">
        <f>S198*H198</f>
        <v>0</v>
      </c>
      <c r="U198" s="30"/>
      <c r="V198" s="30"/>
      <c r="W198" s="30"/>
      <c r="X198" s="30"/>
      <c r="Y198" s="30"/>
      <c r="Z198" s="30"/>
      <c r="AA198" s="30"/>
      <c r="AB198" s="30"/>
      <c r="AC198" s="30"/>
      <c r="AD198" s="30"/>
      <c r="AE198" s="30"/>
      <c r="AR198" s="152" t="s">
        <v>362</v>
      </c>
      <c r="AT198" s="152" t="s">
        <v>618</v>
      </c>
      <c r="AU198" s="152" t="s">
        <v>86</v>
      </c>
      <c r="AY198" s="15" t="s">
        <v>163</v>
      </c>
      <c r="BE198" s="153">
        <f>IF(N198="základní",J198,0)</f>
        <v>0</v>
      </c>
      <c r="BF198" s="153">
        <f>IF(N198="snížená",J198,0)</f>
        <v>0</v>
      </c>
      <c r="BG198" s="153">
        <f>IF(N198="zákl. přenesená",J198,0)</f>
        <v>0</v>
      </c>
      <c r="BH198" s="153">
        <f>IF(N198="sníž. přenesená",J198,0)</f>
        <v>0</v>
      </c>
      <c r="BI198" s="153">
        <f>IF(N198="nulová",J198,0)</f>
        <v>0</v>
      </c>
      <c r="BJ198" s="15" t="s">
        <v>84</v>
      </c>
      <c r="BK198" s="153">
        <f>ROUND(I198*H198,2)</f>
        <v>0</v>
      </c>
      <c r="BL198" s="15" t="s">
        <v>289</v>
      </c>
      <c r="BM198" s="152" t="s">
        <v>1663</v>
      </c>
    </row>
    <row r="199" spans="1:65" s="13" customFormat="1" ht="11.25">
      <c r="B199" s="165"/>
      <c r="D199" s="166" t="s">
        <v>229</v>
      </c>
      <c r="E199" s="167" t="s">
        <v>1</v>
      </c>
      <c r="F199" s="168" t="s">
        <v>1664</v>
      </c>
      <c r="H199" s="169">
        <v>0.33800000000000002</v>
      </c>
      <c r="I199" s="170"/>
      <c r="L199" s="165"/>
      <c r="M199" s="171"/>
      <c r="N199" s="172"/>
      <c r="O199" s="172"/>
      <c r="P199" s="172"/>
      <c r="Q199" s="172"/>
      <c r="R199" s="172"/>
      <c r="S199" s="172"/>
      <c r="T199" s="173"/>
      <c r="AT199" s="167" t="s">
        <v>229</v>
      </c>
      <c r="AU199" s="167" t="s">
        <v>86</v>
      </c>
      <c r="AV199" s="13" t="s">
        <v>86</v>
      </c>
      <c r="AW199" s="13" t="s">
        <v>32</v>
      </c>
      <c r="AX199" s="13" t="s">
        <v>84</v>
      </c>
      <c r="AY199" s="167" t="s">
        <v>163</v>
      </c>
    </row>
    <row r="200" spans="1:65" s="13" customFormat="1" ht="11.25">
      <c r="B200" s="165"/>
      <c r="D200" s="166" t="s">
        <v>229</v>
      </c>
      <c r="F200" s="168" t="s">
        <v>1665</v>
      </c>
      <c r="H200" s="169">
        <v>0.372</v>
      </c>
      <c r="I200" s="170"/>
      <c r="L200" s="165"/>
      <c r="M200" s="171"/>
      <c r="N200" s="172"/>
      <c r="O200" s="172"/>
      <c r="P200" s="172"/>
      <c r="Q200" s="172"/>
      <c r="R200" s="172"/>
      <c r="S200" s="172"/>
      <c r="T200" s="173"/>
      <c r="AT200" s="167" t="s">
        <v>229</v>
      </c>
      <c r="AU200" s="167" t="s">
        <v>86</v>
      </c>
      <c r="AV200" s="13" t="s">
        <v>86</v>
      </c>
      <c r="AW200" s="13" t="s">
        <v>3</v>
      </c>
      <c r="AX200" s="13" t="s">
        <v>84</v>
      </c>
      <c r="AY200" s="167" t="s">
        <v>163</v>
      </c>
    </row>
    <row r="201" spans="1:65" s="2" customFormat="1" ht="24.2" customHeight="1">
      <c r="A201" s="30"/>
      <c r="B201" s="140"/>
      <c r="C201" s="141" t="s">
        <v>326</v>
      </c>
      <c r="D201" s="141" t="s">
        <v>164</v>
      </c>
      <c r="E201" s="142" t="s">
        <v>1666</v>
      </c>
      <c r="F201" s="143" t="s">
        <v>1667</v>
      </c>
      <c r="G201" s="144" t="s">
        <v>226</v>
      </c>
      <c r="H201" s="145">
        <v>11.162000000000001</v>
      </c>
      <c r="I201" s="146"/>
      <c r="J201" s="147">
        <f>ROUND(I201*H201,2)</f>
        <v>0</v>
      </c>
      <c r="K201" s="143" t="s">
        <v>227</v>
      </c>
      <c r="L201" s="31"/>
      <c r="M201" s="148" t="s">
        <v>1</v>
      </c>
      <c r="N201" s="149" t="s">
        <v>41</v>
      </c>
      <c r="O201" s="56"/>
      <c r="P201" s="150">
        <f>O201*H201</f>
        <v>0</v>
      </c>
      <c r="Q201" s="150">
        <v>2.2839999999999999E-2</v>
      </c>
      <c r="R201" s="150">
        <f>Q201*H201</f>
        <v>0.25494008000000001</v>
      </c>
      <c r="S201" s="150">
        <v>0</v>
      </c>
      <c r="T201" s="151">
        <f>S201*H201</f>
        <v>0</v>
      </c>
      <c r="U201" s="30"/>
      <c r="V201" s="30"/>
      <c r="W201" s="30"/>
      <c r="X201" s="30"/>
      <c r="Y201" s="30"/>
      <c r="Z201" s="30"/>
      <c r="AA201" s="30"/>
      <c r="AB201" s="30"/>
      <c r="AC201" s="30"/>
      <c r="AD201" s="30"/>
      <c r="AE201" s="30"/>
      <c r="AR201" s="152" t="s">
        <v>289</v>
      </c>
      <c r="AT201" s="152" t="s">
        <v>164</v>
      </c>
      <c r="AU201" s="152" t="s">
        <v>86</v>
      </c>
      <c r="AY201" s="15" t="s">
        <v>163</v>
      </c>
      <c r="BE201" s="153">
        <f>IF(N201="základní",J201,0)</f>
        <v>0</v>
      </c>
      <c r="BF201" s="153">
        <f>IF(N201="snížená",J201,0)</f>
        <v>0</v>
      </c>
      <c r="BG201" s="153">
        <f>IF(N201="zákl. přenesená",J201,0)</f>
        <v>0</v>
      </c>
      <c r="BH201" s="153">
        <f>IF(N201="sníž. přenesená",J201,0)</f>
        <v>0</v>
      </c>
      <c r="BI201" s="153">
        <f>IF(N201="nulová",J201,0)</f>
        <v>0</v>
      </c>
      <c r="BJ201" s="15" t="s">
        <v>84</v>
      </c>
      <c r="BK201" s="153">
        <f>ROUND(I201*H201,2)</f>
        <v>0</v>
      </c>
      <c r="BL201" s="15" t="s">
        <v>289</v>
      </c>
      <c r="BM201" s="152" t="s">
        <v>1668</v>
      </c>
    </row>
    <row r="202" spans="1:65" s="13" customFormat="1" ht="11.25">
      <c r="B202" s="165"/>
      <c r="D202" s="166" t="s">
        <v>229</v>
      </c>
      <c r="E202" s="167" t="s">
        <v>1</v>
      </c>
      <c r="F202" s="168" t="s">
        <v>1669</v>
      </c>
      <c r="H202" s="169">
        <v>11.162000000000001</v>
      </c>
      <c r="I202" s="170"/>
      <c r="L202" s="165"/>
      <c r="M202" s="171"/>
      <c r="N202" s="172"/>
      <c r="O202" s="172"/>
      <c r="P202" s="172"/>
      <c r="Q202" s="172"/>
      <c r="R202" s="172"/>
      <c r="S202" s="172"/>
      <c r="T202" s="173"/>
      <c r="AT202" s="167" t="s">
        <v>229</v>
      </c>
      <c r="AU202" s="167" t="s">
        <v>86</v>
      </c>
      <c r="AV202" s="13" t="s">
        <v>86</v>
      </c>
      <c r="AW202" s="13" t="s">
        <v>32</v>
      </c>
      <c r="AX202" s="13" t="s">
        <v>84</v>
      </c>
      <c r="AY202" s="167" t="s">
        <v>163</v>
      </c>
    </row>
    <row r="203" spans="1:65" s="2" customFormat="1" ht="24.2" customHeight="1">
      <c r="A203" s="30"/>
      <c r="B203" s="140"/>
      <c r="C203" s="141" t="s">
        <v>333</v>
      </c>
      <c r="D203" s="141" t="s">
        <v>164</v>
      </c>
      <c r="E203" s="142" t="s">
        <v>1670</v>
      </c>
      <c r="F203" s="143" t="s">
        <v>1671</v>
      </c>
      <c r="G203" s="144" t="s">
        <v>649</v>
      </c>
      <c r="H203" s="184"/>
      <c r="I203" s="146"/>
      <c r="J203" s="147">
        <f>ROUND(I203*H203,2)</f>
        <v>0</v>
      </c>
      <c r="K203" s="143" t="s">
        <v>227</v>
      </c>
      <c r="L203" s="31"/>
      <c r="M203" s="148" t="s">
        <v>1</v>
      </c>
      <c r="N203" s="149" t="s">
        <v>41</v>
      </c>
      <c r="O203" s="56"/>
      <c r="P203" s="150">
        <f>O203*H203</f>
        <v>0</v>
      </c>
      <c r="Q203" s="150">
        <v>0</v>
      </c>
      <c r="R203" s="150">
        <f>Q203*H203</f>
        <v>0</v>
      </c>
      <c r="S203" s="150">
        <v>0</v>
      </c>
      <c r="T203" s="151">
        <f>S203*H203</f>
        <v>0</v>
      </c>
      <c r="U203" s="30"/>
      <c r="V203" s="30"/>
      <c r="W203" s="30"/>
      <c r="X203" s="30"/>
      <c r="Y203" s="30"/>
      <c r="Z203" s="30"/>
      <c r="AA203" s="30"/>
      <c r="AB203" s="30"/>
      <c r="AC203" s="30"/>
      <c r="AD203" s="30"/>
      <c r="AE203" s="30"/>
      <c r="AR203" s="152" t="s">
        <v>289</v>
      </c>
      <c r="AT203" s="152" t="s">
        <v>164</v>
      </c>
      <c r="AU203" s="152" t="s">
        <v>86</v>
      </c>
      <c r="AY203" s="15" t="s">
        <v>163</v>
      </c>
      <c r="BE203" s="153">
        <f>IF(N203="základní",J203,0)</f>
        <v>0</v>
      </c>
      <c r="BF203" s="153">
        <f>IF(N203="snížená",J203,0)</f>
        <v>0</v>
      </c>
      <c r="BG203" s="153">
        <f>IF(N203="zákl. přenesená",J203,0)</f>
        <v>0</v>
      </c>
      <c r="BH203" s="153">
        <f>IF(N203="sníž. přenesená",J203,0)</f>
        <v>0</v>
      </c>
      <c r="BI203" s="153">
        <f>IF(N203="nulová",J203,0)</f>
        <v>0</v>
      </c>
      <c r="BJ203" s="15" t="s">
        <v>84</v>
      </c>
      <c r="BK203" s="153">
        <f>ROUND(I203*H203,2)</f>
        <v>0</v>
      </c>
      <c r="BL203" s="15" t="s">
        <v>289</v>
      </c>
      <c r="BM203" s="152" t="s">
        <v>1672</v>
      </c>
    </row>
    <row r="204" spans="1:65" s="11" customFormat="1" ht="22.9" customHeight="1">
      <c r="B204" s="129"/>
      <c r="D204" s="130" t="s">
        <v>75</v>
      </c>
      <c r="E204" s="163" t="s">
        <v>764</v>
      </c>
      <c r="F204" s="163" t="s">
        <v>765</v>
      </c>
      <c r="I204" s="132"/>
      <c r="J204" s="164">
        <f>BK204</f>
        <v>0</v>
      </c>
      <c r="L204" s="129"/>
      <c r="M204" s="134"/>
      <c r="N204" s="135"/>
      <c r="O204" s="135"/>
      <c r="P204" s="136">
        <f>SUM(P205:P212)</f>
        <v>0</v>
      </c>
      <c r="Q204" s="135"/>
      <c r="R204" s="136">
        <f>SUM(R205:R212)</f>
        <v>0.33503655999999998</v>
      </c>
      <c r="S204" s="135"/>
      <c r="T204" s="137">
        <f>SUM(T205:T212)</f>
        <v>0</v>
      </c>
      <c r="AR204" s="130" t="s">
        <v>86</v>
      </c>
      <c r="AT204" s="138" t="s">
        <v>75</v>
      </c>
      <c r="AU204" s="138" t="s">
        <v>84</v>
      </c>
      <c r="AY204" s="130" t="s">
        <v>163</v>
      </c>
      <c r="BK204" s="139">
        <f>SUM(BK205:BK212)</f>
        <v>0</v>
      </c>
    </row>
    <row r="205" spans="1:65" s="2" customFormat="1" ht="24.2" customHeight="1">
      <c r="A205" s="30"/>
      <c r="B205" s="140"/>
      <c r="C205" s="141" t="s">
        <v>338</v>
      </c>
      <c r="D205" s="141" t="s">
        <v>164</v>
      </c>
      <c r="E205" s="142" t="s">
        <v>1673</v>
      </c>
      <c r="F205" s="143" t="s">
        <v>1674</v>
      </c>
      <c r="G205" s="144" t="s">
        <v>253</v>
      </c>
      <c r="H205" s="145">
        <v>20.440000000000001</v>
      </c>
      <c r="I205" s="146"/>
      <c r="J205" s="147">
        <f>ROUND(I205*H205,2)</f>
        <v>0</v>
      </c>
      <c r="K205" s="143" t="s">
        <v>227</v>
      </c>
      <c r="L205" s="31"/>
      <c r="M205" s="148" t="s">
        <v>1</v>
      </c>
      <c r="N205" s="149" t="s">
        <v>41</v>
      </c>
      <c r="O205" s="56"/>
      <c r="P205" s="150">
        <f>O205*H205</f>
        <v>0</v>
      </c>
      <c r="Q205" s="150">
        <v>1.481E-2</v>
      </c>
      <c r="R205" s="150">
        <f>Q205*H205</f>
        <v>0.3027164</v>
      </c>
      <c r="S205" s="150">
        <v>0</v>
      </c>
      <c r="T205" s="151">
        <f>S205*H205</f>
        <v>0</v>
      </c>
      <c r="U205" s="30"/>
      <c r="V205" s="30"/>
      <c r="W205" s="30"/>
      <c r="X205" s="30"/>
      <c r="Y205" s="30"/>
      <c r="Z205" s="30"/>
      <c r="AA205" s="30"/>
      <c r="AB205" s="30"/>
      <c r="AC205" s="30"/>
      <c r="AD205" s="30"/>
      <c r="AE205" s="30"/>
      <c r="AR205" s="152" t="s">
        <v>289</v>
      </c>
      <c r="AT205" s="152" t="s">
        <v>164</v>
      </c>
      <c r="AU205" s="152" t="s">
        <v>86</v>
      </c>
      <c r="AY205" s="15" t="s">
        <v>163</v>
      </c>
      <c r="BE205" s="153">
        <f>IF(N205="základní",J205,0)</f>
        <v>0</v>
      </c>
      <c r="BF205" s="153">
        <f>IF(N205="snížená",J205,0)</f>
        <v>0</v>
      </c>
      <c r="BG205" s="153">
        <f>IF(N205="zákl. přenesená",J205,0)</f>
        <v>0</v>
      </c>
      <c r="BH205" s="153">
        <f>IF(N205="sníž. přenesená",J205,0)</f>
        <v>0</v>
      </c>
      <c r="BI205" s="153">
        <f>IF(N205="nulová",J205,0)</f>
        <v>0</v>
      </c>
      <c r="BJ205" s="15" t="s">
        <v>84</v>
      </c>
      <c r="BK205" s="153">
        <f>ROUND(I205*H205,2)</f>
        <v>0</v>
      </c>
      <c r="BL205" s="15" t="s">
        <v>289</v>
      </c>
      <c r="BM205" s="152" t="s">
        <v>1675</v>
      </c>
    </row>
    <row r="206" spans="1:65" s="13" customFormat="1" ht="11.25">
      <c r="B206" s="165"/>
      <c r="D206" s="166" t="s">
        <v>229</v>
      </c>
      <c r="E206" s="167" t="s">
        <v>1</v>
      </c>
      <c r="F206" s="168" t="s">
        <v>1676</v>
      </c>
      <c r="H206" s="169">
        <v>9.66</v>
      </c>
      <c r="I206" s="170"/>
      <c r="L206" s="165"/>
      <c r="M206" s="171"/>
      <c r="N206" s="172"/>
      <c r="O206" s="172"/>
      <c r="P206" s="172"/>
      <c r="Q206" s="172"/>
      <c r="R206" s="172"/>
      <c r="S206" s="172"/>
      <c r="T206" s="173"/>
      <c r="AT206" s="167" t="s">
        <v>229</v>
      </c>
      <c r="AU206" s="167" t="s">
        <v>86</v>
      </c>
      <c r="AV206" s="13" t="s">
        <v>86</v>
      </c>
      <c r="AW206" s="13" t="s">
        <v>32</v>
      </c>
      <c r="AX206" s="13" t="s">
        <v>76</v>
      </c>
      <c r="AY206" s="167" t="s">
        <v>163</v>
      </c>
    </row>
    <row r="207" spans="1:65" s="13" customFormat="1" ht="11.25">
      <c r="B207" s="165"/>
      <c r="D207" s="166" t="s">
        <v>229</v>
      </c>
      <c r="E207" s="167" t="s">
        <v>1</v>
      </c>
      <c r="F207" s="168" t="s">
        <v>1628</v>
      </c>
      <c r="H207" s="169">
        <v>10.78</v>
      </c>
      <c r="I207" s="170"/>
      <c r="L207" s="165"/>
      <c r="M207" s="171"/>
      <c r="N207" s="172"/>
      <c r="O207" s="172"/>
      <c r="P207" s="172"/>
      <c r="Q207" s="172"/>
      <c r="R207" s="172"/>
      <c r="S207" s="172"/>
      <c r="T207" s="173"/>
      <c r="AT207" s="167" t="s">
        <v>229</v>
      </c>
      <c r="AU207" s="167" t="s">
        <v>86</v>
      </c>
      <c r="AV207" s="13" t="s">
        <v>86</v>
      </c>
      <c r="AW207" s="13" t="s">
        <v>32</v>
      </c>
      <c r="AX207" s="13" t="s">
        <v>76</v>
      </c>
      <c r="AY207" s="167" t="s">
        <v>163</v>
      </c>
    </row>
    <row r="208" spans="1:65" s="2" customFormat="1" ht="16.5" customHeight="1">
      <c r="A208" s="30"/>
      <c r="B208" s="140"/>
      <c r="C208" s="141" t="s">
        <v>344</v>
      </c>
      <c r="D208" s="141" t="s">
        <v>164</v>
      </c>
      <c r="E208" s="142" t="s">
        <v>1677</v>
      </c>
      <c r="F208" s="143" t="s">
        <v>1678</v>
      </c>
      <c r="G208" s="144" t="s">
        <v>253</v>
      </c>
      <c r="H208" s="145">
        <v>351.30599999999998</v>
      </c>
      <c r="I208" s="146"/>
      <c r="J208" s="147">
        <f>ROUND(I208*H208,2)</f>
        <v>0</v>
      </c>
      <c r="K208" s="143" t="s">
        <v>227</v>
      </c>
      <c r="L208" s="31"/>
      <c r="M208" s="148" t="s">
        <v>1</v>
      </c>
      <c r="N208" s="149" t="s">
        <v>41</v>
      </c>
      <c r="O208" s="56"/>
      <c r="P208" s="150">
        <f>O208*H208</f>
        <v>0</v>
      </c>
      <c r="Q208" s="150">
        <v>0</v>
      </c>
      <c r="R208" s="150">
        <f>Q208*H208</f>
        <v>0</v>
      </c>
      <c r="S208" s="150">
        <v>0</v>
      </c>
      <c r="T208" s="151">
        <f>S208*H208</f>
        <v>0</v>
      </c>
      <c r="U208" s="30"/>
      <c r="V208" s="30"/>
      <c r="W208" s="30"/>
      <c r="X208" s="30"/>
      <c r="Y208" s="30"/>
      <c r="Z208" s="30"/>
      <c r="AA208" s="30"/>
      <c r="AB208" s="30"/>
      <c r="AC208" s="30"/>
      <c r="AD208" s="30"/>
      <c r="AE208" s="30"/>
      <c r="AR208" s="152" t="s">
        <v>289</v>
      </c>
      <c r="AT208" s="152" t="s">
        <v>164</v>
      </c>
      <c r="AU208" s="152" t="s">
        <v>86</v>
      </c>
      <c r="AY208" s="15" t="s">
        <v>163</v>
      </c>
      <c r="BE208" s="153">
        <f>IF(N208="základní",J208,0)</f>
        <v>0</v>
      </c>
      <c r="BF208" s="153">
        <f>IF(N208="snížená",J208,0)</f>
        <v>0</v>
      </c>
      <c r="BG208" s="153">
        <f>IF(N208="zákl. přenesená",J208,0)</f>
        <v>0</v>
      </c>
      <c r="BH208" s="153">
        <f>IF(N208="sníž. přenesená",J208,0)</f>
        <v>0</v>
      </c>
      <c r="BI208" s="153">
        <f>IF(N208="nulová",J208,0)</f>
        <v>0</v>
      </c>
      <c r="BJ208" s="15" t="s">
        <v>84</v>
      </c>
      <c r="BK208" s="153">
        <f>ROUND(I208*H208,2)</f>
        <v>0</v>
      </c>
      <c r="BL208" s="15" t="s">
        <v>289</v>
      </c>
      <c r="BM208" s="152" t="s">
        <v>1679</v>
      </c>
    </row>
    <row r="209" spans="1:65" s="13" customFormat="1" ht="11.25">
      <c r="B209" s="165"/>
      <c r="D209" s="166" t="s">
        <v>229</v>
      </c>
      <c r="E209" s="167" t="s">
        <v>1</v>
      </c>
      <c r="F209" s="168" t="s">
        <v>1680</v>
      </c>
      <c r="H209" s="169">
        <v>351.30599999999998</v>
      </c>
      <c r="I209" s="170"/>
      <c r="L209" s="165"/>
      <c r="M209" s="171"/>
      <c r="N209" s="172"/>
      <c r="O209" s="172"/>
      <c r="P209" s="172"/>
      <c r="Q209" s="172"/>
      <c r="R209" s="172"/>
      <c r="S209" s="172"/>
      <c r="T209" s="173"/>
      <c r="AT209" s="167" t="s">
        <v>229</v>
      </c>
      <c r="AU209" s="167" t="s">
        <v>86</v>
      </c>
      <c r="AV209" s="13" t="s">
        <v>86</v>
      </c>
      <c r="AW209" s="13" t="s">
        <v>32</v>
      </c>
      <c r="AX209" s="13" t="s">
        <v>84</v>
      </c>
      <c r="AY209" s="167" t="s">
        <v>163</v>
      </c>
    </row>
    <row r="210" spans="1:65" s="2" customFormat="1" ht="24.2" customHeight="1">
      <c r="A210" s="30"/>
      <c r="B210" s="140"/>
      <c r="C210" s="174" t="s">
        <v>349</v>
      </c>
      <c r="D210" s="174" t="s">
        <v>618</v>
      </c>
      <c r="E210" s="175" t="s">
        <v>1681</v>
      </c>
      <c r="F210" s="176" t="s">
        <v>1682</v>
      </c>
      <c r="G210" s="177" t="s">
        <v>253</v>
      </c>
      <c r="H210" s="178">
        <v>404.00200000000001</v>
      </c>
      <c r="I210" s="179"/>
      <c r="J210" s="180">
        <f>ROUND(I210*H210,2)</f>
        <v>0</v>
      </c>
      <c r="K210" s="176" t="s">
        <v>227</v>
      </c>
      <c r="L210" s="181"/>
      <c r="M210" s="182" t="s">
        <v>1</v>
      </c>
      <c r="N210" s="183" t="s">
        <v>41</v>
      </c>
      <c r="O210" s="56"/>
      <c r="P210" s="150">
        <f>O210*H210</f>
        <v>0</v>
      </c>
      <c r="Q210" s="150">
        <v>8.0000000000000007E-5</v>
      </c>
      <c r="R210" s="150">
        <f>Q210*H210</f>
        <v>3.2320160000000001E-2</v>
      </c>
      <c r="S210" s="150">
        <v>0</v>
      </c>
      <c r="T210" s="151">
        <f>S210*H210</f>
        <v>0</v>
      </c>
      <c r="U210" s="30"/>
      <c r="V210" s="30"/>
      <c r="W210" s="30"/>
      <c r="X210" s="30"/>
      <c r="Y210" s="30"/>
      <c r="Z210" s="30"/>
      <c r="AA210" s="30"/>
      <c r="AB210" s="30"/>
      <c r="AC210" s="30"/>
      <c r="AD210" s="30"/>
      <c r="AE210" s="30"/>
      <c r="AR210" s="152" t="s">
        <v>362</v>
      </c>
      <c r="AT210" s="152" t="s">
        <v>618</v>
      </c>
      <c r="AU210" s="152" t="s">
        <v>86</v>
      </c>
      <c r="AY210" s="15" t="s">
        <v>163</v>
      </c>
      <c r="BE210" s="153">
        <f>IF(N210="základní",J210,0)</f>
        <v>0</v>
      </c>
      <c r="BF210" s="153">
        <f>IF(N210="snížená",J210,0)</f>
        <v>0</v>
      </c>
      <c r="BG210" s="153">
        <f>IF(N210="zákl. přenesená",J210,0)</f>
        <v>0</v>
      </c>
      <c r="BH210" s="153">
        <f>IF(N210="sníž. přenesená",J210,0)</f>
        <v>0</v>
      </c>
      <c r="BI210" s="153">
        <f>IF(N210="nulová",J210,0)</f>
        <v>0</v>
      </c>
      <c r="BJ210" s="15" t="s">
        <v>84</v>
      </c>
      <c r="BK210" s="153">
        <f>ROUND(I210*H210,2)</f>
        <v>0</v>
      </c>
      <c r="BL210" s="15" t="s">
        <v>289</v>
      </c>
      <c r="BM210" s="152" t="s">
        <v>1683</v>
      </c>
    </row>
    <row r="211" spans="1:65" s="13" customFormat="1" ht="11.25">
      <c r="B211" s="165"/>
      <c r="D211" s="166" t="s">
        <v>229</v>
      </c>
      <c r="F211" s="168" t="s">
        <v>1684</v>
      </c>
      <c r="H211" s="169">
        <v>404.00200000000001</v>
      </c>
      <c r="I211" s="170"/>
      <c r="L211" s="165"/>
      <c r="M211" s="171"/>
      <c r="N211" s="172"/>
      <c r="O211" s="172"/>
      <c r="P211" s="172"/>
      <c r="Q211" s="172"/>
      <c r="R211" s="172"/>
      <c r="S211" s="172"/>
      <c r="T211" s="173"/>
      <c r="AT211" s="167" t="s">
        <v>229</v>
      </c>
      <c r="AU211" s="167" t="s">
        <v>86</v>
      </c>
      <c r="AV211" s="13" t="s">
        <v>86</v>
      </c>
      <c r="AW211" s="13" t="s">
        <v>3</v>
      </c>
      <c r="AX211" s="13" t="s">
        <v>84</v>
      </c>
      <c r="AY211" s="167" t="s">
        <v>163</v>
      </c>
    </row>
    <row r="212" spans="1:65" s="2" customFormat="1" ht="24.2" customHeight="1">
      <c r="A212" s="30"/>
      <c r="B212" s="140"/>
      <c r="C212" s="141" t="s">
        <v>96</v>
      </c>
      <c r="D212" s="141" t="s">
        <v>164</v>
      </c>
      <c r="E212" s="142" t="s">
        <v>1685</v>
      </c>
      <c r="F212" s="143" t="s">
        <v>1686</v>
      </c>
      <c r="G212" s="144" t="s">
        <v>245</v>
      </c>
      <c r="H212" s="145">
        <v>0.33500000000000002</v>
      </c>
      <c r="I212" s="146"/>
      <c r="J212" s="147">
        <f>ROUND(I212*H212,2)</f>
        <v>0</v>
      </c>
      <c r="K212" s="143" t="s">
        <v>227</v>
      </c>
      <c r="L212" s="31"/>
      <c r="M212" s="148" t="s">
        <v>1</v>
      </c>
      <c r="N212" s="149" t="s">
        <v>41</v>
      </c>
      <c r="O212" s="56"/>
      <c r="P212" s="150">
        <f>O212*H212</f>
        <v>0</v>
      </c>
      <c r="Q212" s="150">
        <v>0</v>
      </c>
      <c r="R212" s="150">
        <f>Q212*H212</f>
        <v>0</v>
      </c>
      <c r="S212" s="150">
        <v>0</v>
      </c>
      <c r="T212" s="151">
        <f>S212*H212</f>
        <v>0</v>
      </c>
      <c r="U212" s="30"/>
      <c r="V212" s="30"/>
      <c r="W212" s="30"/>
      <c r="X212" s="30"/>
      <c r="Y212" s="30"/>
      <c r="Z212" s="30"/>
      <c r="AA212" s="30"/>
      <c r="AB212" s="30"/>
      <c r="AC212" s="30"/>
      <c r="AD212" s="30"/>
      <c r="AE212" s="30"/>
      <c r="AR212" s="152" t="s">
        <v>289</v>
      </c>
      <c r="AT212" s="152" t="s">
        <v>164</v>
      </c>
      <c r="AU212" s="152" t="s">
        <v>86</v>
      </c>
      <c r="AY212" s="15" t="s">
        <v>163</v>
      </c>
      <c r="BE212" s="153">
        <f>IF(N212="základní",J212,0)</f>
        <v>0</v>
      </c>
      <c r="BF212" s="153">
        <f>IF(N212="snížená",J212,0)</f>
        <v>0</v>
      </c>
      <c r="BG212" s="153">
        <f>IF(N212="zákl. přenesená",J212,0)</f>
        <v>0</v>
      </c>
      <c r="BH212" s="153">
        <f>IF(N212="sníž. přenesená",J212,0)</f>
        <v>0</v>
      </c>
      <c r="BI212" s="153">
        <f>IF(N212="nulová",J212,0)</f>
        <v>0</v>
      </c>
      <c r="BJ212" s="15" t="s">
        <v>84</v>
      </c>
      <c r="BK212" s="153">
        <f>ROUND(I212*H212,2)</f>
        <v>0</v>
      </c>
      <c r="BL212" s="15" t="s">
        <v>289</v>
      </c>
      <c r="BM212" s="152" t="s">
        <v>1687</v>
      </c>
    </row>
    <row r="213" spans="1:65" s="11" customFormat="1" ht="22.9" customHeight="1">
      <c r="B213" s="129"/>
      <c r="D213" s="130" t="s">
        <v>75</v>
      </c>
      <c r="E213" s="163" t="s">
        <v>1688</v>
      </c>
      <c r="F213" s="163" t="s">
        <v>1689</v>
      </c>
      <c r="I213" s="132"/>
      <c r="J213" s="164">
        <f>BK213</f>
        <v>0</v>
      </c>
      <c r="L213" s="129"/>
      <c r="M213" s="134"/>
      <c r="N213" s="135"/>
      <c r="O213" s="135"/>
      <c r="P213" s="136">
        <f>SUM(P214:P263)</f>
        <v>0</v>
      </c>
      <c r="Q213" s="135"/>
      <c r="R213" s="136">
        <f>SUM(R214:R263)</f>
        <v>1.0161488999999999</v>
      </c>
      <c r="S213" s="135"/>
      <c r="T213" s="137">
        <f>SUM(T214:T263)</f>
        <v>0.60838147999999992</v>
      </c>
      <c r="AR213" s="130" t="s">
        <v>86</v>
      </c>
      <c r="AT213" s="138" t="s">
        <v>75</v>
      </c>
      <c r="AU213" s="138" t="s">
        <v>84</v>
      </c>
      <c r="AY213" s="130" t="s">
        <v>163</v>
      </c>
      <c r="BK213" s="139">
        <f>SUM(BK214:BK263)</f>
        <v>0</v>
      </c>
    </row>
    <row r="214" spans="1:65" s="2" customFormat="1" ht="16.5" customHeight="1">
      <c r="A214" s="30"/>
      <c r="B214" s="140"/>
      <c r="C214" s="141" t="s">
        <v>358</v>
      </c>
      <c r="D214" s="141" t="s">
        <v>164</v>
      </c>
      <c r="E214" s="142" t="s">
        <v>1690</v>
      </c>
      <c r="F214" s="143" t="s">
        <v>1691</v>
      </c>
      <c r="G214" s="144" t="s">
        <v>253</v>
      </c>
      <c r="H214" s="145">
        <v>52.031999999999996</v>
      </c>
      <c r="I214" s="146"/>
      <c r="J214" s="147">
        <f>ROUND(I214*H214,2)</f>
        <v>0</v>
      </c>
      <c r="K214" s="143" t="s">
        <v>227</v>
      </c>
      <c r="L214" s="31"/>
      <c r="M214" s="148" t="s">
        <v>1</v>
      </c>
      <c r="N214" s="149" t="s">
        <v>41</v>
      </c>
      <c r="O214" s="56"/>
      <c r="P214" s="150">
        <f>O214*H214</f>
        <v>0</v>
      </c>
      <c r="Q214" s="150">
        <v>0</v>
      </c>
      <c r="R214" s="150">
        <f>Q214*H214</f>
        <v>0</v>
      </c>
      <c r="S214" s="150">
        <v>5.94E-3</v>
      </c>
      <c r="T214" s="151">
        <f>S214*H214</f>
        <v>0.30907007999999997</v>
      </c>
      <c r="U214" s="30"/>
      <c r="V214" s="30"/>
      <c r="W214" s="30"/>
      <c r="X214" s="30"/>
      <c r="Y214" s="30"/>
      <c r="Z214" s="30"/>
      <c r="AA214" s="30"/>
      <c r="AB214" s="30"/>
      <c r="AC214" s="30"/>
      <c r="AD214" s="30"/>
      <c r="AE214" s="30"/>
      <c r="AR214" s="152" t="s">
        <v>289</v>
      </c>
      <c r="AT214" s="152" t="s">
        <v>164</v>
      </c>
      <c r="AU214" s="152" t="s">
        <v>86</v>
      </c>
      <c r="AY214" s="15" t="s">
        <v>163</v>
      </c>
      <c r="BE214" s="153">
        <f>IF(N214="základní",J214,0)</f>
        <v>0</v>
      </c>
      <c r="BF214" s="153">
        <f>IF(N214="snížená",J214,0)</f>
        <v>0</v>
      </c>
      <c r="BG214" s="153">
        <f>IF(N214="zákl. přenesená",J214,0)</f>
        <v>0</v>
      </c>
      <c r="BH214" s="153">
        <f>IF(N214="sníž. přenesená",J214,0)</f>
        <v>0</v>
      </c>
      <c r="BI214" s="153">
        <f>IF(N214="nulová",J214,0)</f>
        <v>0</v>
      </c>
      <c r="BJ214" s="15" t="s">
        <v>84</v>
      </c>
      <c r="BK214" s="153">
        <f>ROUND(I214*H214,2)</f>
        <v>0</v>
      </c>
      <c r="BL214" s="15" t="s">
        <v>289</v>
      </c>
      <c r="BM214" s="152" t="s">
        <v>1692</v>
      </c>
    </row>
    <row r="215" spans="1:65" s="2" customFormat="1" ht="16.5" customHeight="1">
      <c r="A215" s="30"/>
      <c r="B215" s="140"/>
      <c r="C215" s="141" t="s">
        <v>362</v>
      </c>
      <c r="D215" s="141" t="s">
        <v>164</v>
      </c>
      <c r="E215" s="142" t="s">
        <v>1693</v>
      </c>
      <c r="F215" s="143" t="s">
        <v>1694</v>
      </c>
      <c r="G215" s="144" t="s">
        <v>329</v>
      </c>
      <c r="H215" s="145">
        <v>6</v>
      </c>
      <c r="I215" s="146"/>
      <c r="J215" s="147">
        <f>ROUND(I215*H215,2)</f>
        <v>0</v>
      </c>
      <c r="K215" s="143" t="s">
        <v>227</v>
      </c>
      <c r="L215" s="31"/>
      <c r="M215" s="148" t="s">
        <v>1</v>
      </c>
      <c r="N215" s="149" t="s">
        <v>41</v>
      </c>
      <c r="O215" s="56"/>
      <c r="P215" s="150">
        <f>O215*H215</f>
        <v>0</v>
      </c>
      <c r="Q215" s="150">
        <v>0</v>
      </c>
      <c r="R215" s="150">
        <f>Q215*H215</f>
        <v>0</v>
      </c>
      <c r="S215" s="150">
        <v>3.48E-3</v>
      </c>
      <c r="T215" s="151">
        <f>S215*H215</f>
        <v>2.0879999999999999E-2</v>
      </c>
      <c r="U215" s="30"/>
      <c r="V215" s="30"/>
      <c r="W215" s="30"/>
      <c r="X215" s="30"/>
      <c r="Y215" s="30"/>
      <c r="Z215" s="30"/>
      <c r="AA215" s="30"/>
      <c r="AB215" s="30"/>
      <c r="AC215" s="30"/>
      <c r="AD215" s="30"/>
      <c r="AE215" s="30"/>
      <c r="AR215" s="152" t="s">
        <v>289</v>
      </c>
      <c r="AT215" s="152" t="s">
        <v>164</v>
      </c>
      <c r="AU215" s="152" t="s">
        <v>86</v>
      </c>
      <c r="AY215" s="15" t="s">
        <v>163</v>
      </c>
      <c r="BE215" s="153">
        <f>IF(N215="základní",J215,0)</f>
        <v>0</v>
      </c>
      <c r="BF215" s="153">
        <f>IF(N215="snížená",J215,0)</f>
        <v>0</v>
      </c>
      <c r="BG215" s="153">
        <f>IF(N215="zákl. přenesená",J215,0)</f>
        <v>0</v>
      </c>
      <c r="BH215" s="153">
        <f>IF(N215="sníž. přenesená",J215,0)</f>
        <v>0</v>
      </c>
      <c r="BI215" s="153">
        <f>IF(N215="nulová",J215,0)</f>
        <v>0</v>
      </c>
      <c r="BJ215" s="15" t="s">
        <v>84</v>
      </c>
      <c r="BK215" s="153">
        <f>ROUND(I215*H215,2)</f>
        <v>0</v>
      </c>
      <c r="BL215" s="15" t="s">
        <v>289</v>
      </c>
      <c r="BM215" s="152" t="s">
        <v>1695</v>
      </c>
    </row>
    <row r="216" spans="1:65" s="2" customFormat="1" ht="21.75" customHeight="1">
      <c r="A216" s="30"/>
      <c r="B216" s="140"/>
      <c r="C216" s="141" t="s">
        <v>367</v>
      </c>
      <c r="D216" s="141" t="s">
        <v>164</v>
      </c>
      <c r="E216" s="142" t="s">
        <v>1696</v>
      </c>
      <c r="F216" s="143" t="s">
        <v>1697</v>
      </c>
      <c r="G216" s="144" t="s">
        <v>253</v>
      </c>
      <c r="H216" s="145">
        <v>52.031999999999996</v>
      </c>
      <c r="I216" s="146"/>
      <c r="J216" s="147">
        <f>ROUND(I216*H216,2)</f>
        <v>0</v>
      </c>
      <c r="K216" s="143" t="s">
        <v>227</v>
      </c>
      <c r="L216" s="31"/>
      <c r="M216" s="148" t="s">
        <v>1</v>
      </c>
      <c r="N216" s="149" t="s">
        <v>41</v>
      </c>
      <c r="O216" s="56"/>
      <c r="P216" s="150">
        <f>O216*H216</f>
        <v>0</v>
      </c>
      <c r="Q216" s="150">
        <v>0</v>
      </c>
      <c r="R216" s="150">
        <f>Q216*H216</f>
        <v>0</v>
      </c>
      <c r="S216" s="150">
        <v>0</v>
      </c>
      <c r="T216" s="151">
        <f>S216*H216</f>
        <v>0</v>
      </c>
      <c r="U216" s="30"/>
      <c r="V216" s="30"/>
      <c r="W216" s="30"/>
      <c r="X216" s="30"/>
      <c r="Y216" s="30"/>
      <c r="Z216" s="30"/>
      <c r="AA216" s="30"/>
      <c r="AB216" s="30"/>
      <c r="AC216" s="30"/>
      <c r="AD216" s="30"/>
      <c r="AE216" s="30"/>
      <c r="AR216" s="152" t="s">
        <v>289</v>
      </c>
      <c r="AT216" s="152" t="s">
        <v>164</v>
      </c>
      <c r="AU216" s="152" t="s">
        <v>86</v>
      </c>
      <c r="AY216" s="15" t="s">
        <v>163</v>
      </c>
      <c r="BE216" s="153">
        <f>IF(N216="základní",J216,0)</f>
        <v>0</v>
      </c>
      <c r="BF216" s="153">
        <f>IF(N216="snížená",J216,0)</f>
        <v>0</v>
      </c>
      <c r="BG216" s="153">
        <f>IF(N216="zákl. přenesená",J216,0)</f>
        <v>0</v>
      </c>
      <c r="BH216" s="153">
        <f>IF(N216="sníž. přenesená",J216,0)</f>
        <v>0</v>
      </c>
      <c r="BI216" s="153">
        <f>IF(N216="nulová",J216,0)</f>
        <v>0</v>
      </c>
      <c r="BJ216" s="15" t="s">
        <v>84</v>
      </c>
      <c r="BK216" s="153">
        <f>ROUND(I216*H216,2)</f>
        <v>0</v>
      </c>
      <c r="BL216" s="15" t="s">
        <v>289</v>
      </c>
      <c r="BM216" s="152" t="s">
        <v>1698</v>
      </c>
    </row>
    <row r="217" spans="1:65" s="13" customFormat="1" ht="11.25">
      <c r="B217" s="165"/>
      <c r="D217" s="166" t="s">
        <v>229</v>
      </c>
      <c r="E217" s="167" t="s">
        <v>1</v>
      </c>
      <c r="F217" s="168" t="s">
        <v>1628</v>
      </c>
      <c r="H217" s="169">
        <v>10.78</v>
      </c>
      <c r="I217" s="170"/>
      <c r="L217" s="165"/>
      <c r="M217" s="171"/>
      <c r="N217" s="172"/>
      <c r="O217" s="172"/>
      <c r="P217" s="172"/>
      <c r="Q217" s="172"/>
      <c r="R217" s="172"/>
      <c r="S217" s="172"/>
      <c r="T217" s="173"/>
      <c r="AT217" s="167" t="s">
        <v>229</v>
      </c>
      <c r="AU217" s="167" t="s">
        <v>86</v>
      </c>
      <c r="AV217" s="13" t="s">
        <v>86</v>
      </c>
      <c r="AW217" s="13" t="s">
        <v>32</v>
      </c>
      <c r="AX217" s="13" t="s">
        <v>76</v>
      </c>
      <c r="AY217" s="167" t="s">
        <v>163</v>
      </c>
    </row>
    <row r="218" spans="1:65" s="13" customFormat="1" ht="11.25">
      <c r="B218" s="165"/>
      <c r="D218" s="166" t="s">
        <v>229</v>
      </c>
      <c r="E218" s="167" t="s">
        <v>1</v>
      </c>
      <c r="F218" s="168" t="s">
        <v>1629</v>
      </c>
      <c r="H218" s="169">
        <v>9.66</v>
      </c>
      <c r="I218" s="170"/>
      <c r="L218" s="165"/>
      <c r="M218" s="171"/>
      <c r="N218" s="172"/>
      <c r="O218" s="172"/>
      <c r="P218" s="172"/>
      <c r="Q218" s="172"/>
      <c r="R218" s="172"/>
      <c r="S218" s="172"/>
      <c r="T218" s="173"/>
      <c r="AT218" s="167" t="s">
        <v>229</v>
      </c>
      <c r="AU218" s="167" t="s">
        <v>86</v>
      </c>
      <c r="AV218" s="13" t="s">
        <v>86</v>
      </c>
      <c r="AW218" s="13" t="s">
        <v>32</v>
      </c>
      <c r="AX218" s="13" t="s">
        <v>76</v>
      </c>
      <c r="AY218" s="167" t="s">
        <v>163</v>
      </c>
    </row>
    <row r="219" spans="1:65" s="13" customFormat="1" ht="11.25">
      <c r="B219" s="165"/>
      <c r="D219" s="166" t="s">
        <v>229</v>
      </c>
      <c r="E219" s="167" t="s">
        <v>1</v>
      </c>
      <c r="F219" s="168" t="s">
        <v>1633</v>
      </c>
      <c r="H219" s="169">
        <v>14.04</v>
      </c>
      <c r="I219" s="170"/>
      <c r="L219" s="165"/>
      <c r="M219" s="171"/>
      <c r="N219" s="172"/>
      <c r="O219" s="172"/>
      <c r="P219" s="172"/>
      <c r="Q219" s="172"/>
      <c r="R219" s="172"/>
      <c r="S219" s="172"/>
      <c r="T219" s="173"/>
      <c r="AT219" s="167" t="s">
        <v>229</v>
      </c>
      <c r="AU219" s="167" t="s">
        <v>86</v>
      </c>
      <c r="AV219" s="13" t="s">
        <v>86</v>
      </c>
      <c r="AW219" s="13" t="s">
        <v>32</v>
      </c>
      <c r="AX219" s="13" t="s">
        <v>76</v>
      </c>
      <c r="AY219" s="167" t="s">
        <v>163</v>
      </c>
    </row>
    <row r="220" spans="1:65" s="13" customFormat="1" ht="11.25">
      <c r="B220" s="165"/>
      <c r="D220" s="166" t="s">
        <v>229</v>
      </c>
      <c r="E220" s="167" t="s">
        <v>1</v>
      </c>
      <c r="F220" s="168" t="s">
        <v>1634</v>
      </c>
      <c r="H220" s="169">
        <v>15.95</v>
      </c>
      <c r="I220" s="170"/>
      <c r="L220" s="165"/>
      <c r="M220" s="171"/>
      <c r="N220" s="172"/>
      <c r="O220" s="172"/>
      <c r="P220" s="172"/>
      <c r="Q220" s="172"/>
      <c r="R220" s="172"/>
      <c r="S220" s="172"/>
      <c r="T220" s="173"/>
      <c r="AT220" s="167" t="s">
        <v>229</v>
      </c>
      <c r="AU220" s="167" t="s">
        <v>86</v>
      </c>
      <c r="AV220" s="13" t="s">
        <v>86</v>
      </c>
      <c r="AW220" s="13" t="s">
        <v>32</v>
      </c>
      <c r="AX220" s="13" t="s">
        <v>76</v>
      </c>
      <c r="AY220" s="167" t="s">
        <v>163</v>
      </c>
    </row>
    <row r="221" spans="1:65" s="13" customFormat="1" ht="11.25">
      <c r="B221" s="165"/>
      <c r="D221" s="166" t="s">
        <v>229</v>
      </c>
      <c r="E221" s="167" t="s">
        <v>1</v>
      </c>
      <c r="F221" s="168" t="s">
        <v>1699</v>
      </c>
      <c r="H221" s="169">
        <v>1.6020000000000001</v>
      </c>
      <c r="I221" s="170"/>
      <c r="L221" s="165"/>
      <c r="M221" s="171"/>
      <c r="N221" s="172"/>
      <c r="O221" s="172"/>
      <c r="P221" s="172"/>
      <c r="Q221" s="172"/>
      <c r="R221" s="172"/>
      <c r="S221" s="172"/>
      <c r="T221" s="173"/>
      <c r="AT221" s="167" t="s">
        <v>229</v>
      </c>
      <c r="AU221" s="167" t="s">
        <v>86</v>
      </c>
      <c r="AV221" s="13" t="s">
        <v>86</v>
      </c>
      <c r="AW221" s="13" t="s">
        <v>32</v>
      </c>
      <c r="AX221" s="13" t="s">
        <v>76</v>
      </c>
      <c r="AY221" s="167" t="s">
        <v>163</v>
      </c>
    </row>
    <row r="222" spans="1:65" s="2" customFormat="1" ht="33" customHeight="1">
      <c r="A222" s="30"/>
      <c r="B222" s="140"/>
      <c r="C222" s="174" t="s">
        <v>384</v>
      </c>
      <c r="D222" s="174" t="s">
        <v>618</v>
      </c>
      <c r="E222" s="175" t="s">
        <v>1700</v>
      </c>
      <c r="F222" s="176" t="s">
        <v>1701</v>
      </c>
      <c r="G222" s="177" t="s">
        <v>253</v>
      </c>
      <c r="H222" s="178">
        <v>59.837000000000003</v>
      </c>
      <c r="I222" s="179"/>
      <c r="J222" s="180">
        <f>ROUND(I222*H222,2)</f>
        <v>0</v>
      </c>
      <c r="K222" s="176" t="s">
        <v>227</v>
      </c>
      <c r="L222" s="181"/>
      <c r="M222" s="182" t="s">
        <v>1</v>
      </c>
      <c r="N222" s="183" t="s">
        <v>41</v>
      </c>
      <c r="O222" s="56"/>
      <c r="P222" s="150">
        <f>O222*H222</f>
        <v>0</v>
      </c>
      <c r="Q222" s="150">
        <v>5.0000000000000001E-4</v>
      </c>
      <c r="R222" s="150">
        <f>Q222*H222</f>
        <v>2.9918500000000001E-2</v>
      </c>
      <c r="S222" s="150">
        <v>0</v>
      </c>
      <c r="T222" s="151">
        <f>S222*H222</f>
        <v>0</v>
      </c>
      <c r="U222" s="30"/>
      <c r="V222" s="30"/>
      <c r="W222" s="30"/>
      <c r="X222" s="30"/>
      <c r="Y222" s="30"/>
      <c r="Z222" s="30"/>
      <c r="AA222" s="30"/>
      <c r="AB222" s="30"/>
      <c r="AC222" s="30"/>
      <c r="AD222" s="30"/>
      <c r="AE222" s="30"/>
      <c r="AR222" s="152" t="s">
        <v>362</v>
      </c>
      <c r="AT222" s="152" t="s">
        <v>618</v>
      </c>
      <c r="AU222" s="152" t="s">
        <v>86</v>
      </c>
      <c r="AY222" s="15" t="s">
        <v>163</v>
      </c>
      <c r="BE222" s="153">
        <f>IF(N222="základní",J222,0)</f>
        <v>0</v>
      </c>
      <c r="BF222" s="153">
        <f>IF(N222="snížená",J222,0)</f>
        <v>0</v>
      </c>
      <c r="BG222" s="153">
        <f>IF(N222="zákl. přenesená",J222,0)</f>
        <v>0</v>
      </c>
      <c r="BH222" s="153">
        <f>IF(N222="sníž. přenesená",J222,0)</f>
        <v>0</v>
      </c>
      <c r="BI222" s="153">
        <f>IF(N222="nulová",J222,0)</f>
        <v>0</v>
      </c>
      <c r="BJ222" s="15" t="s">
        <v>84</v>
      </c>
      <c r="BK222" s="153">
        <f>ROUND(I222*H222,2)</f>
        <v>0</v>
      </c>
      <c r="BL222" s="15" t="s">
        <v>289</v>
      </c>
      <c r="BM222" s="152" t="s">
        <v>1702</v>
      </c>
    </row>
    <row r="223" spans="1:65" s="13" customFormat="1" ht="11.25">
      <c r="B223" s="165"/>
      <c r="D223" s="166" t="s">
        <v>229</v>
      </c>
      <c r="F223" s="168" t="s">
        <v>1703</v>
      </c>
      <c r="H223" s="169">
        <v>59.837000000000003</v>
      </c>
      <c r="I223" s="170"/>
      <c r="L223" s="165"/>
      <c r="M223" s="171"/>
      <c r="N223" s="172"/>
      <c r="O223" s="172"/>
      <c r="P223" s="172"/>
      <c r="Q223" s="172"/>
      <c r="R223" s="172"/>
      <c r="S223" s="172"/>
      <c r="T223" s="173"/>
      <c r="AT223" s="167" t="s">
        <v>229</v>
      </c>
      <c r="AU223" s="167" t="s">
        <v>86</v>
      </c>
      <c r="AV223" s="13" t="s">
        <v>86</v>
      </c>
      <c r="AW223" s="13" t="s">
        <v>3</v>
      </c>
      <c r="AX223" s="13" t="s">
        <v>84</v>
      </c>
      <c r="AY223" s="167" t="s">
        <v>163</v>
      </c>
    </row>
    <row r="224" spans="1:65" s="2" customFormat="1" ht="16.5" customHeight="1">
      <c r="A224" s="30"/>
      <c r="B224" s="140"/>
      <c r="C224" s="141" t="s">
        <v>390</v>
      </c>
      <c r="D224" s="141" t="s">
        <v>164</v>
      </c>
      <c r="E224" s="142" t="s">
        <v>1704</v>
      </c>
      <c r="F224" s="143" t="s">
        <v>1705</v>
      </c>
      <c r="G224" s="144" t="s">
        <v>329</v>
      </c>
      <c r="H224" s="145">
        <v>22.06</v>
      </c>
      <c r="I224" s="146"/>
      <c r="J224" s="147">
        <f>ROUND(I224*H224,2)</f>
        <v>0</v>
      </c>
      <c r="K224" s="143" t="s">
        <v>227</v>
      </c>
      <c r="L224" s="31"/>
      <c r="M224" s="148" t="s">
        <v>1</v>
      </c>
      <c r="N224" s="149" t="s">
        <v>41</v>
      </c>
      <c r="O224" s="56"/>
      <c r="P224" s="150">
        <f>O224*H224</f>
        <v>0</v>
      </c>
      <c r="Q224" s="150">
        <v>0</v>
      </c>
      <c r="R224" s="150">
        <f>Q224*H224</f>
        <v>0</v>
      </c>
      <c r="S224" s="150">
        <v>1.6999999999999999E-3</v>
      </c>
      <c r="T224" s="151">
        <f>S224*H224</f>
        <v>3.7501999999999994E-2</v>
      </c>
      <c r="U224" s="30"/>
      <c r="V224" s="30"/>
      <c r="W224" s="30"/>
      <c r="X224" s="30"/>
      <c r="Y224" s="30"/>
      <c r="Z224" s="30"/>
      <c r="AA224" s="30"/>
      <c r="AB224" s="30"/>
      <c r="AC224" s="30"/>
      <c r="AD224" s="30"/>
      <c r="AE224" s="30"/>
      <c r="AR224" s="152" t="s">
        <v>289</v>
      </c>
      <c r="AT224" s="152" t="s">
        <v>164</v>
      </c>
      <c r="AU224" s="152" t="s">
        <v>86</v>
      </c>
      <c r="AY224" s="15" t="s">
        <v>163</v>
      </c>
      <c r="BE224" s="153">
        <f>IF(N224="základní",J224,0)</f>
        <v>0</v>
      </c>
      <c r="BF224" s="153">
        <f>IF(N224="snížená",J224,0)</f>
        <v>0</v>
      </c>
      <c r="BG224" s="153">
        <f>IF(N224="zákl. přenesená",J224,0)</f>
        <v>0</v>
      </c>
      <c r="BH224" s="153">
        <f>IF(N224="sníž. přenesená",J224,0)</f>
        <v>0</v>
      </c>
      <c r="BI224" s="153">
        <f>IF(N224="nulová",J224,0)</f>
        <v>0</v>
      </c>
      <c r="BJ224" s="15" t="s">
        <v>84</v>
      </c>
      <c r="BK224" s="153">
        <f>ROUND(I224*H224,2)</f>
        <v>0</v>
      </c>
      <c r="BL224" s="15" t="s">
        <v>289</v>
      </c>
      <c r="BM224" s="152" t="s">
        <v>1706</v>
      </c>
    </row>
    <row r="225" spans="1:65" s="2" customFormat="1" ht="16.5" customHeight="1">
      <c r="A225" s="30"/>
      <c r="B225" s="140"/>
      <c r="C225" s="141" t="s">
        <v>395</v>
      </c>
      <c r="D225" s="141" t="s">
        <v>164</v>
      </c>
      <c r="E225" s="142" t="s">
        <v>1707</v>
      </c>
      <c r="F225" s="143" t="s">
        <v>1708</v>
      </c>
      <c r="G225" s="144" t="s">
        <v>329</v>
      </c>
      <c r="H225" s="145">
        <v>6.37</v>
      </c>
      <c r="I225" s="146"/>
      <c r="J225" s="147">
        <f>ROUND(I225*H225,2)</f>
        <v>0</v>
      </c>
      <c r="K225" s="143" t="s">
        <v>227</v>
      </c>
      <c r="L225" s="31"/>
      <c r="M225" s="148" t="s">
        <v>1</v>
      </c>
      <c r="N225" s="149" t="s">
        <v>41</v>
      </c>
      <c r="O225" s="56"/>
      <c r="P225" s="150">
        <f>O225*H225</f>
        <v>0</v>
      </c>
      <c r="Q225" s="150">
        <v>0</v>
      </c>
      <c r="R225" s="150">
        <f>Q225*H225</f>
        <v>0</v>
      </c>
      <c r="S225" s="150">
        <v>1.67E-3</v>
      </c>
      <c r="T225" s="151">
        <f>S225*H225</f>
        <v>1.06379E-2</v>
      </c>
      <c r="U225" s="30"/>
      <c r="V225" s="30"/>
      <c r="W225" s="30"/>
      <c r="X225" s="30"/>
      <c r="Y225" s="30"/>
      <c r="Z225" s="30"/>
      <c r="AA225" s="30"/>
      <c r="AB225" s="30"/>
      <c r="AC225" s="30"/>
      <c r="AD225" s="30"/>
      <c r="AE225" s="30"/>
      <c r="AR225" s="152" t="s">
        <v>289</v>
      </c>
      <c r="AT225" s="152" t="s">
        <v>164</v>
      </c>
      <c r="AU225" s="152" t="s">
        <v>86</v>
      </c>
      <c r="AY225" s="15" t="s">
        <v>163</v>
      </c>
      <c r="BE225" s="153">
        <f>IF(N225="základní",J225,0)</f>
        <v>0</v>
      </c>
      <c r="BF225" s="153">
        <f>IF(N225="snížená",J225,0)</f>
        <v>0</v>
      </c>
      <c r="BG225" s="153">
        <f>IF(N225="zákl. přenesená",J225,0)</f>
        <v>0</v>
      </c>
      <c r="BH225" s="153">
        <f>IF(N225="sníž. přenesená",J225,0)</f>
        <v>0</v>
      </c>
      <c r="BI225" s="153">
        <f>IF(N225="nulová",J225,0)</f>
        <v>0</v>
      </c>
      <c r="BJ225" s="15" t="s">
        <v>84</v>
      </c>
      <c r="BK225" s="153">
        <f>ROUND(I225*H225,2)</f>
        <v>0</v>
      </c>
      <c r="BL225" s="15" t="s">
        <v>289</v>
      </c>
      <c r="BM225" s="152" t="s">
        <v>1709</v>
      </c>
    </row>
    <row r="226" spans="1:65" s="2" customFormat="1" ht="21.75" customHeight="1">
      <c r="A226" s="30"/>
      <c r="B226" s="140"/>
      <c r="C226" s="141" t="s">
        <v>399</v>
      </c>
      <c r="D226" s="141" t="s">
        <v>164</v>
      </c>
      <c r="E226" s="142" t="s">
        <v>1710</v>
      </c>
      <c r="F226" s="143" t="s">
        <v>1711</v>
      </c>
      <c r="G226" s="144" t="s">
        <v>329</v>
      </c>
      <c r="H226" s="145">
        <v>2.85</v>
      </c>
      <c r="I226" s="146"/>
      <c r="J226" s="147">
        <f>ROUND(I226*H226,2)</f>
        <v>0</v>
      </c>
      <c r="K226" s="143" t="s">
        <v>227</v>
      </c>
      <c r="L226" s="31"/>
      <c r="M226" s="148" t="s">
        <v>1</v>
      </c>
      <c r="N226" s="149" t="s">
        <v>41</v>
      </c>
      <c r="O226" s="56"/>
      <c r="P226" s="150">
        <f>O226*H226</f>
        <v>0</v>
      </c>
      <c r="Q226" s="150">
        <v>0</v>
      </c>
      <c r="R226" s="150">
        <f>Q226*H226</f>
        <v>0</v>
      </c>
      <c r="S226" s="150">
        <v>2.2300000000000002E-3</v>
      </c>
      <c r="T226" s="151">
        <f>S226*H226</f>
        <v>6.3555000000000009E-3</v>
      </c>
      <c r="U226" s="30"/>
      <c r="V226" s="30"/>
      <c r="W226" s="30"/>
      <c r="X226" s="30"/>
      <c r="Y226" s="30"/>
      <c r="Z226" s="30"/>
      <c r="AA226" s="30"/>
      <c r="AB226" s="30"/>
      <c r="AC226" s="30"/>
      <c r="AD226" s="30"/>
      <c r="AE226" s="30"/>
      <c r="AR226" s="152" t="s">
        <v>289</v>
      </c>
      <c r="AT226" s="152" t="s">
        <v>164</v>
      </c>
      <c r="AU226" s="152" t="s">
        <v>86</v>
      </c>
      <c r="AY226" s="15" t="s">
        <v>163</v>
      </c>
      <c r="BE226" s="153">
        <f>IF(N226="základní",J226,0)</f>
        <v>0</v>
      </c>
      <c r="BF226" s="153">
        <f>IF(N226="snížená",J226,0)</f>
        <v>0</v>
      </c>
      <c r="BG226" s="153">
        <f>IF(N226="zákl. přenesená",J226,0)</f>
        <v>0</v>
      </c>
      <c r="BH226" s="153">
        <f>IF(N226="sníž. přenesená",J226,0)</f>
        <v>0</v>
      </c>
      <c r="BI226" s="153">
        <f>IF(N226="nulová",J226,0)</f>
        <v>0</v>
      </c>
      <c r="BJ226" s="15" t="s">
        <v>84</v>
      </c>
      <c r="BK226" s="153">
        <f>ROUND(I226*H226,2)</f>
        <v>0</v>
      </c>
      <c r="BL226" s="15" t="s">
        <v>289</v>
      </c>
      <c r="BM226" s="152" t="s">
        <v>1712</v>
      </c>
    </row>
    <row r="227" spans="1:65" s="2" customFormat="1" ht="16.5" customHeight="1">
      <c r="A227" s="30"/>
      <c r="B227" s="140"/>
      <c r="C227" s="141" t="s">
        <v>405</v>
      </c>
      <c r="D227" s="141" t="s">
        <v>164</v>
      </c>
      <c r="E227" s="142" t="s">
        <v>1713</v>
      </c>
      <c r="F227" s="143" t="s">
        <v>1714</v>
      </c>
      <c r="G227" s="144" t="s">
        <v>329</v>
      </c>
      <c r="H227" s="145">
        <v>75.8</v>
      </c>
      <c r="I227" s="146"/>
      <c r="J227" s="147">
        <f>ROUND(I227*H227,2)</f>
        <v>0</v>
      </c>
      <c r="K227" s="143" t="s">
        <v>227</v>
      </c>
      <c r="L227" s="31"/>
      <c r="M227" s="148" t="s">
        <v>1</v>
      </c>
      <c r="N227" s="149" t="s">
        <v>41</v>
      </c>
      <c r="O227" s="56"/>
      <c r="P227" s="150">
        <f>O227*H227</f>
        <v>0</v>
      </c>
      <c r="Q227" s="150">
        <v>0</v>
      </c>
      <c r="R227" s="150">
        <f>Q227*H227</f>
        <v>0</v>
      </c>
      <c r="S227" s="150">
        <v>1.75E-3</v>
      </c>
      <c r="T227" s="151">
        <f>S227*H227</f>
        <v>0.13264999999999999</v>
      </c>
      <c r="U227" s="30"/>
      <c r="V227" s="30"/>
      <c r="W227" s="30"/>
      <c r="X227" s="30"/>
      <c r="Y227" s="30"/>
      <c r="Z227" s="30"/>
      <c r="AA227" s="30"/>
      <c r="AB227" s="30"/>
      <c r="AC227" s="30"/>
      <c r="AD227" s="30"/>
      <c r="AE227" s="30"/>
      <c r="AR227" s="152" t="s">
        <v>289</v>
      </c>
      <c r="AT227" s="152" t="s">
        <v>164</v>
      </c>
      <c r="AU227" s="152" t="s">
        <v>86</v>
      </c>
      <c r="AY227" s="15" t="s">
        <v>163</v>
      </c>
      <c r="BE227" s="153">
        <f>IF(N227="základní",J227,0)</f>
        <v>0</v>
      </c>
      <c r="BF227" s="153">
        <f>IF(N227="snížená",J227,0)</f>
        <v>0</v>
      </c>
      <c r="BG227" s="153">
        <f>IF(N227="zákl. přenesená",J227,0)</f>
        <v>0</v>
      </c>
      <c r="BH227" s="153">
        <f>IF(N227="sníž. přenesená",J227,0)</f>
        <v>0</v>
      </c>
      <c r="BI227" s="153">
        <f>IF(N227="nulová",J227,0)</f>
        <v>0</v>
      </c>
      <c r="BJ227" s="15" t="s">
        <v>84</v>
      </c>
      <c r="BK227" s="153">
        <f>ROUND(I227*H227,2)</f>
        <v>0</v>
      </c>
      <c r="BL227" s="15" t="s">
        <v>289</v>
      </c>
      <c r="BM227" s="152" t="s">
        <v>1715</v>
      </c>
    </row>
    <row r="228" spans="1:65" s="13" customFormat="1" ht="11.25">
      <c r="B228" s="165"/>
      <c r="D228" s="166" t="s">
        <v>229</v>
      </c>
      <c r="E228" s="167" t="s">
        <v>1</v>
      </c>
      <c r="F228" s="168" t="s">
        <v>1716</v>
      </c>
      <c r="H228" s="169">
        <v>75.8</v>
      </c>
      <c r="I228" s="170"/>
      <c r="L228" s="165"/>
      <c r="M228" s="171"/>
      <c r="N228" s="172"/>
      <c r="O228" s="172"/>
      <c r="P228" s="172"/>
      <c r="Q228" s="172"/>
      <c r="R228" s="172"/>
      <c r="S228" s="172"/>
      <c r="T228" s="173"/>
      <c r="AT228" s="167" t="s">
        <v>229</v>
      </c>
      <c r="AU228" s="167" t="s">
        <v>86</v>
      </c>
      <c r="AV228" s="13" t="s">
        <v>86</v>
      </c>
      <c r="AW228" s="13" t="s">
        <v>32</v>
      </c>
      <c r="AX228" s="13" t="s">
        <v>84</v>
      </c>
      <c r="AY228" s="167" t="s">
        <v>163</v>
      </c>
    </row>
    <row r="229" spans="1:65" s="2" customFormat="1" ht="16.5" customHeight="1">
      <c r="A229" s="30"/>
      <c r="B229" s="140"/>
      <c r="C229" s="141" t="s">
        <v>410</v>
      </c>
      <c r="D229" s="141" t="s">
        <v>164</v>
      </c>
      <c r="E229" s="142" t="s">
        <v>1717</v>
      </c>
      <c r="F229" s="143" t="s">
        <v>1718</v>
      </c>
      <c r="G229" s="144" t="s">
        <v>329</v>
      </c>
      <c r="H229" s="145">
        <v>35.11</v>
      </c>
      <c r="I229" s="146"/>
      <c r="J229" s="147">
        <f>ROUND(I229*H229,2)</f>
        <v>0</v>
      </c>
      <c r="K229" s="143" t="s">
        <v>227</v>
      </c>
      <c r="L229" s="31"/>
      <c r="M229" s="148" t="s">
        <v>1</v>
      </c>
      <c r="N229" s="149" t="s">
        <v>41</v>
      </c>
      <c r="O229" s="56"/>
      <c r="P229" s="150">
        <f>O229*H229</f>
        <v>0</v>
      </c>
      <c r="Q229" s="150">
        <v>0</v>
      </c>
      <c r="R229" s="150">
        <f>Q229*H229</f>
        <v>0</v>
      </c>
      <c r="S229" s="150">
        <v>2.5999999999999999E-3</v>
      </c>
      <c r="T229" s="151">
        <f>S229*H229</f>
        <v>9.1285999999999992E-2</v>
      </c>
      <c r="U229" s="30"/>
      <c r="V229" s="30"/>
      <c r="W229" s="30"/>
      <c r="X229" s="30"/>
      <c r="Y229" s="30"/>
      <c r="Z229" s="30"/>
      <c r="AA229" s="30"/>
      <c r="AB229" s="30"/>
      <c r="AC229" s="30"/>
      <c r="AD229" s="30"/>
      <c r="AE229" s="30"/>
      <c r="AR229" s="152" t="s">
        <v>289</v>
      </c>
      <c r="AT229" s="152" t="s">
        <v>164</v>
      </c>
      <c r="AU229" s="152" t="s">
        <v>86</v>
      </c>
      <c r="AY229" s="15" t="s">
        <v>163</v>
      </c>
      <c r="BE229" s="153">
        <f>IF(N229="základní",J229,0)</f>
        <v>0</v>
      </c>
      <c r="BF229" s="153">
        <f>IF(N229="snížená",J229,0)</f>
        <v>0</v>
      </c>
      <c r="BG229" s="153">
        <f>IF(N229="zákl. přenesená",J229,0)</f>
        <v>0</v>
      </c>
      <c r="BH229" s="153">
        <f>IF(N229="sníž. přenesená",J229,0)</f>
        <v>0</v>
      </c>
      <c r="BI229" s="153">
        <f>IF(N229="nulová",J229,0)</f>
        <v>0</v>
      </c>
      <c r="BJ229" s="15" t="s">
        <v>84</v>
      </c>
      <c r="BK229" s="153">
        <f>ROUND(I229*H229,2)</f>
        <v>0</v>
      </c>
      <c r="BL229" s="15" t="s">
        <v>289</v>
      </c>
      <c r="BM229" s="152" t="s">
        <v>1719</v>
      </c>
    </row>
    <row r="230" spans="1:65" s="2" customFormat="1" ht="33" customHeight="1">
      <c r="A230" s="30"/>
      <c r="B230" s="140"/>
      <c r="C230" s="141" t="s">
        <v>99</v>
      </c>
      <c r="D230" s="141" t="s">
        <v>164</v>
      </c>
      <c r="E230" s="142" t="s">
        <v>1720</v>
      </c>
      <c r="F230" s="143" t="s">
        <v>1721</v>
      </c>
      <c r="G230" s="144" t="s">
        <v>253</v>
      </c>
      <c r="H230" s="145">
        <v>52.031999999999996</v>
      </c>
      <c r="I230" s="146"/>
      <c r="J230" s="147">
        <f>ROUND(I230*H230,2)</f>
        <v>0</v>
      </c>
      <c r="K230" s="143" t="s">
        <v>227</v>
      </c>
      <c r="L230" s="31"/>
      <c r="M230" s="148" t="s">
        <v>1</v>
      </c>
      <c r="N230" s="149" t="s">
        <v>41</v>
      </c>
      <c r="O230" s="56"/>
      <c r="P230" s="150">
        <f>O230*H230</f>
        <v>0</v>
      </c>
      <c r="Q230" s="150">
        <v>6.8999999999999999E-3</v>
      </c>
      <c r="R230" s="150">
        <f>Q230*H230</f>
        <v>0.35902079999999997</v>
      </c>
      <c r="S230" s="150">
        <v>0</v>
      </c>
      <c r="T230" s="151">
        <f>S230*H230</f>
        <v>0</v>
      </c>
      <c r="U230" s="30"/>
      <c r="V230" s="30"/>
      <c r="W230" s="30"/>
      <c r="X230" s="30"/>
      <c r="Y230" s="30"/>
      <c r="Z230" s="30"/>
      <c r="AA230" s="30"/>
      <c r="AB230" s="30"/>
      <c r="AC230" s="30"/>
      <c r="AD230" s="30"/>
      <c r="AE230" s="30"/>
      <c r="AR230" s="152" t="s">
        <v>289</v>
      </c>
      <c r="AT230" s="152" t="s">
        <v>164</v>
      </c>
      <c r="AU230" s="152" t="s">
        <v>86</v>
      </c>
      <c r="AY230" s="15" t="s">
        <v>163</v>
      </c>
      <c r="BE230" s="153">
        <f>IF(N230="základní",J230,0)</f>
        <v>0</v>
      </c>
      <c r="BF230" s="153">
        <f>IF(N230="snížená",J230,0)</f>
        <v>0</v>
      </c>
      <c r="BG230" s="153">
        <f>IF(N230="zákl. přenesená",J230,0)</f>
        <v>0</v>
      </c>
      <c r="BH230" s="153">
        <f>IF(N230="sníž. přenesená",J230,0)</f>
        <v>0</v>
      </c>
      <c r="BI230" s="153">
        <f>IF(N230="nulová",J230,0)</f>
        <v>0</v>
      </c>
      <c r="BJ230" s="15" t="s">
        <v>84</v>
      </c>
      <c r="BK230" s="153">
        <f>ROUND(I230*H230,2)</f>
        <v>0</v>
      </c>
      <c r="BL230" s="15" t="s">
        <v>289</v>
      </c>
      <c r="BM230" s="152" t="s">
        <v>1722</v>
      </c>
    </row>
    <row r="231" spans="1:65" s="13" customFormat="1" ht="11.25">
      <c r="B231" s="165"/>
      <c r="D231" s="166" t="s">
        <v>229</v>
      </c>
      <c r="E231" s="167" t="s">
        <v>1</v>
      </c>
      <c r="F231" s="168" t="s">
        <v>1628</v>
      </c>
      <c r="H231" s="169">
        <v>10.78</v>
      </c>
      <c r="I231" s="170"/>
      <c r="L231" s="165"/>
      <c r="M231" s="171"/>
      <c r="N231" s="172"/>
      <c r="O231" s="172"/>
      <c r="P231" s="172"/>
      <c r="Q231" s="172"/>
      <c r="R231" s="172"/>
      <c r="S231" s="172"/>
      <c r="T231" s="173"/>
      <c r="AT231" s="167" t="s">
        <v>229</v>
      </c>
      <c r="AU231" s="167" t="s">
        <v>86</v>
      </c>
      <c r="AV231" s="13" t="s">
        <v>86</v>
      </c>
      <c r="AW231" s="13" t="s">
        <v>32</v>
      </c>
      <c r="AX231" s="13" t="s">
        <v>76</v>
      </c>
      <c r="AY231" s="167" t="s">
        <v>163</v>
      </c>
    </row>
    <row r="232" spans="1:65" s="13" customFormat="1" ht="11.25">
      <c r="B232" s="165"/>
      <c r="D232" s="166" t="s">
        <v>229</v>
      </c>
      <c r="E232" s="167" t="s">
        <v>1</v>
      </c>
      <c r="F232" s="168" t="s">
        <v>1629</v>
      </c>
      <c r="H232" s="169">
        <v>9.66</v>
      </c>
      <c r="I232" s="170"/>
      <c r="L232" s="165"/>
      <c r="M232" s="171"/>
      <c r="N232" s="172"/>
      <c r="O232" s="172"/>
      <c r="P232" s="172"/>
      <c r="Q232" s="172"/>
      <c r="R232" s="172"/>
      <c r="S232" s="172"/>
      <c r="T232" s="173"/>
      <c r="AT232" s="167" t="s">
        <v>229</v>
      </c>
      <c r="AU232" s="167" t="s">
        <v>86</v>
      </c>
      <c r="AV232" s="13" t="s">
        <v>86</v>
      </c>
      <c r="AW232" s="13" t="s">
        <v>32</v>
      </c>
      <c r="AX232" s="13" t="s">
        <v>76</v>
      </c>
      <c r="AY232" s="167" t="s">
        <v>163</v>
      </c>
    </row>
    <row r="233" spans="1:65" s="13" customFormat="1" ht="11.25">
      <c r="B233" s="165"/>
      <c r="D233" s="166" t="s">
        <v>229</v>
      </c>
      <c r="E233" s="167" t="s">
        <v>1</v>
      </c>
      <c r="F233" s="168" t="s">
        <v>1633</v>
      </c>
      <c r="H233" s="169">
        <v>14.04</v>
      </c>
      <c r="I233" s="170"/>
      <c r="L233" s="165"/>
      <c r="M233" s="171"/>
      <c r="N233" s="172"/>
      <c r="O233" s="172"/>
      <c r="P233" s="172"/>
      <c r="Q233" s="172"/>
      <c r="R233" s="172"/>
      <c r="S233" s="172"/>
      <c r="T233" s="173"/>
      <c r="AT233" s="167" t="s">
        <v>229</v>
      </c>
      <c r="AU233" s="167" t="s">
        <v>86</v>
      </c>
      <c r="AV233" s="13" t="s">
        <v>86</v>
      </c>
      <c r="AW233" s="13" t="s">
        <v>32</v>
      </c>
      <c r="AX233" s="13" t="s">
        <v>76</v>
      </c>
      <c r="AY233" s="167" t="s">
        <v>163</v>
      </c>
    </row>
    <row r="234" spans="1:65" s="13" customFormat="1" ht="11.25">
      <c r="B234" s="165"/>
      <c r="D234" s="166" t="s">
        <v>229</v>
      </c>
      <c r="E234" s="167" t="s">
        <v>1</v>
      </c>
      <c r="F234" s="168" t="s">
        <v>1634</v>
      </c>
      <c r="H234" s="169">
        <v>15.95</v>
      </c>
      <c r="I234" s="170"/>
      <c r="L234" s="165"/>
      <c r="M234" s="171"/>
      <c r="N234" s="172"/>
      <c r="O234" s="172"/>
      <c r="P234" s="172"/>
      <c r="Q234" s="172"/>
      <c r="R234" s="172"/>
      <c r="S234" s="172"/>
      <c r="T234" s="173"/>
      <c r="AT234" s="167" t="s">
        <v>229</v>
      </c>
      <c r="AU234" s="167" t="s">
        <v>86</v>
      </c>
      <c r="AV234" s="13" t="s">
        <v>86</v>
      </c>
      <c r="AW234" s="13" t="s">
        <v>32</v>
      </c>
      <c r="AX234" s="13" t="s">
        <v>76</v>
      </c>
      <c r="AY234" s="167" t="s">
        <v>163</v>
      </c>
    </row>
    <row r="235" spans="1:65" s="13" customFormat="1" ht="11.25">
      <c r="B235" s="165"/>
      <c r="D235" s="166" t="s">
        <v>229</v>
      </c>
      <c r="E235" s="167" t="s">
        <v>1</v>
      </c>
      <c r="F235" s="168" t="s">
        <v>1699</v>
      </c>
      <c r="H235" s="169">
        <v>1.6020000000000001</v>
      </c>
      <c r="I235" s="170"/>
      <c r="L235" s="165"/>
      <c r="M235" s="171"/>
      <c r="N235" s="172"/>
      <c r="O235" s="172"/>
      <c r="P235" s="172"/>
      <c r="Q235" s="172"/>
      <c r="R235" s="172"/>
      <c r="S235" s="172"/>
      <c r="T235" s="173"/>
      <c r="AT235" s="167" t="s">
        <v>229</v>
      </c>
      <c r="AU235" s="167" t="s">
        <v>86</v>
      </c>
      <c r="AV235" s="13" t="s">
        <v>86</v>
      </c>
      <c r="AW235" s="13" t="s">
        <v>32</v>
      </c>
      <c r="AX235" s="13" t="s">
        <v>76</v>
      </c>
      <c r="AY235" s="167" t="s">
        <v>163</v>
      </c>
    </row>
    <row r="236" spans="1:65" s="2" customFormat="1" ht="24.2" customHeight="1">
      <c r="A236" s="30"/>
      <c r="B236" s="140"/>
      <c r="C236" s="141" t="s">
        <v>428</v>
      </c>
      <c r="D236" s="141" t="s">
        <v>164</v>
      </c>
      <c r="E236" s="142" t="s">
        <v>1723</v>
      </c>
      <c r="F236" s="143" t="s">
        <v>1724</v>
      </c>
      <c r="G236" s="144" t="s">
        <v>329</v>
      </c>
      <c r="H236" s="145">
        <v>6</v>
      </c>
      <c r="I236" s="146"/>
      <c r="J236" s="147">
        <f>ROUND(I236*H236,2)</f>
        <v>0</v>
      </c>
      <c r="K236" s="143" t="s">
        <v>227</v>
      </c>
      <c r="L236" s="31"/>
      <c r="M236" s="148" t="s">
        <v>1</v>
      </c>
      <c r="N236" s="149" t="s">
        <v>41</v>
      </c>
      <c r="O236" s="56"/>
      <c r="P236" s="150">
        <f>O236*H236</f>
        <v>0</v>
      </c>
      <c r="Q236" s="150">
        <v>5.9800000000000001E-3</v>
      </c>
      <c r="R236" s="150">
        <f>Q236*H236</f>
        <v>3.5880000000000002E-2</v>
      </c>
      <c r="S236" s="150">
        <v>0</v>
      </c>
      <c r="T236" s="151">
        <f>S236*H236</f>
        <v>0</v>
      </c>
      <c r="U236" s="30"/>
      <c r="V236" s="30"/>
      <c r="W236" s="30"/>
      <c r="X236" s="30"/>
      <c r="Y236" s="30"/>
      <c r="Z236" s="30"/>
      <c r="AA236" s="30"/>
      <c r="AB236" s="30"/>
      <c r="AC236" s="30"/>
      <c r="AD236" s="30"/>
      <c r="AE236" s="30"/>
      <c r="AR236" s="152" t="s">
        <v>289</v>
      </c>
      <c r="AT236" s="152" t="s">
        <v>164</v>
      </c>
      <c r="AU236" s="152" t="s">
        <v>86</v>
      </c>
      <c r="AY236" s="15" t="s">
        <v>163</v>
      </c>
      <c r="BE236" s="153">
        <f>IF(N236="základní",J236,0)</f>
        <v>0</v>
      </c>
      <c r="BF236" s="153">
        <f>IF(N236="snížená",J236,0)</f>
        <v>0</v>
      </c>
      <c r="BG236" s="153">
        <f>IF(N236="zákl. přenesená",J236,0)</f>
        <v>0</v>
      </c>
      <c r="BH236" s="153">
        <f>IF(N236="sníž. přenesená",J236,0)</f>
        <v>0</v>
      </c>
      <c r="BI236" s="153">
        <f>IF(N236="nulová",J236,0)</f>
        <v>0</v>
      </c>
      <c r="BJ236" s="15" t="s">
        <v>84</v>
      </c>
      <c r="BK236" s="153">
        <f>ROUND(I236*H236,2)</f>
        <v>0</v>
      </c>
      <c r="BL236" s="15" t="s">
        <v>289</v>
      </c>
      <c r="BM236" s="152" t="s">
        <v>1725</v>
      </c>
    </row>
    <row r="237" spans="1:65" s="13" customFormat="1" ht="11.25">
      <c r="B237" s="165"/>
      <c r="D237" s="166" t="s">
        <v>229</v>
      </c>
      <c r="E237" s="167" t="s">
        <v>1</v>
      </c>
      <c r="F237" s="168" t="s">
        <v>1726</v>
      </c>
      <c r="H237" s="169">
        <v>6</v>
      </c>
      <c r="I237" s="170"/>
      <c r="L237" s="165"/>
      <c r="M237" s="171"/>
      <c r="N237" s="172"/>
      <c r="O237" s="172"/>
      <c r="P237" s="172"/>
      <c r="Q237" s="172"/>
      <c r="R237" s="172"/>
      <c r="S237" s="172"/>
      <c r="T237" s="173"/>
      <c r="AT237" s="167" t="s">
        <v>229</v>
      </c>
      <c r="AU237" s="167" t="s">
        <v>86</v>
      </c>
      <c r="AV237" s="13" t="s">
        <v>86</v>
      </c>
      <c r="AW237" s="13" t="s">
        <v>32</v>
      </c>
      <c r="AX237" s="13" t="s">
        <v>84</v>
      </c>
      <c r="AY237" s="167" t="s">
        <v>163</v>
      </c>
    </row>
    <row r="238" spans="1:65" s="2" customFormat="1" ht="24.2" customHeight="1">
      <c r="A238" s="30"/>
      <c r="B238" s="140"/>
      <c r="C238" s="141" t="s">
        <v>438</v>
      </c>
      <c r="D238" s="141" t="s">
        <v>164</v>
      </c>
      <c r="E238" s="142" t="s">
        <v>1727</v>
      </c>
      <c r="F238" s="143" t="s">
        <v>1728</v>
      </c>
      <c r="G238" s="144" t="s">
        <v>329</v>
      </c>
      <c r="H238" s="145">
        <v>22.06</v>
      </c>
      <c r="I238" s="146"/>
      <c r="J238" s="147">
        <f>ROUND(I238*H238,2)</f>
        <v>0</v>
      </c>
      <c r="K238" s="143" t="s">
        <v>227</v>
      </c>
      <c r="L238" s="31"/>
      <c r="M238" s="148" t="s">
        <v>1</v>
      </c>
      <c r="N238" s="149" t="s">
        <v>41</v>
      </c>
      <c r="O238" s="56"/>
      <c r="P238" s="150">
        <f>O238*H238</f>
        <v>0</v>
      </c>
      <c r="Q238" s="150">
        <v>2.8700000000000002E-3</v>
      </c>
      <c r="R238" s="150">
        <f>Q238*H238</f>
        <v>6.3312199999999999E-2</v>
      </c>
      <c r="S238" s="150">
        <v>0</v>
      </c>
      <c r="T238" s="151">
        <f>S238*H238</f>
        <v>0</v>
      </c>
      <c r="U238" s="30"/>
      <c r="V238" s="30"/>
      <c r="W238" s="30"/>
      <c r="X238" s="30"/>
      <c r="Y238" s="30"/>
      <c r="Z238" s="30"/>
      <c r="AA238" s="30"/>
      <c r="AB238" s="30"/>
      <c r="AC238" s="30"/>
      <c r="AD238" s="30"/>
      <c r="AE238" s="30"/>
      <c r="AR238" s="152" t="s">
        <v>289</v>
      </c>
      <c r="AT238" s="152" t="s">
        <v>164</v>
      </c>
      <c r="AU238" s="152" t="s">
        <v>86</v>
      </c>
      <c r="AY238" s="15" t="s">
        <v>163</v>
      </c>
      <c r="BE238" s="153">
        <f>IF(N238="základní",J238,0)</f>
        <v>0</v>
      </c>
      <c r="BF238" s="153">
        <f>IF(N238="snížená",J238,0)</f>
        <v>0</v>
      </c>
      <c r="BG238" s="153">
        <f>IF(N238="zákl. přenesená",J238,0)</f>
        <v>0</v>
      </c>
      <c r="BH238" s="153">
        <f>IF(N238="sníž. přenesená",J238,0)</f>
        <v>0</v>
      </c>
      <c r="BI238" s="153">
        <f>IF(N238="nulová",J238,0)</f>
        <v>0</v>
      </c>
      <c r="BJ238" s="15" t="s">
        <v>84</v>
      </c>
      <c r="BK238" s="153">
        <f>ROUND(I238*H238,2)</f>
        <v>0</v>
      </c>
      <c r="BL238" s="15" t="s">
        <v>289</v>
      </c>
      <c r="BM238" s="152" t="s">
        <v>1729</v>
      </c>
    </row>
    <row r="239" spans="1:65" s="13" customFormat="1" ht="11.25">
      <c r="B239" s="165"/>
      <c r="D239" s="166" t="s">
        <v>229</v>
      </c>
      <c r="E239" s="167" t="s">
        <v>1</v>
      </c>
      <c r="F239" s="168" t="s">
        <v>1730</v>
      </c>
      <c r="H239" s="169">
        <v>4.67</v>
      </c>
      <c r="I239" s="170"/>
      <c r="L239" s="165"/>
      <c r="M239" s="171"/>
      <c r="N239" s="172"/>
      <c r="O239" s="172"/>
      <c r="P239" s="172"/>
      <c r="Q239" s="172"/>
      <c r="R239" s="172"/>
      <c r="S239" s="172"/>
      <c r="T239" s="173"/>
      <c r="AT239" s="167" t="s">
        <v>229</v>
      </c>
      <c r="AU239" s="167" t="s">
        <v>86</v>
      </c>
      <c r="AV239" s="13" t="s">
        <v>86</v>
      </c>
      <c r="AW239" s="13" t="s">
        <v>32</v>
      </c>
      <c r="AX239" s="13" t="s">
        <v>76</v>
      </c>
      <c r="AY239" s="167" t="s">
        <v>163</v>
      </c>
    </row>
    <row r="240" spans="1:65" s="13" customFormat="1" ht="11.25">
      <c r="B240" s="165"/>
      <c r="D240" s="166" t="s">
        <v>229</v>
      </c>
      <c r="E240" s="167" t="s">
        <v>1</v>
      </c>
      <c r="F240" s="168" t="s">
        <v>1731</v>
      </c>
      <c r="H240" s="169">
        <v>5.39</v>
      </c>
      <c r="I240" s="170"/>
      <c r="L240" s="165"/>
      <c r="M240" s="171"/>
      <c r="N240" s="172"/>
      <c r="O240" s="172"/>
      <c r="P240" s="172"/>
      <c r="Q240" s="172"/>
      <c r="R240" s="172"/>
      <c r="S240" s="172"/>
      <c r="T240" s="173"/>
      <c r="AT240" s="167" t="s">
        <v>229</v>
      </c>
      <c r="AU240" s="167" t="s">
        <v>86</v>
      </c>
      <c r="AV240" s="13" t="s">
        <v>86</v>
      </c>
      <c r="AW240" s="13" t="s">
        <v>32</v>
      </c>
      <c r="AX240" s="13" t="s">
        <v>76</v>
      </c>
      <c r="AY240" s="167" t="s">
        <v>163</v>
      </c>
    </row>
    <row r="241" spans="1:65" s="13" customFormat="1" ht="11.25">
      <c r="B241" s="165"/>
      <c r="D241" s="166" t="s">
        <v>229</v>
      </c>
      <c r="E241" s="167" t="s">
        <v>1</v>
      </c>
      <c r="F241" s="168" t="s">
        <v>1732</v>
      </c>
      <c r="H241" s="169">
        <v>12</v>
      </c>
      <c r="I241" s="170"/>
      <c r="L241" s="165"/>
      <c r="M241" s="171"/>
      <c r="N241" s="172"/>
      <c r="O241" s="172"/>
      <c r="P241" s="172"/>
      <c r="Q241" s="172"/>
      <c r="R241" s="172"/>
      <c r="S241" s="172"/>
      <c r="T241" s="173"/>
      <c r="AT241" s="167" t="s">
        <v>229</v>
      </c>
      <c r="AU241" s="167" t="s">
        <v>86</v>
      </c>
      <c r="AV241" s="13" t="s">
        <v>86</v>
      </c>
      <c r="AW241" s="13" t="s">
        <v>32</v>
      </c>
      <c r="AX241" s="13" t="s">
        <v>76</v>
      </c>
      <c r="AY241" s="167" t="s">
        <v>163</v>
      </c>
    </row>
    <row r="242" spans="1:65" s="2" customFormat="1" ht="24.2" customHeight="1">
      <c r="A242" s="30"/>
      <c r="B242" s="140"/>
      <c r="C242" s="141" t="s">
        <v>468</v>
      </c>
      <c r="D242" s="141" t="s">
        <v>164</v>
      </c>
      <c r="E242" s="142" t="s">
        <v>1733</v>
      </c>
      <c r="F242" s="143" t="s">
        <v>1734</v>
      </c>
      <c r="G242" s="144" t="s">
        <v>193</v>
      </c>
      <c r="H242" s="145">
        <v>3</v>
      </c>
      <c r="I242" s="146"/>
      <c r="J242" s="147">
        <f>ROUND(I242*H242,2)</f>
        <v>0</v>
      </c>
      <c r="K242" s="143" t="s">
        <v>227</v>
      </c>
      <c r="L242" s="31"/>
      <c r="M242" s="148" t="s">
        <v>1</v>
      </c>
      <c r="N242" s="149" t="s">
        <v>41</v>
      </c>
      <c r="O242" s="56"/>
      <c r="P242" s="150">
        <f>O242*H242</f>
        <v>0</v>
      </c>
      <c r="Q242" s="150">
        <v>1.0999999999999999E-2</v>
      </c>
      <c r="R242" s="150">
        <f>Q242*H242</f>
        <v>3.3000000000000002E-2</v>
      </c>
      <c r="S242" s="150">
        <v>0</v>
      </c>
      <c r="T242" s="151">
        <f>S242*H242</f>
        <v>0</v>
      </c>
      <c r="U242" s="30"/>
      <c r="V242" s="30"/>
      <c r="W242" s="30"/>
      <c r="X242" s="30"/>
      <c r="Y242" s="30"/>
      <c r="Z242" s="30"/>
      <c r="AA242" s="30"/>
      <c r="AB242" s="30"/>
      <c r="AC242" s="30"/>
      <c r="AD242" s="30"/>
      <c r="AE242" s="30"/>
      <c r="AR242" s="152" t="s">
        <v>289</v>
      </c>
      <c r="AT242" s="152" t="s">
        <v>164</v>
      </c>
      <c r="AU242" s="152" t="s">
        <v>86</v>
      </c>
      <c r="AY242" s="15" t="s">
        <v>163</v>
      </c>
      <c r="BE242" s="153">
        <f>IF(N242="základní",J242,0)</f>
        <v>0</v>
      </c>
      <c r="BF242" s="153">
        <f>IF(N242="snížená",J242,0)</f>
        <v>0</v>
      </c>
      <c r="BG242" s="153">
        <f>IF(N242="zákl. přenesená",J242,0)</f>
        <v>0</v>
      </c>
      <c r="BH242" s="153">
        <f>IF(N242="sníž. přenesená",J242,0)</f>
        <v>0</v>
      </c>
      <c r="BI242" s="153">
        <f>IF(N242="nulová",J242,0)</f>
        <v>0</v>
      </c>
      <c r="BJ242" s="15" t="s">
        <v>84</v>
      </c>
      <c r="BK242" s="153">
        <f>ROUND(I242*H242,2)</f>
        <v>0</v>
      </c>
      <c r="BL242" s="15" t="s">
        <v>289</v>
      </c>
      <c r="BM242" s="152" t="s">
        <v>1735</v>
      </c>
    </row>
    <row r="243" spans="1:65" s="13" customFormat="1" ht="11.25">
      <c r="B243" s="165"/>
      <c r="D243" s="166" t="s">
        <v>229</v>
      </c>
      <c r="E243" s="167" t="s">
        <v>1</v>
      </c>
      <c r="F243" s="168" t="s">
        <v>1736</v>
      </c>
      <c r="H243" s="169">
        <v>3</v>
      </c>
      <c r="I243" s="170"/>
      <c r="L243" s="165"/>
      <c r="M243" s="171"/>
      <c r="N243" s="172"/>
      <c r="O243" s="172"/>
      <c r="P243" s="172"/>
      <c r="Q243" s="172"/>
      <c r="R243" s="172"/>
      <c r="S243" s="172"/>
      <c r="T243" s="173"/>
      <c r="AT243" s="167" t="s">
        <v>229</v>
      </c>
      <c r="AU243" s="167" t="s">
        <v>86</v>
      </c>
      <c r="AV243" s="13" t="s">
        <v>86</v>
      </c>
      <c r="AW243" s="13" t="s">
        <v>32</v>
      </c>
      <c r="AX243" s="13" t="s">
        <v>84</v>
      </c>
      <c r="AY243" s="167" t="s">
        <v>163</v>
      </c>
    </row>
    <row r="244" spans="1:65" s="2" customFormat="1" ht="24.2" customHeight="1">
      <c r="A244" s="30"/>
      <c r="B244" s="140"/>
      <c r="C244" s="141" t="s">
        <v>473</v>
      </c>
      <c r="D244" s="141" t="s">
        <v>164</v>
      </c>
      <c r="E244" s="142" t="s">
        <v>1737</v>
      </c>
      <c r="F244" s="143" t="s">
        <v>1738</v>
      </c>
      <c r="G244" s="144" t="s">
        <v>329</v>
      </c>
      <c r="H244" s="145">
        <v>6.37</v>
      </c>
      <c r="I244" s="146"/>
      <c r="J244" s="147">
        <f>ROUND(I244*H244,2)</f>
        <v>0</v>
      </c>
      <c r="K244" s="143" t="s">
        <v>227</v>
      </c>
      <c r="L244" s="31"/>
      <c r="M244" s="148" t="s">
        <v>1</v>
      </c>
      <c r="N244" s="149" t="s">
        <v>41</v>
      </c>
      <c r="O244" s="56"/>
      <c r="P244" s="150">
        <f>O244*H244</f>
        <v>0</v>
      </c>
      <c r="Q244" s="150">
        <v>1.4E-3</v>
      </c>
      <c r="R244" s="150">
        <f>Q244*H244</f>
        <v>8.9180000000000006E-3</v>
      </c>
      <c r="S244" s="150">
        <v>0</v>
      </c>
      <c r="T244" s="151">
        <f>S244*H244</f>
        <v>0</v>
      </c>
      <c r="U244" s="30"/>
      <c r="V244" s="30"/>
      <c r="W244" s="30"/>
      <c r="X244" s="30"/>
      <c r="Y244" s="30"/>
      <c r="Z244" s="30"/>
      <c r="AA244" s="30"/>
      <c r="AB244" s="30"/>
      <c r="AC244" s="30"/>
      <c r="AD244" s="30"/>
      <c r="AE244" s="30"/>
      <c r="AR244" s="152" t="s">
        <v>289</v>
      </c>
      <c r="AT244" s="152" t="s">
        <v>164</v>
      </c>
      <c r="AU244" s="152" t="s">
        <v>86</v>
      </c>
      <c r="AY244" s="15" t="s">
        <v>163</v>
      </c>
      <c r="BE244" s="153">
        <f>IF(N244="základní",J244,0)</f>
        <v>0</v>
      </c>
      <c r="BF244" s="153">
        <f>IF(N244="snížená",J244,0)</f>
        <v>0</v>
      </c>
      <c r="BG244" s="153">
        <f>IF(N244="zákl. přenesená",J244,0)</f>
        <v>0</v>
      </c>
      <c r="BH244" s="153">
        <f>IF(N244="sníž. přenesená",J244,0)</f>
        <v>0</v>
      </c>
      <c r="BI244" s="153">
        <f>IF(N244="nulová",J244,0)</f>
        <v>0</v>
      </c>
      <c r="BJ244" s="15" t="s">
        <v>84</v>
      </c>
      <c r="BK244" s="153">
        <f>ROUND(I244*H244,2)</f>
        <v>0</v>
      </c>
      <c r="BL244" s="15" t="s">
        <v>289</v>
      </c>
      <c r="BM244" s="152" t="s">
        <v>1739</v>
      </c>
    </row>
    <row r="245" spans="1:65" s="13" customFormat="1" ht="11.25">
      <c r="B245" s="165"/>
      <c r="D245" s="166" t="s">
        <v>229</v>
      </c>
      <c r="E245" s="167" t="s">
        <v>1</v>
      </c>
      <c r="F245" s="168" t="s">
        <v>1740</v>
      </c>
      <c r="H245" s="169">
        <v>6.37</v>
      </c>
      <c r="I245" s="170"/>
      <c r="L245" s="165"/>
      <c r="M245" s="171"/>
      <c r="N245" s="172"/>
      <c r="O245" s="172"/>
      <c r="P245" s="172"/>
      <c r="Q245" s="172"/>
      <c r="R245" s="172"/>
      <c r="S245" s="172"/>
      <c r="T245" s="173"/>
      <c r="AT245" s="167" t="s">
        <v>229</v>
      </c>
      <c r="AU245" s="167" t="s">
        <v>86</v>
      </c>
      <c r="AV245" s="13" t="s">
        <v>86</v>
      </c>
      <c r="AW245" s="13" t="s">
        <v>32</v>
      </c>
      <c r="AX245" s="13" t="s">
        <v>84</v>
      </c>
      <c r="AY245" s="167" t="s">
        <v>163</v>
      </c>
    </row>
    <row r="246" spans="1:65" s="2" customFormat="1" ht="24.2" customHeight="1">
      <c r="A246" s="30"/>
      <c r="B246" s="140"/>
      <c r="C246" s="141" t="s">
        <v>491</v>
      </c>
      <c r="D246" s="141" t="s">
        <v>164</v>
      </c>
      <c r="E246" s="142" t="s">
        <v>1741</v>
      </c>
      <c r="F246" s="143" t="s">
        <v>1742</v>
      </c>
      <c r="G246" s="144" t="s">
        <v>329</v>
      </c>
      <c r="H246" s="145">
        <v>2.85</v>
      </c>
      <c r="I246" s="146"/>
      <c r="J246" s="147">
        <f>ROUND(I246*H246,2)</f>
        <v>0</v>
      </c>
      <c r="K246" s="143" t="s">
        <v>227</v>
      </c>
      <c r="L246" s="31"/>
      <c r="M246" s="148" t="s">
        <v>1</v>
      </c>
      <c r="N246" s="149" t="s">
        <v>41</v>
      </c>
      <c r="O246" s="56"/>
      <c r="P246" s="150">
        <f>O246*H246</f>
        <v>0</v>
      </c>
      <c r="Q246" s="150">
        <v>2.9499999999999999E-3</v>
      </c>
      <c r="R246" s="150">
        <f>Q246*H246</f>
        <v>8.4075E-3</v>
      </c>
      <c r="S246" s="150">
        <v>0</v>
      </c>
      <c r="T246" s="151">
        <f>S246*H246</f>
        <v>0</v>
      </c>
      <c r="U246" s="30"/>
      <c r="V246" s="30"/>
      <c r="W246" s="30"/>
      <c r="X246" s="30"/>
      <c r="Y246" s="30"/>
      <c r="Z246" s="30"/>
      <c r="AA246" s="30"/>
      <c r="AB246" s="30"/>
      <c r="AC246" s="30"/>
      <c r="AD246" s="30"/>
      <c r="AE246" s="30"/>
      <c r="AR246" s="152" t="s">
        <v>289</v>
      </c>
      <c r="AT246" s="152" t="s">
        <v>164</v>
      </c>
      <c r="AU246" s="152" t="s">
        <v>86</v>
      </c>
      <c r="AY246" s="15" t="s">
        <v>163</v>
      </c>
      <c r="BE246" s="153">
        <f>IF(N246="základní",J246,0)</f>
        <v>0</v>
      </c>
      <c r="BF246" s="153">
        <f>IF(N246="snížená",J246,0)</f>
        <v>0</v>
      </c>
      <c r="BG246" s="153">
        <f>IF(N246="zákl. přenesená",J246,0)</f>
        <v>0</v>
      </c>
      <c r="BH246" s="153">
        <f>IF(N246="sníž. přenesená",J246,0)</f>
        <v>0</v>
      </c>
      <c r="BI246" s="153">
        <f>IF(N246="nulová",J246,0)</f>
        <v>0</v>
      </c>
      <c r="BJ246" s="15" t="s">
        <v>84</v>
      </c>
      <c r="BK246" s="153">
        <f>ROUND(I246*H246,2)</f>
        <v>0</v>
      </c>
      <c r="BL246" s="15" t="s">
        <v>289</v>
      </c>
      <c r="BM246" s="152" t="s">
        <v>1743</v>
      </c>
    </row>
    <row r="247" spans="1:65" s="13" customFormat="1" ht="11.25">
      <c r="B247" s="165"/>
      <c r="D247" s="166" t="s">
        <v>229</v>
      </c>
      <c r="E247" s="167" t="s">
        <v>1</v>
      </c>
      <c r="F247" s="168" t="s">
        <v>1744</v>
      </c>
      <c r="H247" s="169">
        <v>2.85</v>
      </c>
      <c r="I247" s="170"/>
      <c r="L247" s="165"/>
      <c r="M247" s="171"/>
      <c r="N247" s="172"/>
      <c r="O247" s="172"/>
      <c r="P247" s="172"/>
      <c r="Q247" s="172"/>
      <c r="R247" s="172"/>
      <c r="S247" s="172"/>
      <c r="T247" s="173"/>
      <c r="AT247" s="167" t="s">
        <v>229</v>
      </c>
      <c r="AU247" s="167" t="s">
        <v>86</v>
      </c>
      <c r="AV247" s="13" t="s">
        <v>86</v>
      </c>
      <c r="AW247" s="13" t="s">
        <v>32</v>
      </c>
      <c r="AX247" s="13" t="s">
        <v>84</v>
      </c>
      <c r="AY247" s="167" t="s">
        <v>163</v>
      </c>
    </row>
    <row r="248" spans="1:65" s="2" customFormat="1" ht="33" customHeight="1">
      <c r="A248" s="30"/>
      <c r="B248" s="140"/>
      <c r="C248" s="141" t="s">
        <v>495</v>
      </c>
      <c r="D248" s="141" t="s">
        <v>164</v>
      </c>
      <c r="E248" s="142" t="s">
        <v>1745</v>
      </c>
      <c r="F248" s="143" t="s">
        <v>1746</v>
      </c>
      <c r="G248" s="144" t="s">
        <v>329</v>
      </c>
      <c r="H248" s="145">
        <v>6.37</v>
      </c>
      <c r="I248" s="146"/>
      <c r="J248" s="147">
        <f>ROUND(I248*H248,2)</f>
        <v>0</v>
      </c>
      <c r="K248" s="143" t="s">
        <v>227</v>
      </c>
      <c r="L248" s="31"/>
      <c r="M248" s="148" t="s">
        <v>1</v>
      </c>
      <c r="N248" s="149" t="s">
        <v>41</v>
      </c>
      <c r="O248" s="56"/>
      <c r="P248" s="150">
        <f>O248*H248</f>
        <v>0</v>
      </c>
      <c r="Q248" s="150">
        <v>2.8900000000000002E-3</v>
      </c>
      <c r="R248" s="150">
        <f>Q248*H248</f>
        <v>1.84093E-2</v>
      </c>
      <c r="S248" s="150">
        <v>0</v>
      </c>
      <c r="T248" s="151">
        <f>S248*H248</f>
        <v>0</v>
      </c>
      <c r="U248" s="30"/>
      <c r="V248" s="30"/>
      <c r="W248" s="30"/>
      <c r="X248" s="30"/>
      <c r="Y248" s="30"/>
      <c r="Z248" s="30"/>
      <c r="AA248" s="30"/>
      <c r="AB248" s="30"/>
      <c r="AC248" s="30"/>
      <c r="AD248" s="30"/>
      <c r="AE248" s="30"/>
      <c r="AR248" s="152" t="s">
        <v>289</v>
      </c>
      <c r="AT248" s="152" t="s">
        <v>164</v>
      </c>
      <c r="AU248" s="152" t="s">
        <v>86</v>
      </c>
      <c r="AY248" s="15" t="s">
        <v>163</v>
      </c>
      <c r="BE248" s="153">
        <f>IF(N248="základní",J248,0)</f>
        <v>0</v>
      </c>
      <c r="BF248" s="153">
        <f>IF(N248="snížená",J248,0)</f>
        <v>0</v>
      </c>
      <c r="BG248" s="153">
        <f>IF(N248="zákl. přenesená",J248,0)</f>
        <v>0</v>
      </c>
      <c r="BH248" s="153">
        <f>IF(N248="sníž. přenesená",J248,0)</f>
        <v>0</v>
      </c>
      <c r="BI248" s="153">
        <f>IF(N248="nulová",J248,0)</f>
        <v>0</v>
      </c>
      <c r="BJ248" s="15" t="s">
        <v>84</v>
      </c>
      <c r="BK248" s="153">
        <f>ROUND(I248*H248,2)</f>
        <v>0</v>
      </c>
      <c r="BL248" s="15" t="s">
        <v>289</v>
      </c>
      <c r="BM248" s="152" t="s">
        <v>1747</v>
      </c>
    </row>
    <row r="249" spans="1:65" s="13" customFormat="1" ht="11.25">
      <c r="B249" s="165"/>
      <c r="D249" s="166" t="s">
        <v>229</v>
      </c>
      <c r="E249" s="167" t="s">
        <v>1</v>
      </c>
      <c r="F249" s="168" t="s">
        <v>1748</v>
      </c>
      <c r="H249" s="169">
        <v>6.37</v>
      </c>
      <c r="I249" s="170"/>
      <c r="L249" s="165"/>
      <c r="M249" s="171"/>
      <c r="N249" s="172"/>
      <c r="O249" s="172"/>
      <c r="P249" s="172"/>
      <c r="Q249" s="172"/>
      <c r="R249" s="172"/>
      <c r="S249" s="172"/>
      <c r="T249" s="173"/>
      <c r="AT249" s="167" t="s">
        <v>229</v>
      </c>
      <c r="AU249" s="167" t="s">
        <v>86</v>
      </c>
      <c r="AV249" s="13" t="s">
        <v>86</v>
      </c>
      <c r="AW249" s="13" t="s">
        <v>32</v>
      </c>
      <c r="AX249" s="13" t="s">
        <v>84</v>
      </c>
      <c r="AY249" s="167" t="s">
        <v>163</v>
      </c>
    </row>
    <row r="250" spans="1:65" s="2" customFormat="1" ht="33" customHeight="1">
      <c r="A250" s="30"/>
      <c r="B250" s="140"/>
      <c r="C250" s="141" t="s">
        <v>499</v>
      </c>
      <c r="D250" s="141" t="s">
        <v>164</v>
      </c>
      <c r="E250" s="142" t="s">
        <v>1749</v>
      </c>
      <c r="F250" s="143" t="s">
        <v>1750</v>
      </c>
      <c r="G250" s="144" t="s">
        <v>329</v>
      </c>
      <c r="H250" s="145">
        <v>69.430000000000007</v>
      </c>
      <c r="I250" s="146"/>
      <c r="J250" s="147">
        <f>ROUND(I250*H250,2)</f>
        <v>0</v>
      </c>
      <c r="K250" s="143" t="s">
        <v>227</v>
      </c>
      <c r="L250" s="31"/>
      <c r="M250" s="148" t="s">
        <v>1</v>
      </c>
      <c r="N250" s="149" t="s">
        <v>41</v>
      </c>
      <c r="O250" s="56"/>
      <c r="P250" s="150">
        <f>O250*H250</f>
        <v>0</v>
      </c>
      <c r="Q250" s="150">
        <v>3.5000000000000001E-3</v>
      </c>
      <c r="R250" s="150">
        <f>Q250*H250</f>
        <v>0.24300500000000003</v>
      </c>
      <c r="S250" s="150">
        <v>0</v>
      </c>
      <c r="T250" s="151">
        <f>S250*H250</f>
        <v>0</v>
      </c>
      <c r="U250" s="30"/>
      <c r="V250" s="30"/>
      <c r="W250" s="30"/>
      <c r="X250" s="30"/>
      <c r="Y250" s="30"/>
      <c r="Z250" s="30"/>
      <c r="AA250" s="30"/>
      <c r="AB250" s="30"/>
      <c r="AC250" s="30"/>
      <c r="AD250" s="30"/>
      <c r="AE250" s="30"/>
      <c r="AR250" s="152" t="s">
        <v>289</v>
      </c>
      <c r="AT250" s="152" t="s">
        <v>164</v>
      </c>
      <c r="AU250" s="152" t="s">
        <v>86</v>
      </c>
      <c r="AY250" s="15" t="s">
        <v>163</v>
      </c>
      <c r="BE250" s="153">
        <f>IF(N250="základní",J250,0)</f>
        <v>0</v>
      </c>
      <c r="BF250" s="153">
        <f>IF(N250="snížená",J250,0)</f>
        <v>0</v>
      </c>
      <c r="BG250" s="153">
        <f>IF(N250="zákl. přenesená",J250,0)</f>
        <v>0</v>
      </c>
      <c r="BH250" s="153">
        <f>IF(N250="sníž. přenesená",J250,0)</f>
        <v>0</v>
      </c>
      <c r="BI250" s="153">
        <f>IF(N250="nulová",J250,0)</f>
        <v>0</v>
      </c>
      <c r="BJ250" s="15" t="s">
        <v>84</v>
      </c>
      <c r="BK250" s="153">
        <f>ROUND(I250*H250,2)</f>
        <v>0</v>
      </c>
      <c r="BL250" s="15" t="s">
        <v>289</v>
      </c>
      <c r="BM250" s="152" t="s">
        <v>1751</v>
      </c>
    </row>
    <row r="251" spans="1:65" s="13" customFormat="1" ht="11.25">
      <c r="B251" s="165"/>
      <c r="D251" s="166" t="s">
        <v>229</v>
      </c>
      <c r="E251" s="167" t="s">
        <v>1</v>
      </c>
      <c r="F251" s="168" t="s">
        <v>1752</v>
      </c>
      <c r="H251" s="169">
        <v>7.58</v>
      </c>
      <c r="I251" s="170"/>
      <c r="L251" s="165"/>
      <c r="M251" s="171"/>
      <c r="N251" s="172"/>
      <c r="O251" s="172"/>
      <c r="P251" s="172"/>
      <c r="Q251" s="172"/>
      <c r="R251" s="172"/>
      <c r="S251" s="172"/>
      <c r="T251" s="173"/>
      <c r="AT251" s="167" t="s">
        <v>229</v>
      </c>
      <c r="AU251" s="167" t="s">
        <v>86</v>
      </c>
      <c r="AV251" s="13" t="s">
        <v>86</v>
      </c>
      <c r="AW251" s="13" t="s">
        <v>32</v>
      </c>
      <c r="AX251" s="13" t="s">
        <v>76</v>
      </c>
      <c r="AY251" s="167" t="s">
        <v>163</v>
      </c>
    </row>
    <row r="252" spans="1:65" s="13" customFormat="1" ht="11.25">
      <c r="B252" s="165"/>
      <c r="D252" s="166" t="s">
        <v>229</v>
      </c>
      <c r="E252" s="167" t="s">
        <v>1</v>
      </c>
      <c r="F252" s="168" t="s">
        <v>1753</v>
      </c>
      <c r="H252" s="169">
        <v>12</v>
      </c>
      <c r="I252" s="170"/>
      <c r="L252" s="165"/>
      <c r="M252" s="171"/>
      <c r="N252" s="172"/>
      <c r="O252" s="172"/>
      <c r="P252" s="172"/>
      <c r="Q252" s="172"/>
      <c r="R252" s="172"/>
      <c r="S252" s="172"/>
      <c r="T252" s="173"/>
      <c r="AT252" s="167" t="s">
        <v>229</v>
      </c>
      <c r="AU252" s="167" t="s">
        <v>86</v>
      </c>
      <c r="AV252" s="13" t="s">
        <v>86</v>
      </c>
      <c r="AW252" s="13" t="s">
        <v>32</v>
      </c>
      <c r="AX252" s="13" t="s">
        <v>76</v>
      </c>
      <c r="AY252" s="167" t="s">
        <v>163</v>
      </c>
    </row>
    <row r="253" spans="1:65" s="13" customFormat="1" ht="11.25">
      <c r="B253" s="165"/>
      <c r="D253" s="166" t="s">
        <v>229</v>
      </c>
      <c r="E253" s="167" t="s">
        <v>1</v>
      </c>
      <c r="F253" s="168" t="s">
        <v>1754</v>
      </c>
      <c r="H253" s="169">
        <v>12</v>
      </c>
      <c r="I253" s="170"/>
      <c r="L253" s="165"/>
      <c r="M253" s="171"/>
      <c r="N253" s="172"/>
      <c r="O253" s="172"/>
      <c r="P253" s="172"/>
      <c r="Q253" s="172"/>
      <c r="R253" s="172"/>
      <c r="S253" s="172"/>
      <c r="T253" s="173"/>
      <c r="AT253" s="167" t="s">
        <v>229</v>
      </c>
      <c r="AU253" s="167" t="s">
        <v>86</v>
      </c>
      <c r="AV253" s="13" t="s">
        <v>86</v>
      </c>
      <c r="AW253" s="13" t="s">
        <v>32</v>
      </c>
      <c r="AX253" s="13" t="s">
        <v>76</v>
      </c>
      <c r="AY253" s="167" t="s">
        <v>163</v>
      </c>
    </row>
    <row r="254" spans="1:65" s="13" customFormat="1" ht="11.25">
      <c r="B254" s="165"/>
      <c r="D254" s="166" t="s">
        <v>229</v>
      </c>
      <c r="E254" s="167" t="s">
        <v>1</v>
      </c>
      <c r="F254" s="168" t="s">
        <v>1755</v>
      </c>
      <c r="H254" s="169">
        <v>2.34</v>
      </c>
      <c r="I254" s="170"/>
      <c r="L254" s="165"/>
      <c r="M254" s="171"/>
      <c r="N254" s="172"/>
      <c r="O254" s="172"/>
      <c r="P254" s="172"/>
      <c r="Q254" s="172"/>
      <c r="R254" s="172"/>
      <c r="S254" s="172"/>
      <c r="T254" s="173"/>
      <c r="AT254" s="167" t="s">
        <v>229</v>
      </c>
      <c r="AU254" s="167" t="s">
        <v>86</v>
      </c>
      <c r="AV254" s="13" t="s">
        <v>86</v>
      </c>
      <c r="AW254" s="13" t="s">
        <v>32</v>
      </c>
      <c r="AX254" s="13" t="s">
        <v>76</v>
      </c>
      <c r="AY254" s="167" t="s">
        <v>163</v>
      </c>
    </row>
    <row r="255" spans="1:65" s="13" customFormat="1" ht="11.25">
      <c r="B255" s="165"/>
      <c r="D255" s="166" t="s">
        <v>229</v>
      </c>
      <c r="E255" s="167" t="s">
        <v>1</v>
      </c>
      <c r="F255" s="168" t="s">
        <v>1756</v>
      </c>
      <c r="H255" s="169">
        <v>1.76</v>
      </c>
      <c r="I255" s="170"/>
      <c r="L255" s="165"/>
      <c r="M255" s="171"/>
      <c r="N255" s="172"/>
      <c r="O255" s="172"/>
      <c r="P255" s="172"/>
      <c r="Q255" s="172"/>
      <c r="R255" s="172"/>
      <c r="S255" s="172"/>
      <c r="T255" s="173"/>
      <c r="AT255" s="167" t="s">
        <v>229</v>
      </c>
      <c r="AU255" s="167" t="s">
        <v>86</v>
      </c>
      <c r="AV255" s="13" t="s">
        <v>86</v>
      </c>
      <c r="AW255" s="13" t="s">
        <v>32</v>
      </c>
      <c r="AX255" s="13" t="s">
        <v>76</v>
      </c>
      <c r="AY255" s="167" t="s">
        <v>163</v>
      </c>
    </row>
    <row r="256" spans="1:65" s="13" customFormat="1" ht="11.25">
      <c r="B256" s="165"/>
      <c r="D256" s="166" t="s">
        <v>229</v>
      </c>
      <c r="E256" s="167" t="s">
        <v>1</v>
      </c>
      <c r="F256" s="168" t="s">
        <v>1757</v>
      </c>
      <c r="H256" s="169">
        <v>2.3199999999999998</v>
      </c>
      <c r="I256" s="170"/>
      <c r="L256" s="165"/>
      <c r="M256" s="171"/>
      <c r="N256" s="172"/>
      <c r="O256" s="172"/>
      <c r="P256" s="172"/>
      <c r="Q256" s="172"/>
      <c r="R256" s="172"/>
      <c r="S256" s="172"/>
      <c r="T256" s="173"/>
      <c r="AT256" s="167" t="s">
        <v>229</v>
      </c>
      <c r="AU256" s="167" t="s">
        <v>86</v>
      </c>
      <c r="AV256" s="13" t="s">
        <v>86</v>
      </c>
      <c r="AW256" s="13" t="s">
        <v>32</v>
      </c>
      <c r="AX256" s="13" t="s">
        <v>76</v>
      </c>
      <c r="AY256" s="167" t="s">
        <v>163</v>
      </c>
    </row>
    <row r="257" spans="1:65" s="13" customFormat="1" ht="11.25">
      <c r="B257" s="165"/>
      <c r="D257" s="166" t="s">
        <v>229</v>
      </c>
      <c r="E257" s="167" t="s">
        <v>1</v>
      </c>
      <c r="F257" s="168" t="s">
        <v>1758</v>
      </c>
      <c r="H257" s="169">
        <v>6.37</v>
      </c>
      <c r="I257" s="170"/>
      <c r="L257" s="165"/>
      <c r="M257" s="171"/>
      <c r="N257" s="172"/>
      <c r="O257" s="172"/>
      <c r="P257" s="172"/>
      <c r="Q257" s="172"/>
      <c r="R257" s="172"/>
      <c r="S257" s="172"/>
      <c r="T257" s="173"/>
      <c r="AT257" s="167" t="s">
        <v>229</v>
      </c>
      <c r="AU257" s="167" t="s">
        <v>86</v>
      </c>
      <c r="AV257" s="13" t="s">
        <v>86</v>
      </c>
      <c r="AW257" s="13" t="s">
        <v>32</v>
      </c>
      <c r="AX257" s="13" t="s">
        <v>76</v>
      </c>
      <c r="AY257" s="167" t="s">
        <v>163</v>
      </c>
    </row>
    <row r="258" spans="1:65" s="13" customFormat="1" ht="11.25">
      <c r="B258" s="165"/>
      <c r="D258" s="166" t="s">
        <v>229</v>
      </c>
      <c r="E258" s="167" t="s">
        <v>1</v>
      </c>
      <c r="F258" s="168" t="s">
        <v>1759</v>
      </c>
      <c r="H258" s="169">
        <v>25.06</v>
      </c>
      <c r="I258" s="170"/>
      <c r="L258" s="165"/>
      <c r="M258" s="171"/>
      <c r="N258" s="172"/>
      <c r="O258" s="172"/>
      <c r="P258" s="172"/>
      <c r="Q258" s="172"/>
      <c r="R258" s="172"/>
      <c r="S258" s="172"/>
      <c r="T258" s="173"/>
      <c r="AT258" s="167" t="s">
        <v>229</v>
      </c>
      <c r="AU258" s="167" t="s">
        <v>86</v>
      </c>
      <c r="AV258" s="13" t="s">
        <v>86</v>
      </c>
      <c r="AW258" s="13" t="s">
        <v>32</v>
      </c>
      <c r="AX258" s="13" t="s">
        <v>76</v>
      </c>
      <c r="AY258" s="167" t="s">
        <v>163</v>
      </c>
    </row>
    <row r="259" spans="1:65" s="2" customFormat="1" ht="24.2" customHeight="1">
      <c r="A259" s="30"/>
      <c r="B259" s="140"/>
      <c r="C259" s="141" t="s">
        <v>505</v>
      </c>
      <c r="D259" s="141" t="s">
        <v>164</v>
      </c>
      <c r="E259" s="142" t="s">
        <v>1760</v>
      </c>
      <c r="F259" s="143" t="s">
        <v>1761</v>
      </c>
      <c r="G259" s="144" t="s">
        <v>329</v>
      </c>
      <c r="H259" s="145">
        <v>35.11</v>
      </c>
      <c r="I259" s="146"/>
      <c r="J259" s="147">
        <f>ROUND(I259*H259,2)</f>
        <v>0</v>
      </c>
      <c r="K259" s="143" t="s">
        <v>227</v>
      </c>
      <c r="L259" s="31"/>
      <c r="M259" s="148" t="s">
        <v>1</v>
      </c>
      <c r="N259" s="149" t="s">
        <v>41</v>
      </c>
      <c r="O259" s="56"/>
      <c r="P259" s="150">
        <f>O259*H259</f>
        <v>0</v>
      </c>
      <c r="Q259" s="150">
        <v>6.1599999999999997E-3</v>
      </c>
      <c r="R259" s="150">
        <f>Q259*H259</f>
        <v>0.21627759999999999</v>
      </c>
      <c r="S259" s="150">
        <v>0</v>
      </c>
      <c r="T259" s="151">
        <f>S259*H259</f>
        <v>0</v>
      </c>
      <c r="U259" s="30"/>
      <c r="V259" s="30"/>
      <c r="W259" s="30"/>
      <c r="X259" s="30"/>
      <c r="Y259" s="30"/>
      <c r="Z259" s="30"/>
      <c r="AA259" s="30"/>
      <c r="AB259" s="30"/>
      <c r="AC259" s="30"/>
      <c r="AD259" s="30"/>
      <c r="AE259" s="30"/>
      <c r="AR259" s="152" t="s">
        <v>289</v>
      </c>
      <c r="AT259" s="152" t="s">
        <v>164</v>
      </c>
      <c r="AU259" s="152" t="s">
        <v>86</v>
      </c>
      <c r="AY259" s="15" t="s">
        <v>163</v>
      </c>
      <c r="BE259" s="153">
        <f>IF(N259="základní",J259,0)</f>
        <v>0</v>
      </c>
      <c r="BF259" s="153">
        <f>IF(N259="snížená",J259,0)</f>
        <v>0</v>
      </c>
      <c r="BG259" s="153">
        <f>IF(N259="zákl. přenesená",J259,0)</f>
        <v>0</v>
      </c>
      <c r="BH259" s="153">
        <f>IF(N259="sníž. přenesená",J259,0)</f>
        <v>0</v>
      </c>
      <c r="BI259" s="153">
        <f>IF(N259="nulová",J259,0)</f>
        <v>0</v>
      </c>
      <c r="BJ259" s="15" t="s">
        <v>84</v>
      </c>
      <c r="BK259" s="153">
        <f>ROUND(I259*H259,2)</f>
        <v>0</v>
      </c>
      <c r="BL259" s="15" t="s">
        <v>289</v>
      </c>
      <c r="BM259" s="152" t="s">
        <v>1762</v>
      </c>
    </row>
    <row r="260" spans="1:65" s="13" customFormat="1" ht="11.25">
      <c r="B260" s="165"/>
      <c r="D260" s="166" t="s">
        <v>229</v>
      </c>
      <c r="E260" s="167" t="s">
        <v>1</v>
      </c>
      <c r="F260" s="168" t="s">
        <v>1763</v>
      </c>
      <c r="H260" s="169">
        <v>15.61</v>
      </c>
      <c r="I260" s="170"/>
      <c r="L260" s="165"/>
      <c r="M260" s="171"/>
      <c r="N260" s="172"/>
      <c r="O260" s="172"/>
      <c r="P260" s="172"/>
      <c r="Q260" s="172"/>
      <c r="R260" s="172"/>
      <c r="S260" s="172"/>
      <c r="T260" s="173"/>
      <c r="AT260" s="167" t="s">
        <v>229</v>
      </c>
      <c r="AU260" s="167" t="s">
        <v>86</v>
      </c>
      <c r="AV260" s="13" t="s">
        <v>86</v>
      </c>
      <c r="AW260" s="13" t="s">
        <v>32</v>
      </c>
      <c r="AX260" s="13" t="s">
        <v>76</v>
      </c>
      <c r="AY260" s="167" t="s">
        <v>163</v>
      </c>
    </row>
    <row r="261" spans="1:65" s="13" customFormat="1" ht="11.25">
      <c r="B261" s="165"/>
      <c r="D261" s="166" t="s">
        <v>229</v>
      </c>
      <c r="E261" s="167" t="s">
        <v>1</v>
      </c>
      <c r="F261" s="168" t="s">
        <v>1764</v>
      </c>
      <c r="H261" s="169">
        <v>1.78</v>
      </c>
      <c r="I261" s="170"/>
      <c r="L261" s="165"/>
      <c r="M261" s="171"/>
      <c r="N261" s="172"/>
      <c r="O261" s="172"/>
      <c r="P261" s="172"/>
      <c r="Q261" s="172"/>
      <c r="R261" s="172"/>
      <c r="S261" s="172"/>
      <c r="T261" s="173"/>
      <c r="AT261" s="167" t="s">
        <v>229</v>
      </c>
      <c r="AU261" s="167" t="s">
        <v>86</v>
      </c>
      <c r="AV261" s="13" t="s">
        <v>86</v>
      </c>
      <c r="AW261" s="13" t="s">
        <v>32</v>
      </c>
      <c r="AX261" s="13" t="s">
        <v>76</v>
      </c>
      <c r="AY261" s="167" t="s">
        <v>163</v>
      </c>
    </row>
    <row r="262" spans="1:65" s="13" customFormat="1" ht="11.25">
      <c r="B262" s="165"/>
      <c r="D262" s="166" t="s">
        <v>229</v>
      </c>
      <c r="E262" s="167" t="s">
        <v>1</v>
      </c>
      <c r="F262" s="168" t="s">
        <v>1765</v>
      </c>
      <c r="H262" s="169">
        <v>17.72</v>
      </c>
      <c r="I262" s="170"/>
      <c r="L262" s="165"/>
      <c r="M262" s="171"/>
      <c r="N262" s="172"/>
      <c r="O262" s="172"/>
      <c r="P262" s="172"/>
      <c r="Q262" s="172"/>
      <c r="R262" s="172"/>
      <c r="S262" s="172"/>
      <c r="T262" s="173"/>
      <c r="AT262" s="167" t="s">
        <v>229</v>
      </c>
      <c r="AU262" s="167" t="s">
        <v>86</v>
      </c>
      <c r="AV262" s="13" t="s">
        <v>86</v>
      </c>
      <c r="AW262" s="13" t="s">
        <v>32</v>
      </c>
      <c r="AX262" s="13" t="s">
        <v>76</v>
      </c>
      <c r="AY262" s="167" t="s">
        <v>163</v>
      </c>
    </row>
    <row r="263" spans="1:65" s="2" customFormat="1" ht="24.2" customHeight="1">
      <c r="A263" s="30"/>
      <c r="B263" s="140"/>
      <c r="C263" s="141" t="s">
        <v>509</v>
      </c>
      <c r="D263" s="141" t="s">
        <v>164</v>
      </c>
      <c r="E263" s="142" t="s">
        <v>1766</v>
      </c>
      <c r="F263" s="143" t="s">
        <v>1767</v>
      </c>
      <c r="G263" s="144" t="s">
        <v>649</v>
      </c>
      <c r="H263" s="184"/>
      <c r="I263" s="146"/>
      <c r="J263" s="147">
        <f>ROUND(I263*H263,2)</f>
        <v>0</v>
      </c>
      <c r="K263" s="143" t="s">
        <v>227</v>
      </c>
      <c r="L263" s="31"/>
      <c r="M263" s="148" t="s">
        <v>1</v>
      </c>
      <c r="N263" s="149" t="s">
        <v>41</v>
      </c>
      <c r="O263" s="56"/>
      <c r="P263" s="150">
        <f>O263*H263</f>
        <v>0</v>
      </c>
      <c r="Q263" s="150">
        <v>0</v>
      </c>
      <c r="R263" s="150">
        <f>Q263*H263</f>
        <v>0</v>
      </c>
      <c r="S263" s="150">
        <v>0</v>
      </c>
      <c r="T263" s="151">
        <f>S263*H263</f>
        <v>0</v>
      </c>
      <c r="U263" s="30"/>
      <c r="V263" s="30"/>
      <c r="W263" s="30"/>
      <c r="X263" s="30"/>
      <c r="Y263" s="30"/>
      <c r="Z263" s="30"/>
      <c r="AA263" s="30"/>
      <c r="AB263" s="30"/>
      <c r="AC263" s="30"/>
      <c r="AD263" s="30"/>
      <c r="AE263" s="30"/>
      <c r="AR263" s="152" t="s">
        <v>289</v>
      </c>
      <c r="AT263" s="152" t="s">
        <v>164</v>
      </c>
      <c r="AU263" s="152" t="s">
        <v>86</v>
      </c>
      <c r="AY263" s="15" t="s">
        <v>163</v>
      </c>
      <c r="BE263" s="153">
        <f>IF(N263="základní",J263,0)</f>
        <v>0</v>
      </c>
      <c r="BF263" s="153">
        <f>IF(N263="snížená",J263,0)</f>
        <v>0</v>
      </c>
      <c r="BG263" s="153">
        <f>IF(N263="zákl. přenesená",J263,0)</f>
        <v>0</v>
      </c>
      <c r="BH263" s="153">
        <f>IF(N263="sníž. přenesená",J263,0)</f>
        <v>0</v>
      </c>
      <c r="BI263" s="153">
        <f>IF(N263="nulová",J263,0)</f>
        <v>0</v>
      </c>
      <c r="BJ263" s="15" t="s">
        <v>84</v>
      </c>
      <c r="BK263" s="153">
        <f>ROUND(I263*H263,2)</f>
        <v>0</v>
      </c>
      <c r="BL263" s="15" t="s">
        <v>289</v>
      </c>
      <c r="BM263" s="152" t="s">
        <v>1768</v>
      </c>
    </row>
    <row r="264" spans="1:65" s="11" customFormat="1" ht="22.9" customHeight="1">
      <c r="B264" s="129"/>
      <c r="D264" s="130" t="s">
        <v>75</v>
      </c>
      <c r="E264" s="163" t="s">
        <v>1769</v>
      </c>
      <c r="F264" s="163" t="s">
        <v>1770</v>
      </c>
      <c r="I264" s="132"/>
      <c r="J264" s="164">
        <f>BK264</f>
        <v>0</v>
      </c>
      <c r="L264" s="129"/>
      <c r="M264" s="134"/>
      <c r="N264" s="135"/>
      <c r="O264" s="135"/>
      <c r="P264" s="136">
        <f>SUM(P265:P287)</f>
        <v>0</v>
      </c>
      <c r="Q264" s="135"/>
      <c r="R264" s="136">
        <f>SUM(R265:R287)</f>
        <v>24.985663069999994</v>
      </c>
      <c r="S264" s="135"/>
      <c r="T264" s="137">
        <f>SUM(T265:T287)</f>
        <v>24.875039700000002</v>
      </c>
      <c r="AR264" s="130" t="s">
        <v>86</v>
      </c>
      <c r="AT264" s="138" t="s">
        <v>75</v>
      </c>
      <c r="AU264" s="138" t="s">
        <v>84</v>
      </c>
      <c r="AY264" s="130" t="s">
        <v>163</v>
      </c>
      <c r="BK264" s="139">
        <f>SUM(BK265:BK287)</f>
        <v>0</v>
      </c>
    </row>
    <row r="265" spans="1:65" s="2" customFormat="1" ht="24.2" customHeight="1">
      <c r="A265" s="30"/>
      <c r="B265" s="140"/>
      <c r="C265" s="141" t="s">
        <v>102</v>
      </c>
      <c r="D265" s="141" t="s">
        <v>164</v>
      </c>
      <c r="E265" s="142" t="s">
        <v>1771</v>
      </c>
      <c r="F265" s="143" t="s">
        <v>1772</v>
      </c>
      <c r="G265" s="144" t="s">
        <v>253</v>
      </c>
      <c r="H265" s="145">
        <v>371.17099999999999</v>
      </c>
      <c r="I265" s="146"/>
      <c r="J265" s="147">
        <f>ROUND(I265*H265,2)</f>
        <v>0</v>
      </c>
      <c r="K265" s="143" t="s">
        <v>227</v>
      </c>
      <c r="L265" s="31"/>
      <c r="M265" s="148" t="s">
        <v>1</v>
      </c>
      <c r="N265" s="149" t="s">
        <v>41</v>
      </c>
      <c r="O265" s="56"/>
      <c r="P265" s="150">
        <f>O265*H265</f>
        <v>0</v>
      </c>
      <c r="Q265" s="150">
        <v>0</v>
      </c>
      <c r="R265" s="150">
        <f>Q265*H265</f>
        <v>0</v>
      </c>
      <c r="S265" s="150">
        <v>6.6400000000000001E-2</v>
      </c>
      <c r="T265" s="151">
        <f>S265*H265</f>
        <v>24.645754400000001</v>
      </c>
      <c r="U265" s="30"/>
      <c r="V265" s="30"/>
      <c r="W265" s="30"/>
      <c r="X265" s="30"/>
      <c r="Y265" s="30"/>
      <c r="Z265" s="30"/>
      <c r="AA265" s="30"/>
      <c r="AB265" s="30"/>
      <c r="AC265" s="30"/>
      <c r="AD265" s="30"/>
      <c r="AE265" s="30"/>
      <c r="AR265" s="152" t="s">
        <v>289</v>
      </c>
      <c r="AT265" s="152" t="s">
        <v>164</v>
      </c>
      <c r="AU265" s="152" t="s">
        <v>86</v>
      </c>
      <c r="AY265" s="15" t="s">
        <v>163</v>
      </c>
      <c r="BE265" s="153">
        <f>IF(N265="základní",J265,0)</f>
        <v>0</v>
      </c>
      <c r="BF265" s="153">
        <f>IF(N265="snížená",J265,0)</f>
        <v>0</v>
      </c>
      <c r="BG265" s="153">
        <f>IF(N265="zákl. přenesená",J265,0)</f>
        <v>0</v>
      </c>
      <c r="BH265" s="153">
        <f>IF(N265="sníž. přenesená",J265,0)</f>
        <v>0</v>
      </c>
      <c r="BI265" s="153">
        <f>IF(N265="nulová",J265,0)</f>
        <v>0</v>
      </c>
      <c r="BJ265" s="15" t="s">
        <v>84</v>
      </c>
      <c r="BK265" s="153">
        <f>ROUND(I265*H265,2)</f>
        <v>0</v>
      </c>
      <c r="BL265" s="15" t="s">
        <v>289</v>
      </c>
      <c r="BM265" s="152" t="s">
        <v>1773</v>
      </c>
    </row>
    <row r="266" spans="1:65" s="13" customFormat="1" ht="11.25">
      <c r="B266" s="165"/>
      <c r="D266" s="166" t="s">
        <v>229</v>
      </c>
      <c r="E266" s="167" t="s">
        <v>1</v>
      </c>
      <c r="F266" s="168" t="s">
        <v>1641</v>
      </c>
      <c r="H266" s="169">
        <v>366.79199999999997</v>
      </c>
      <c r="I266" s="170"/>
      <c r="L266" s="165"/>
      <c r="M266" s="171"/>
      <c r="N266" s="172"/>
      <c r="O266" s="172"/>
      <c r="P266" s="172"/>
      <c r="Q266" s="172"/>
      <c r="R266" s="172"/>
      <c r="S266" s="172"/>
      <c r="T266" s="173"/>
      <c r="AT266" s="167" t="s">
        <v>229</v>
      </c>
      <c r="AU266" s="167" t="s">
        <v>86</v>
      </c>
      <c r="AV266" s="13" t="s">
        <v>86</v>
      </c>
      <c r="AW266" s="13" t="s">
        <v>32</v>
      </c>
      <c r="AX266" s="13" t="s">
        <v>76</v>
      </c>
      <c r="AY266" s="167" t="s">
        <v>163</v>
      </c>
    </row>
    <row r="267" spans="1:65" s="13" customFormat="1" ht="11.25">
      <c r="B267" s="165"/>
      <c r="D267" s="166" t="s">
        <v>229</v>
      </c>
      <c r="E267" s="167" t="s">
        <v>1</v>
      </c>
      <c r="F267" s="168" t="s">
        <v>1642</v>
      </c>
      <c r="H267" s="169">
        <v>4.3789999999999996</v>
      </c>
      <c r="I267" s="170"/>
      <c r="L267" s="165"/>
      <c r="M267" s="171"/>
      <c r="N267" s="172"/>
      <c r="O267" s="172"/>
      <c r="P267" s="172"/>
      <c r="Q267" s="172"/>
      <c r="R267" s="172"/>
      <c r="S267" s="172"/>
      <c r="T267" s="173"/>
      <c r="AT267" s="167" t="s">
        <v>229</v>
      </c>
      <c r="AU267" s="167" t="s">
        <v>86</v>
      </c>
      <c r="AV267" s="13" t="s">
        <v>86</v>
      </c>
      <c r="AW267" s="13" t="s">
        <v>32</v>
      </c>
      <c r="AX267" s="13" t="s">
        <v>76</v>
      </c>
      <c r="AY267" s="167" t="s">
        <v>163</v>
      </c>
    </row>
    <row r="268" spans="1:65" s="2" customFormat="1" ht="24.2" customHeight="1">
      <c r="A268" s="30"/>
      <c r="B268" s="140"/>
      <c r="C268" s="141" t="s">
        <v>518</v>
      </c>
      <c r="D268" s="141" t="s">
        <v>164</v>
      </c>
      <c r="E268" s="142" t="s">
        <v>1774</v>
      </c>
      <c r="F268" s="143" t="s">
        <v>1775</v>
      </c>
      <c r="G268" s="144" t="s">
        <v>253</v>
      </c>
      <c r="H268" s="145">
        <v>371.17099999999999</v>
      </c>
      <c r="I268" s="146"/>
      <c r="J268" s="147">
        <f>ROUND(I268*H268,2)</f>
        <v>0</v>
      </c>
      <c r="K268" s="143" t="s">
        <v>227</v>
      </c>
      <c r="L268" s="31"/>
      <c r="M268" s="148" t="s">
        <v>1</v>
      </c>
      <c r="N268" s="149" t="s">
        <v>41</v>
      </c>
      <c r="O268" s="56"/>
      <c r="P268" s="150">
        <f>O268*H268</f>
        <v>0</v>
      </c>
      <c r="Q268" s="150">
        <v>0</v>
      </c>
      <c r="R268" s="150">
        <f>Q268*H268</f>
        <v>0</v>
      </c>
      <c r="S268" s="150">
        <v>0</v>
      </c>
      <c r="T268" s="151">
        <f>S268*H268</f>
        <v>0</v>
      </c>
      <c r="U268" s="30"/>
      <c r="V268" s="30"/>
      <c r="W268" s="30"/>
      <c r="X268" s="30"/>
      <c r="Y268" s="30"/>
      <c r="Z268" s="30"/>
      <c r="AA268" s="30"/>
      <c r="AB268" s="30"/>
      <c r="AC268" s="30"/>
      <c r="AD268" s="30"/>
      <c r="AE268" s="30"/>
      <c r="AR268" s="152" t="s">
        <v>289</v>
      </c>
      <c r="AT268" s="152" t="s">
        <v>164</v>
      </c>
      <c r="AU268" s="152" t="s">
        <v>86</v>
      </c>
      <c r="AY268" s="15" t="s">
        <v>163</v>
      </c>
      <c r="BE268" s="153">
        <f>IF(N268="základní",J268,0)</f>
        <v>0</v>
      </c>
      <c r="BF268" s="153">
        <f>IF(N268="snížená",J268,0)</f>
        <v>0</v>
      </c>
      <c r="BG268" s="153">
        <f>IF(N268="zákl. přenesená",J268,0)</f>
        <v>0</v>
      </c>
      <c r="BH268" s="153">
        <f>IF(N268="sníž. přenesená",J268,0)</f>
        <v>0</v>
      </c>
      <c r="BI268" s="153">
        <f>IF(N268="nulová",J268,0)</f>
        <v>0</v>
      </c>
      <c r="BJ268" s="15" t="s">
        <v>84</v>
      </c>
      <c r="BK268" s="153">
        <f>ROUND(I268*H268,2)</f>
        <v>0</v>
      </c>
      <c r="BL268" s="15" t="s">
        <v>289</v>
      </c>
      <c r="BM268" s="152" t="s">
        <v>1776</v>
      </c>
    </row>
    <row r="269" spans="1:65" s="2" customFormat="1" ht="24.2" customHeight="1">
      <c r="A269" s="30"/>
      <c r="B269" s="140"/>
      <c r="C269" s="141" t="s">
        <v>523</v>
      </c>
      <c r="D269" s="141" t="s">
        <v>164</v>
      </c>
      <c r="E269" s="142" t="s">
        <v>1777</v>
      </c>
      <c r="F269" s="143" t="s">
        <v>1778</v>
      </c>
      <c r="G269" s="144" t="s">
        <v>329</v>
      </c>
      <c r="H269" s="145">
        <v>19.989999999999998</v>
      </c>
      <c r="I269" s="146"/>
      <c r="J269" s="147">
        <f>ROUND(I269*H269,2)</f>
        <v>0</v>
      </c>
      <c r="K269" s="143" t="s">
        <v>227</v>
      </c>
      <c r="L269" s="31"/>
      <c r="M269" s="148" t="s">
        <v>1</v>
      </c>
      <c r="N269" s="149" t="s">
        <v>41</v>
      </c>
      <c r="O269" s="56"/>
      <c r="P269" s="150">
        <f>O269*H269</f>
        <v>0</v>
      </c>
      <c r="Q269" s="150">
        <v>0</v>
      </c>
      <c r="R269" s="150">
        <f>Q269*H269</f>
        <v>0</v>
      </c>
      <c r="S269" s="150">
        <v>1.1469999999999999E-2</v>
      </c>
      <c r="T269" s="151">
        <f>S269*H269</f>
        <v>0.22928529999999997</v>
      </c>
      <c r="U269" s="30"/>
      <c r="V269" s="30"/>
      <c r="W269" s="30"/>
      <c r="X269" s="30"/>
      <c r="Y269" s="30"/>
      <c r="Z269" s="30"/>
      <c r="AA269" s="30"/>
      <c r="AB269" s="30"/>
      <c r="AC269" s="30"/>
      <c r="AD269" s="30"/>
      <c r="AE269" s="30"/>
      <c r="AR269" s="152" t="s">
        <v>289</v>
      </c>
      <c r="AT269" s="152" t="s">
        <v>164</v>
      </c>
      <c r="AU269" s="152" t="s">
        <v>86</v>
      </c>
      <c r="AY269" s="15" t="s">
        <v>163</v>
      </c>
      <c r="BE269" s="153">
        <f>IF(N269="základní",J269,0)</f>
        <v>0</v>
      </c>
      <c r="BF269" s="153">
        <f>IF(N269="snížená",J269,0)</f>
        <v>0</v>
      </c>
      <c r="BG269" s="153">
        <f>IF(N269="zákl. přenesená",J269,0)</f>
        <v>0</v>
      </c>
      <c r="BH269" s="153">
        <f>IF(N269="sníž. přenesená",J269,0)</f>
        <v>0</v>
      </c>
      <c r="BI269" s="153">
        <f>IF(N269="nulová",J269,0)</f>
        <v>0</v>
      </c>
      <c r="BJ269" s="15" t="s">
        <v>84</v>
      </c>
      <c r="BK269" s="153">
        <f>ROUND(I269*H269,2)</f>
        <v>0</v>
      </c>
      <c r="BL269" s="15" t="s">
        <v>289</v>
      </c>
      <c r="BM269" s="152" t="s">
        <v>1779</v>
      </c>
    </row>
    <row r="270" spans="1:65" s="2" customFormat="1" ht="24.2" customHeight="1">
      <c r="A270" s="30"/>
      <c r="B270" s="140"/>
      <c r="C270" s="141" t="s">
        <v>532</v>
      </c>
      <c r="D270" s="141" t="s">
        <v>164</v>
      </c>
      <c r="E270" s="142" t="s">
        <v>1780</v>
      </c>
      <c r="F270" s="143" t="s">
        <v>1781</v>
      </c>
      <c r="G270" s="144" t="s">
        <v>329</v>
      </c>
      <c r="H270" s="145">
        <v>35.11</v>
      </c>
      <c r="I270" s="146"/>
      <c r="J270" s="147">
        <f>ROUND(I270*H270,2)</f>
        <v>0</v>
      </c>
      <c r="K270" s="143" t="s">
        <v>227</v>
      </c>
      <c r="L270" s="31"/>
      <c r="M270" s="148" t="s">
        <v>1</v>
      </c>
      <c r="N270" s="149" t="s">
        <v>41</v>
      </c>
      <c r="O270" s="56"/>
      <c r="P270" s="150">
        <f>O270*H270</f>
        <v>0</v>
      </c>
      <c r="Q270" s="150">
        <v>2.0000000000000001E-4</v>
      </c>
      <c r="R270" s="150">
        <f>Q270*H270</f>
        <v>7.0220000000000005E-3</v>
      </c>
      <c r="S270" s="150">
        <v>0</v>
      </c>
      <c r="T270" s="151">
        <f>S270*H270</f>
        <v>0</v>
      </c>
      <c r="U270" s="30"/>
      <c r="V270" s="30"/>
      <c r="W270" s="30"/>
      <c r="X270" s="30"/>
      <c r="Y270" s="30"/>
      <c r="Z270" s="30"/>
      <c r="AA270" s="30"/>
      <c r="AB270" s="30"/>
      <c r="AC270" s="30"/>
      <c r="AD270" s="30"/>
      <c r="AE270" s="30"/>
      <c r="AR270" s="152" t="s">
        <v>289</v>
      </c>
      <c r="AT270" s="152" t="s">
        <v>164</v>
      </c>
      <c r="AU270" s="152" t="s">
        <v>86</v>
      </c>
      <c r="AY270" s="15" t="s">
        <v>163</v>
      </c>
      <c r="BE270" s="153">
        <f>IF(N270="základní",J270,0)</f>
        <v>0</v>
      </c>
      <c r="BF270" s="153">
        <f>IF(N270="snížená",J270,0)</f>
        <v>0</v>
      </c>
      <c r="BG270" s="153">
        <f>IF(N270="zákl. přenesená",J270,0)</f>
        <v>0</v>
      </c>
      <c r="BH270" s="153">
        <f>IF(N270="sníž. přenesená",J270,0)</f>
        <v>0</v>
      </c>
      <c r="BI270" s="153">
        <f>IF(N270="nulová",J270,0)</f>
        <v>0</v>
      </c>
      <c r="BJ270" s="15" t="s">
        <v>84</v>
      </c>
      <c r="BK270" s="153">
        <f>ROUND(I270*H270,2)</f>
        <v>0</v>
      </c>
      <c r="BL270" s="15" t="s">
        <v>289</v>
      </c>
      <c r="BM270" s="152" t="s">
        <v>1782</v>
      </c>
    </row>
    <row r="271" spans="1:65" s="2" customFormat="1" ht="24.2" customHeight="1">
      <c r="A271" s="30"/>
      <c r="B271" s="140"/>
      <c r="C271" s="141" t="s">
        <v>536</v>
      </c>
      <c r="D271" s="141" t="s">
        <v>164</v>
      </c>
      <c r="E271" s="142" t="s">
        <v>1783</v>
      </c>
      <c r="F271" s="143" t="s">
        <v>1784</v>
      </c>
      <c r="G271" s="144" t="s">
        <v>253</v>
      </c>
      <c r="H271" s="145">
        <v>371.17099999999999</v>
      </c>
      <c r="I271" s="146"/>
      <c r="J271" s="147">
        <f>ROUND(I271*H271,2)</f>
        <v>0</v>
      </c>
      <c r="K271" s="143" t="s">
        <v>227</v>
      </c>
      <c r="L271" s="31"/>
      <c r="M271" s="148" t="s">
        <v>1</v>
      </c>
      <c r="N271" s="149" t="s">
        <v>41</v>
      </c>
      <c r="O271" s="56"/>
      <c r="P271" s="150">
        <f>O271*H271</f>
        <v>0</v>
      </c>
      <c r="Q271" s="150">
        <v>6.6299999999999998E-2</v>
      </c>
      <c r="R271" s="150">
        <f>Q271*H271</f>
        <v>24.608637299999998</v>
      </c>
      <c r="S271" s="150">
        <v>0</v>
      </c>
      <c r="T271" s="151">
        <f>S271*H271</f>
        <v>0</v>
      </c>
      <c r="U271" s="30"/>
      <c r="V271" s="30"/>
      <c r="W271" s="30"/>
      <c r="X271" s="30"/>
      <c r="Y271" s="30"/>
      <c r="Z271" s="30"/>
      <c r="AA271" s="30"/>
      <c r="AB271" s="30"/>
      <c r="AC271" s="30"/>
      <c r="AD271" s="30"/>
      <c r="AE271" s="30"/>
      <c r="AR271" s="152" t="s">
        <v>289</v>
      </c>
      <c r="AT271" s="152" t="s">
        <v>164</v>
      </c>
      <c r="AU271" s="152" t="s">
        <v>86</v>
      </c>
      <c r="AY271" s="15" t="s">
        <v>163</v>
      </c>
      <c r="BE271" s="153">
        <f>IF(N271="základní",J271,0)</f>
        <v>0</v>
      </c>
      <c r="BF271" s="153">
        <f>IF(N271="snížená",J271,0)</f>
        <v>0</v>
      </c>
      <c r="BG271" s="153">
        <f>IF(N271="zákl. přenesená",J271,0)</f>
        <v>0</v>
      </c>
      <c r="BH271" s="153">
        <f>IF(N271="sníž. přenesená",J271,0)</f>
        <v>0</v>
      </c>
      <c r="BI271" s="153">
        <f>IF(N271="nulová",J271,0)</f>
        <v>0</v>
      </c>
      <c r="BJ271" s="15" t="s">
        <v>84</v>
      </c>
      <c r="BK271" s="153">
        <f>ROUND(I271*H271,2)</f>
        <v>0</v>
      </c>
      <c r="BL271" s="15" t="s">
        <v>289</v>
      </c>
      <c r="BM271" s="152" t="s">
        <v>1785</v>
      </c>
    </row>
    <row r="272" spans="1:65" s="13" customFormat="1" ht="11.25">
      <c r="B272" s="165"/>
      <c r="D272" s="166" t="s">
        <v>229</v>
      </c>
      <c r="E272" s="167" t="s">
        <v>1</v>
      </c>
      <c r="F272" s="168" t="s">
        <v>1641</v>
      </c>
      <c r="H272" s="169">
        <v>366.79199999999997</v>
      </c>
      <c r="I272" s="170"/>
      <c r="L272" s="165"/>
      <c r="M272" s="171"/>
      <c r="N272" s="172"/>
      <c r="O272" s="172"/>
      <c r="P272" s="172"/>
      <c r="Q272" s="172"/>
      <c r="R272" s="172"/>
      <c r="S272" s="172"/>
      <c r="T272" s="173"/>
      <c r="AT272" s="167" t="s">
        <v>229</v>
      </c>
      <c r="AU272" s="167" t="s">
        <v>86</v>
      </c>
      <c r="AV272" s="13" t="s">
        <v>86</v>
      </c>
      <c r="AW272" s="13" t="s">
        <v>32</v>
      </c>
      <c r="AX272" s="13" t="s">
        <v>76</v>
      </c>
      <c r="AY272" s="167" t="s">
        <v>163</v>
      </c>
    </row>
    <row r="273" spans="1:65" s="13" customFormat="1" ht="11.25">
      <c r="B273" s="165"/>
      <c r="D273" s="166" t="s">
        <v>229</v>
      </c>
      <c r="E273" s="167" t="s">
        <v>1</v>
      </c>
      <c r="F273" s="168" t="s">
        <v>1642</v>
      </c>
      <c r="H273" s="169">
        <v>4.3789999999999996</v>
      </c>
      <c r="I273" s="170"/>
      <c r="L273" s="165"/>
      <c r="M273" s="171"/>
      <c r="N273" s="172"/>
      <c r="O273" s="172"/>
      <c r="P273" s="172"/>
      <c r="Q273" s="172"/>
      <c r="R273" s="172"/>
      <c r="S273" s="172"/>
      <c r="T273" s="173"/>
      <c r="AT273" s="167" t="s">
        <v>229</v>
      </c>
      <c r="AU273" s="167" t="s">
        <v>86</v>
      </c>
      <c r="AV273" s="13" t="s">
        <v>86</v>
      </c>
      <c r="AW273" s="13" t="s">
        <v>32</v>
      </c>
      <c r="AX273" s="13" t="s">
        <v>76</v>
      </c>
      <c r="AY273" s="167" t="s">
        <v>163</v>
      </c>
    </row>
    <row r="274" spans="1:65" s="2" customFormat="1" ht="24.2" customHeight="1">
      <c r="A274" s="30"/>
      <c r="B274" s="140"/>
      <c r="C274" s="141" t="s">
        <v>541</v>
      </c>
      <c r="D274" s="141" t="s">
        <v>164</v>
      </c>
      <c r="E274" s="142" t="s">
        <v>1786</v>
      </c>
      <c r="F274" s="143" t="s">
        <v>1787</v>
      </c>
      <c r="G274" s="144" t="s">
        <v>329</v>
      </c>
      <c r="H274" s="145">
        <v>19.989999999999998</v>
      </c>
      <c r="I274" s="146"/>
      <c r="J274" s="147">
        <f>ROUND(I274*H274,2)</f>
        <v>0</v>
      </c>
      <c r="K274" s="143" t="s">
        <v>227</v>
      </c>
      <c r="L274" s="31"/>
      <c r="M274" s="148" t="s">
        <v>1</v>
      </c>
      <c r="N274" s="149" t="s">
        <v>41</v>
      </c>
      <c r="O274" s="56"/>
      <c r="P274" s="150">
        <f>O274*H274</f>
        <v>0</v>
      </c>
      <c r="Q274" s="150">
        <v>8.7899999999999992E-3</v>
      </c>
      <c r="R274" s="150">
        <f>Q274*H274</f>
        <v>0.17571209999999998</v>
      </c>
      <c r="S274" s="150">
        <v>0</v>
      </c>
      <c r="T274" s="151">
        <f>S274*H274</f>
        <v>0</v>
      </c>
      <c r="U274" s="30"/>
      <c r="V274" s="30"/>
      <c r="W274" s="30"/>
      <c r="X274" s="30"/>
      <c r="Y274" s="30"/>
      <c r="Z274" s="30"/>
      <c r="AA274" s="30"/>
      <c r="AB274" s="30"/>
      <c r="AC274" s="30"/>
      <c r="AD274" s="30"/>
      <c r="AE274" s="30"/>
      <c r="AR274" s="152" t="s">
        <v>289</v>
      </c>
      <c r="AT274" s="152" t="s">
        <v>164</v>
      </c>
      <c r="AU274" s="152" t="s">
        <v>86</v>
      </c>
      <c r="AY274" s="15" t="s">
        <v>163</v>
      </c>
      <c r="BE274" s="153">
        <f>IF(N274="základní",J274,0)</f>
        <v>0</v>
      </c>
      <c r="BF274" s="153">
        <f>IF(N274="snížená",J274,0)</f>
        <v>0</v>
      </c>
      <c r="BG274" s="153">
        <f>IF(N274="zákl. přenesená",J274,0)</f>
        <v>0</v>
      </c>
      <c r="BH274" s="153">
        <f>IF(N274="sníž. přenesená",J274,0)</f>
        <v>0</v>
      </c>
      <c r="BI274" s="153">
        <f>IF(N274="nulová",J274,0)</f>
        <v>0</v>
      </c>
      <c r="BJ274" s="15" t="s">
        <v>84</v>
      </c>
      <c r="BK274" s="153">
        <f>ROUND(I274*H274,2)</f>
        <v>0</v>
      </c>
      <c r="BL274" s="15" t="s">
        <v>289</v>
      </c>
      <c r="BM274" s="152" t="s">
        <v>1788</v>
      </c>
    </row>
    <row r="275" spans="1:65" s="13" customFormat="1" ht="11.25">
      <c r="B275" s="165"/>
      <c r="D275" s="166" t="s">
        <v>229</v>
      </c>
      <c r="E275" s="167" t="s">
        <v>1</v>
      </c>
      <c r="F275" s="168" t="s">
        <v>1789</v>
      </c>
      <c r="H275" s="169">
        <v>19.989999999999998</v>
      </c>
      <c r="I275" s="170"/>
      <c r="L275" s="165"/>
      <c r="M275" s="171"/>
      <c r="N275" s="172"/>
      <c r="O275" s="172"/>
      <c r="P275" s="172"/>
      <c r="Q275" s="172"/>
      <c r="R275" s="172"/>
      <c r="S275" s="172"/>
      <c r="T275" s="173"/>
      <c r="AT275" s="167" t="s">
        <v>229</v>
      </c>
      <c r="AU275" s="167" t="s">
        <v>86</v>
      </c>
      <c r="AV275" s="13" t="s">
        <v>86</v>
      </c>
      <c r="AW275" s="13" t="s">
        <v>32</v>
      </c>
      <c r="AX275" s="13" t="s">
        <v>84</v>
      </c>
      <c r="AY275" s="167" t="s">
        <v>163</v>
      </c>
    </row>
    <row r="276" spans="1:65" s="2" customFormat="1" ht="24.2" customHeight="1">
      <c r="A276" s="30"/>
      <c r="B276" s="140"/>
      <c r="C276" s="141" t="s">
        <v>546</v>
      </c>
      <c r="D276" s="141" t="s">
        <v>164</v>
      </c>
      <c r="E276" s="142" t="s">
        <v>1790</v>
      </c>
      <c r="F276" s="143" t="s">
        <v>1791</v>
      </c>
      <c r="G276" s="144" t="s">
        <v>253</v>
      </c>
      <c r="H276" s="145">
        <v>371.17099999999999</v>
      </c>
      <c r="I276" s="146"/>
      <c r="J276" s="147">
        <f>ROUND(I276*H276,2)</f>
        <v>0</v>
      </c>
      <c r="K276" s="143" t="s">
        <v>227</v>
      </c>
      <c r="L276" s="31"/>
      <c r="M276" s="148" t="s">
        <v>1</v>
      </c>
      <c r="N276" s="149" t="s">
        <v>41</v>
      </c>
      <c r="O276" s="56"/>
      <c r="P276" s="150">
        <f>O276*H276</f>
        <v>0</v>
      </c>
      <c r="Q276" s="150">
        <v>2.5999999999999998E-4</v>
      </c>
      <c r="R276" s="150">
        <f>Q276*H276</f>
        <v>9.6504459999999986E-2</v>
      </c>
      <c r="S276" s="150">
        <v>0</v>
      </c>
      <c r="T276" s="151">
        <f>S276*H276</f>
        <v>0</v>
      </c>
      <c r="U276" s="30"/>
      <c r="V276" s="30"/>
      <c r="W276" s="30"/>
      <c r="X276" s="30"/>
      <c r="Y276" s="30"/>
      <c r="Z276" s="30"/>
      <c r="AA276" s="30"/>
      <c r="AB276" s="30"/>
      <c r="AC276" s="30"/>
      <c r="AD276" s="30"/>
      <c r="AE276" s="30"/>
      <c r="AR276" s="152" t="s">
        <v>289</v>
      </c>
      <c r="AT276" s="152" t="s">
        <v>164</v>
      </c>
      <c r="AU276" s="152" t="s">
        <v>86</v>
      </c>
      <c r="AY276" s="15" t="s">
        <v>163</v>
      </c>
      <c r="BE276" s="153">
        <f>IF(N276="základní",J276,0)</f>
        <v>0</v>
      </c>
      <c r="BF276" s="153">
        <f>IF(N276="snížená",J276,0)</f>
        <v>0</v>
      </c>
      <c r="BG276" s="153">
        <f>IF(N276="zákl. přenesená",J276,0)</f>
        <v>0</v>
      </c>
      <c r="BH276" s="153">
        <f>IF(N276="sníž. přenesená",J276,0)</f>
        <v>0</v>
      </c>
      <c r="BI276" s="153">
        <f>IF(N276="nulová",J276,0)</f>
        <v>0</v>
      </c>
      <c r="BJ276" s="15" t="s">
        <v>84</v>
      </c>
      <c r="BK276" s="153">
        <f>ROUND(I276*H276,2)</f>
        <v>0</v>
      </c>
      <c r="BL276" s="15" t="s">
        <v>289</v>
      </c>
      <c r="BM276" s="152" t="s">
        <v>1792</v>
      </c>
    </row>
    <row r="277" spans="1:65" s="2" customFormat="1" ht="33" customHeight="1">
      <c r="A277" s="30"/>
      <c r="B277" s="140"/>
      <c r="C277" s="141" t="s">
        <v>551</v>
      </c>
      <c r="D277" s="141" t="s">
        <v>164</v>
      </c>
      <c r="E277" s="142" t="s">
        <v>1793</v>
      </c>
      <c r="F277" s="143" t="s">
        <v>1794</v>
      </c>
      <c r="G277" s="144" t="s">
        <v>253</v>
      </c>
      <c r="H277" s="145">
        <v>371.17099999999999</v>
      </c>
      <c r="I277" s="146"/>
      <c r="J277" s="147">
        <f>ROUND(I277*H277,2)</f>
        <v>0</v>
      </c>
      <c r="K277" s="143" t="s">
        <v>227</v>
      </c>
      <c r="L277" s="31"/>
      <c r="M277" s="148" t="s">
        <v>1</v>
      </c>
      <c r="N277" s="149" t="s">
        <v>41</v>
      </c>
      <c r="O277" s="56"/>
      <c r="P277" s="150">
        <f>O277*H277</f>
        <v>0</v>
      </c>
      <c r="Q277" s="150">
        <v>0</v>
      </c>
      <c r="R277" s="150">
        <f>Q277*H277</f>
        <v>0</v>
      </c>
      <c r="S277" s="150">
        <v>0</v>
      </c>
      <c r="T277" s="151">
        <f>S277*H277</f>
        <v>0</v>
      </c>
      <c r="U277" s="30"/>
      <c r="V277" s="30"/>
      <c r="W277" s="30"/>
      <c r="X277" s="30"/>
      <c r="Y277" s="30"/>
      <c r="Z277" s="30"/>
      <c r="AA277" s="30"/>
      <c r="AB277" s="30"/>
      <c r="AC277" s="30"/>
      <c r="AD277" s="30"/>
      <c r="AE277" s="30"/>
      <c r="AR277" s="152" t="s">
        <v>289</v>
      </c>
      <c r="AT277" s="152" t="s">
        <v>164</v>
      </c>
      <c r="AU277" s="152" t="s">
        <v>86</v>
      </c>
      <c r="AY277" s="15" t="s">
        <v>163</v>
      </c>
      <c r="BE277" s="153">
        <f>IF(N277="základní",J277,0)</f>
        <v>0</v>
      </c>
      <c r="BF277" s="153">
        <f>IF(N277="snížená",J277,0)</f>
        <v>0</v>
      </c>
      <c r="BG277" s="153">
        <f>IF(N277="zákl. přenesená",J277,0)</f>
        <v>0</v>
      </c>
      <c r="BH277" s="153">
        <f>IF(N277="sníž. přenesená",J277,0)</f>
        <v>0</v>
      </c>
      <c r="BI277" s="153">
        <f>IF(N277="nulová",J277,0)</f>
        <v>0</v>
      </c>
      <c r="BJ277" s="15" t="s">
        <v>84</v>
      </c>
      <c r="BK277" s="153">
        <f>ROUND(I277*H277,2)</f>
        <v>0</v>
      </c>
      <c r="BL277" s="15" t="s">
        <v>289</v>
      </c>
      <c r="BM277" s="152" t="s">
        <v>1795</v>
      </c>
    </row>
    <row r="278" spans="1:65" s="13" customFormat="1" ht="11.25">
      <c r="B278" s="165"/>
      <c r="D278" s="166" t="s">
        <v>229</v>
      </c>
      <c r="E278" s="167" t="s">
        <v>1</v>
      </c>
      <c r="F278" s="168" t="s">
        <v>1641</v>
      </c>
      <c r="H278" s="169">
        <v>366.79199999999997</v>
      </c>
      <c r="I278" s="170"/>
      <c r="L278" s="165"/>
      <c r="M278" s="171"/>
      <c r="N278" s="172"/>
      <c r="O278" s="172"/>
      <c r="P278" s="172"/>
      <c r="Q278" s="172"/>
      <c r="R278" s="172"/>
      <c r="S278" s="172"/>
      <c r="T278" s="173"/>
      <c r="AT278" s="167" t="s">
        <v>229</v>
      </c>
      <c r="AU278" s="167" t="s">
        <v>86</v>
      </c>
      <c r="AV278" s="13" t="s">
        <v>86</v>
      </c>
      <c r="AW278" s="13" t="s">
        <v>32</v>
      </c>
      <c r="AX278" s="13" t="s">
        <v>76</v>
      </c>
      <c r="AY278" s="167" t="s">
        <v>163</v>
      </c>
    </row>
    <row r="279" spans="1:65" s="13" customFormat="1" ht="11.25">
      <c r="B279" s="165"/>
      <c r="D279" s="166" t="s">
        <v>229</v>
      </c>
      <c r="E279" s="167" t="s">
        <v>1</v>
      </c>
      <c r="F279" s="168" t="s">
        <v>1642</v>
      </c>
      <c r="H279" s="169">
        <v>4.3789999999999996</v>
      </c>
      <c r="I279" s="170"/>
      <c r="L279" s="165"/>
      <c r="M279" s="171"/>
      <c r="N279" s="172"/>
      <c r="O279" s="172"/>
      <c r="P279" s="172"/>
      <c r="Q279" s="172"/>
      <c r="R279" s="172"/>
      <c r="S279" s="172"/>
      <c r="T279" s="173"/>
      <c r="AT279" s="167" t="s">
        <v>229</v>
      </c>
      <c r="AU279" s="167" t="s">
        <v>86</v>
      </c>
      <c r="AV279" s="13" t="s">
        <v>86</v>
      </c>
      <c r="AW279" s="13" t="s">
        <v>32</v>
      </c>
      <c r="AX279" s="13" t="s">
        <v>76</v>
      </c>
      <c r="AY279" s="167" t="s">
        <v>163</v>
      </c>
    </row>
    <row r="280" spans="1:65" s="2" customFormat="1" ht="37.9" customHeight="1">
      <c r="A280" s="30"/>
      <c r="B280" s="140"/>
      <c r="C280" s="174" t="s">
        <v>555</v>
      </c>
      <c r="D280" s="174" t="s">
        <v>618</v>
      </c>
      <c r="E280" s="175" t="s">
        <v>1796</v>
      </c>
      <c r="F280" s="176" t="s">
        <v>1797</v>
      </c>
      <c r="G280" s="177" t="s">
        <v>253</v>
      </c>
      <c r="H280" s="178">
        <v>445.40499999999997</v>
      </c>
      <c r="I280" s="179"/>
      <c r="J280" s="180">
        <f>ROUND(I280*H280,2)</f>
        <v>0</v>
      </c>
      <c r="K280" s="176" t="s">
        <v>227</v>
      </c>
      <c r="L280" s="181"/>
      <c r="M280" s="182" t="s">
        <v>1</v>
      </c>
      <c r="N280" s="183" t="s">
        <v>41</v>
      </c>
      <c r="O280" s="56"/>
      <c r="P280" s="150">
        <f>O280*H280</f>
        <v>0</v>
      </c>
      <c r="Q280" s="150">
        <v>2.1000000000000001E-4</v>
      </c>
      <c r="R280" s="150">
        <f>Q280*H280</f>
        <v>9.3535049999999995E-2</v>
      </c>
      <c r="S280" s="150">
        <v>0</v>
      </c>
      <c r="T280" s="151">
        <f>S280*H280</f>
        <v>0</v>
      </c>
      <c r="U280" s="30"/>
      <c r="V280" s="30"/>
      <c r="W280" s="30"/>
      <c r="X280" s="30"/>
      <c r="Y280" s="30"/>
      <c r="Z280" s="30"/>
      <c r="AA280" s="30"/>
      <c r="AB280" s="30"/>
      <c r="AC280" s="30"/>
      <c r="AD280" s="30"/>
      <c r="AE280" s="30"/>
      <c r="AR280" s="152" t="s">
        <v>362</v>
      </c>
      <c r="AT280" s="152" t="s">
        <v>618</v>
      </c>
      <c r="AU280" s="152" t="s">
        <v>86</v>
      </c>
      <c r="AY280" s="15" t="s">
        <v>163</v>
      </c>
      <c r="BE280" s="153">
        <f>IF(N280="základní",J280,0)</f>
        <v>0</v>
      </c>
      <c r="BF280" s="153">
        <f>IF(N280="snížená",J280,0)</f>
        <v>0</v>
      </c>
      <c r="BG280" s="153">
        <f>IF(N280="zákl. přenesená",J280,0)</f>
        <v>0</v>
      </c>
      <c r="BH280" s="153">
        <f>IF(N280="sníž. přenesená",J280,0)</f>
        <v>0</v>
      </c>
      <c r="BI280" s="153">
        <f>IF(N280="nulová",J280,0)</f>
        <v>0</v>
      </c>
      <c r="BJ280" s="15" t="s">
        <v>84</v>
      </c>
      <c r="BK280" s="153">
        <f>ROUND(I280*H280,2)</f>
        <v>0</v>
      </c>
      <c r="BL280" s="15" t="s">
        <v>289</v>
      </c>
      <c r="BM280" s="152" t="s">
        <v>1798</v>
      </c>
    </row>
    <row r="281" spans="1:65" s="13" customFormat="1" ht="11.25">
      <c r="B281" s="165"/>
      <c r="D281" s="166" t="s">
        <v>229</v>
      </c>
      <c r="F281" s="168" t="s">
        <v>1799</v>
      </c>
      <c r="H281" s="169">
        <v>445.40499999999997</v>
      </c>
      <c r="I281" s="170"/>
      <c r="L281" s="165"/>
      <c r="M281" s="171"/>
      <c r="N281" s="172"/>
      <c r="O281" s="172"/>
      <c r="P281" s="172"/>
      <c r="Q281" s="172"/>
      <c r="R281" s="172"/>
      <c r="S281" s="172"/>
      <c r="T281" s="173"/>
      <c r="AT281" s="167" t="s">
        <v>229</v>
      </c>
      <c r="AU281" s="167" t="s">
        <v>86</v>
      </c>
      <c r="AV281" s="13" t="s">
        <v>86</v>
      </c>
      <c r="AW281" s="13" t="s">
        <v>3</v>
      </c>
      <c r="AX281" s="13" t="s">
        <v>84</v>
      </c>
      <c r="AY281" s="167" t="s">
        <v>163</v>
      </c>
    </row>
    <row r="282" spans="1:65" s="2" customFormat="1" ht="16.5" customHeight="1">
      <c r="A282" s="30"/>
      <c r="B282" s="140"/>
      <c r="C282" s="141" t="s">
        <v>559</v>
      </c>
      <c r="D282" s="141" t="s">
        <v>164</v>
      </c>
      <c r="E282" s="142" t="s">
        <v>1800</v>
      </c>
      <c r="F282" s="143" t="s">
        <v>1801</v>
      </c>
      <c r="G282" s="144" t="s">
        <v>329</v>
      </c>
      <c r="H282" s="145">
        <v>386.56</v>
      </c>
      <c r="I282" s="146"/>
      <c r="J282" s="147">
        <f>ROUND(I282*H282,2)</f>
        <v>0</v>
      </c>
      <c r="K282" s="143" t="s">
        <v>227</v>
      </c>
      <c r="L282" s="31"/>
      <c r="M282" s="148" t="s">
        <v>1</v>
      </c>
      <c r="N282" s="149" t="s">
        <v>41</v>
      </c>
      <c r="O282" s="56"/>
      <c r="P282" s="150">
        <f>O282*H282</f>
        <v>0</v>
      </c>
      <c r="Q282" s="150">
        <v>0</v>
      </c>
      <c r="R282" s="150">
        <f>Q282*H282</f>
        <v>0</v>
      </c>
      <c r="S282" s="150">
        <v>0</v>
      </c>
      <c r="T282" s="151">
        <f>S282*H282</f>
        <v>0</v>
      </c>
      <c r="U282" s="30"/>
      <c r="V282" s="30"/>
      <c r="W282" s="30"/>
      <c r="X282" s="30"/>
      <c r="Y282" s="30"/>
      <c r="Z282" s="30"/>
      <c r="AA282" s="30"/>
      <c r="AB282" s="30"/>
      <c r="AC282" s="30"/>
      <c r="AD282" s="30"/>
      <c r="AE282" s="30"/>
      <c r="AR282" s="152" t="s">
        <v>289</v>
      </c>
      <c r="AT282" s="152" t="s">
        <v>164</v>
      </c>
      <c r="AU282" s="152" t="s">
        <v>86</v>
      </c>
      <c r="AY282" s="15" t="s">
        <v>163</v>
      </c>
      <c r="BE282" s="153">
        <f>IF(N282="základní",J282,0)</f>
        <v>0</v>
      </c>
      <c r="BF282" s="153">
        <f>IF(N282="snížená",J282,0)</f>
        <v>0</v>
      </c>
      <c r="BG282" s="153">
        <f>IF(N282="zákl. přenesená",J282,0)</f>
        <v>0</v>
      </c>
      <c r="BH282" s="153">
        <f>IF(N282="sníž. přenesená",J282,0)</f>
        <v>0</v>
      </c>
      <c r="BI282" s="153">
        <f>IF(N282="nulová",J282,0)</f>
        <v>0</v>
      </c>
      <c r="BJ282" s="15" t="s">
        <v>84</v>
      </c>
      <c r="BK282" s="153">
        <f>ROUND(I282*H282,2)</f>
        <v>0</v>
      </c>
      <c r="BL282" s="15" t="s">
        <v>289</v>
      </c>
      <c r="BM282" s="152" t="s">
        <v>1802</v>
      </c>
    </row>
    <row r="283" spans="1:65" s="13" customFormat="1" ht="11.25">
      <c r="B283" s="165"/>
      <c r="D283" s="166" t="s">
        <v>229</v>
      </c>
      <c r="E283" s="167" t="s">
        <v>1</v>
      </c>
      <c r="F283" s="168" t="s">
        <v>1651</v>
      </c>
      <c r="H283" s="169">
        <v>379.44</v>
      </c>
      <c r="I283" s="170"/>
      <c r="L283" s="165"/>
      <c r="M283" s="171"/>
      <c r="N283" s="172"/>
      <c r="O283" s="172"/>
      <c r="P283" s="172"/>
      <c r="Q283" s="172"/>
      <c r="R283" s="172"/>
      <c r="S283" s="172"/>
      <c r="T283" s="173"/>
      <c r="AT283" s="167" t="s">
        <v>229</v>
      </c>
      <c r="AU283" s="167" t="s">
        <v>86</v>
      </c>
      <c r="AV283" s="13" t="s">
        <v>86</v>
      </c>
      <c r="AW283" s="13" t="s">
        <v>32</v>
      </c>
      <c r="AX283" s="13" t="s">
        <v>76</v>
      </c>
      <c r="AY283" s="167" t="s">
        <v>163</v>
      </c>
    </row>
    <row r="284" spans="1:65" s="13" customFormat="1" ht="11.25">
      <c r="B284" s="165"/>
      <c r="D284" s="166" t="s">
        <v>229</v>
      </c>
      <c r="E284" s="167" t="s">
        <v>1</v>
      </c>
      <c r="F284" s="168" t="s">
        <v>1618</v>
      </c>
      <c r="H284" s="169">
        <v>7.12</v>
      </c>
      <c r="I284" s="170"/>
      <c r="L284" s="165"/>
      <c r="M284" s="171"/>
      <c r="N284" s="172"/>
      <c r="O284" s="172"/>
      <c r="P284" s="172"/>
      <c r="Q284" s="172"/>
      <c r="R284" s="172"/>
      <c r="S284" s="172"/>
      <c r="T284" s="173"/>
      <c r="AT284" s="167" t="s">
        <v>229</v>
      </c>
      <c r="AU284" s="167" t="s">
        <v>86</v>
      </c>
      <c r="AV284" s="13" t="s">
        <v>86</v>
      </c>
      <c r="AW284" s="13" t="s">
        <v>32</v>
      </c>
      <c r="AX284" s="13" t="s">
        <v>76</v>
      </c>
      <c r="AY284" s="167" t="s">
        <v>163</v>
      </c>
    </row>
    <row r="285" spans="1:65" s="2" customFormat="1" ht="24.2" customHeight="1">
      <c r="A285" s="30"/>
      <c r="B285" s="140"/>
      <c r="C285" s="174" t="s">
        <v>105</v>
      </c>
      <c r="D285" s="174" t="s">
        <v>618</v>
      </c>
      <c r="E285" s="175" t="s">
        <v>1803</v>
      </c>
      <c r="F285" s="176" t="s">
        <v>1804</v>
      </c>
      <c r="G285" s="177" t="s">
        <v>329</v>
      </c>
      <c r="H285" s="178">
        <v>425.21600000000001</v>
      </c>
      <c r="I285" s="179"/>
      <c r="J285" s="180">
        <f>ROUND(I285*H285,2)</f>
        <v>0</v>
      </c>
      <c r="K285" s="176" t="s">
        <v>227</v>
      </c>
      <c r="L285" s="181"/>
      <c r="M285" s="182" t="s">
        <v>1</v>
      </c>
      <c r="N285" s="183" t="s">
        <v>41</v>
      </c>
      <c r="O285" s="56"/>
      <c r="P285" s="150">
        <f>O285*H285</f>
        <v>0</v>
      </c>
      <c r="Q285" s="150">
        <v>1.0000000000000001E-5</v>
      </c>
      <c r="R285" s="150">
        <f>Q285*H285</f>
        <v>4.2521600000000005E-3</v>
      </c>
      <c r="S285" s="150">
        <v>0</v>
      </c>
      <c r="T285" s="151">
        <f>S285*H285</f>
        <v>0</v>
      </c>
      <c r="U285" s="30"/>
      <c r="V285" s="30"/>
      <c r="W285" s="30"/>
      <c r="X285" s="30"/>
      <c r="Y285" s="30"/>
      <c r="Z285" s="30"/>
      <c r="AA285" s="30"/>
      <c r="AB285" s="30"/>
      <c r="AC285" s="30"/>
      <c r="AD285" s="30"/>
      <c r="AE285" s="30"/>
      <c r="AR285" s="152" t="s">
        <v>362</v>
      </c>
      <c r="AT285" s="152" t="s">
        <v>618</v>
      </c>
      <c r="AU285" s="152" t="s">
        <v>86</v>
      </c>
      <c r="AY285" s="15" t="s">
        <v>163</v>
      </c>
      <c r="BE285" s="153">
        <f>IF(N285="základní",J285,0)</f>
        <v>0</v>
      </c>
      <c r="BF285" s="153">
        <f>IF(N285="snížená",J285,0)</f>
        <v>0</v>
      </c>
      <c r="BG285" s="153">
        <f>IF(N285="zákl. přenesená",J285,0)</f>
        <v>0</v>
      </c>
      <c r="BH285" s="153">
        <f>IF(N285="sníž. přenesená",J285,0)</f>
        <v>0</v>
      </c>
      <c r="BI285" s="153">
        <f>IF(N285="nulová",J285,0)</f>
        <v>0</v>
      </c>
      <c r="BJ285" s="15" t="s">
        <v>84</v>
      </c>
      <c r="BK285" s="153">
        <f>ROUND(I285*H285,2)</f>
        <v>0</v>
      </c>
      <c r="BL285" s="15" t="s">
        <v>289</v>
      </c>
      <c r="BM285" s="152" t="s">
        <v>1805</v>
      </c>
    </row>
    <row r="286" spans="1:65" s="13" customFormat="1" ht="11.25">
      <c r="B286" s="165"/>
      <c r="D286" s="166" t="s">
        <v>229</v>
      </c>
      <c r="F286" s="168" t="s">
        <v>1806</v>
      </c>
      <c r="H286" s="169">
        <v>425.21600000000001</v>
      </c>
      <c r="I286" s="170"/>
      <c r="L286" s="165"/>
      <c r="M286" s="171"/>
      <c r="N286" s="172"/>
      <c r="O286" s="172"/>
      <c r="P286" s="172"/>
      <c r="Q286" s="172"/>
      <c r="R286" s="172"/>
      <c r="S286" s="172"/>
      <c r="T286" s="173"/>
      <c r="AT286" s="167" t="s">
        <v>229</v>
      </c>
      <c r="AU286" s="167" t="s">
        <v>86</v>
      </c>
      <c r="AV286" s="13" t="s">
        <v>86</v>
      </c>
      <c r="AW286" s="13" t="s">
        <v>3</v>
      </c>
      <c r="AX286" s="13" t="s">
        <v>84</v>
      </c>
      <c r="AY286" s="167" t="s">
        <v>163</v>
      </c>
    </row>
    <row r="287" spans="1:65" s="2" customFormat="1" ht="24.2" customHeight="1">
      <c r="A287" s="30"/>
      <c r="B287" s="140"/>
      <c r="C287" s="141" t="s">
        <v>570</v>
      </c>
      <c r="D287" s="141" t="s">
        <v>164</v>
      </c>
      <c r="E287" s="142" t="s">
        <v>1807</v>
      </c>
      <c r="F287" s="143" t="s">
        <v>1808</v>
      </c>
      <c r="G287" s="144" t="s">
        <v>649</v>
      </c>
      <c r="H287" s="184"/>
      <c r="I287" s="146"/>
      <c r="J287" s="147">
        <f>ROUND(I287*H287,2)</f>
        <v>0</v>
      </c>
      <c r="K287" s="143" t="s">
        <v>227</v>
      </c>
      <c r="L287" s="31"/>
      <c r="M287" s="148" t="s">
        <v>1</v>
      </c>
      <c r="N287" s="149" t="s">
        <v>41</v>
      </c>
      <c r="O287" s="56"/>
      <c r="P287" s="150">
        <f>O287*H287</f>
        <v>0</v>
      </c>
      <c r="Q287" s="150">
        <v>0</v>
      </c>
      <c r="R287" s="150">
        <f>Q287*H287</f>
        <v>0</v>
      </c>
      <c r="S287" s="150">
        <v>0</v>
      </c>
      <c r="T287" s="151">
        <f>S287*H287</f>
        <v>0</v>
      </c>
      <c r="U287" s="30"/>
      <c r="V287" s="30"/>
      <c r="W287" s="30"/>
      <c r="X287" s="30"/>
      <c r="Y287" s="30"/>
      <c r="Z287" s="30"/>
      <c r="AA287" s="30"/>
      <c r="AB287" s="30"/>
      <c r="AC287" s="30"/>
      <c r="AD287" s="30"/>
      <c r="AE287" s="30"/>
      <c r="AR287" s="152" t="s">
        <v>289</v>
      </c>
      <c r="AT287" s="152" t="s">
        <v>164</v>
      </c>
      <c r="AU287" s="152" t="s">
        <v>86</v>
      </c>
      <c r="AY287" s="15" t="s">
        <v>163</v>
      </c>
      <c r="BE287" s="153">
        <f>IF(N287="základní",J287,0)</f>
        <v>0</v>
      </c>
      <c r="BF287" s="153">
        <f>IF(N287="snížená",J287,0)</f>
        <v>0</v>
      </c>
      <c r="BG287" s="153">
        <f>IF(N287="zákl. přenesená",J287,0)</f>
        <v>0</v>
      </c>
      <c r="BH287" s="153">
        <f>IF(N287="sníž. přenesená",J287,0)</f>
        <v>0</v>
      </c>
      <c r="BI287" s="153">
        <f>IF(N287="nulová",J287,0)</f>
        <v>0</v>
      </c>
      <c r="BJ287" s="15" t="s">
        <v>84</v>
      </c>
      <c r="BK287" s="153">
        <f>ROUND(I287*H287,2)</f>
        <v>0</v>
      </c>
      <c r="BL287" s="15" t="s">
        <v>289</v>
      </c>
      <c r="BM287" s="152" t="s">
        <v>1809</v>
      </c>
    </row>
    <row r="288" spans="1:65" s="11" customFormat="1" ht="22.9" customHeight="1">
      <c r="B288" s="129"/>
      <c r="D288" s="130" t="s">
        <v>75</v>
      </c>
      <c r="E288" s="163" t="s">
        <v>775</v>
      </c>
      <c r="F288" s="163" t="s">
        <v>776</v>
      </c>
      <c r="I288" s="132"/>
      <c r="J288" s="164">
        <f>BK288</f>
        <v>0</v>
      </c>
      <c r="L288" s="129"/>
      <c r="M288" s="134"/>
      <c r="N288" s="135"/>
      <c r="O288" s="135"/>
      <c r="P288" s="136">
        <f>SUM(P289:P293)</f>
        <v>0</v>
      </c>
      <c r="Q288" s="135"/>
      <c r="R288" s="136">
        <f>SUM(R289:R293)</f>
        <v>3.5977284700000003</v>
      </c>
      <c r="S288" s="135"/>
      <c r="T288" s="137">
        <f>SUM(T289:T293)</f>
        <v>0</v>
      </c>
      <c r="AR288" s="130" t="s">
        <v>86</v>
      </c>
      <c r="AT288" s="138" t="s">
        <v>75</v>
      </c>
      <c r="AU288" s="138" t="s">
        <v>84</v>
      </c>
      <c r="AY288" s="130" t="s">
        <v>163</v>
      </c>
      <c r="BK288" s="139">
        <f>SUM(BK289:BK293)</f>
        <v>0</v>
      </c>
    </row>
    <row r="289" spans="1:65" s="2" customFormat="1" ht="33" customHeight="1">
      <c r="A289" s="30"/>
      <c r="B289" s="140"/>
      <c r="C289" s="141" t="s">
        <v>578</v>
      </c>
      <c r="D289" s="141" t="s">
        <v>164</v>
      </c>
      <c r="E289" s="142" t="s">
        <v>1810</v>
      </c>
      <c r="F289" s="143" t="s">
        <v>1811</v>
      </c>
      <c r="G289" s="144" t="s">
        <v>253</v>
      </c>
      <c r="H289" s="145">
        <v>351.30599999999998</v>
      </c>
      <c r="I289" s="146"/>
      <c r="J289" s="147">
        <f>ROUND(I289*H289,2)</f>
        <v>0</v>
      </c>
      <c r="K289" s="143" t="s">
        <v>227</v>
      </c>
      <c r="L289" s="31"/>
      <c r="M289" s="148" t="s">
        <v>1</v>
      </c>
      <c r="N289" s="149" t="s">
        <v>41</v>
      </c>
      <c r="O289" s="56"/>
      <c r="P289" s="150">
        <f>O289*H289</f>
        <v>0</v>
      </c>
      <c r="Q289" s="150">
        <v>0</v>
      </c>
      <c r="R289" s="150">
        <f>Q289*H289</f>
        <v>0</v>
      </c>
      <c r="S289" s="150">
        <v>0</v>
      </c>
      <c r="T289" s="151">
        <f>S289*H289</f>
        <v>0</v>
      </c>
      <c r="U289" s="30"/>
      <c r="V289" s="30"/>
      <c r="W289" s="30"/>
      <c r="X289" s="30"/>
      <c r="Y289" s="30"/>
      <c r="Z289" s="30"/>
      <c r="AA289" s="30"/>
      <c r="AB289" s="30"/>
      <c r="AC289" s="30"/>
      <c r="AD289" s="30"/>
      <c r="AE289" s="30"/>
      <c r="AR289" s="152" t="s">
        <v>289</v>
      </c>
      <c r="AT289" s="152" t="s">
        <v>164</v>
      </c>
      <c r="AU289" s="152" t="s">
        <v>86</v>
      </c>
      <c r="AY289" s="15" t="s">
        <v>163</v>
      </c>
      <c r="BE289" s="153">
        <f>IF(N289="základní",J289,0)</f>
        <v>0</v>
      </c>
      <c r="BF289" s="153">
        <f>IF(N289="snížená",J289,0)</f>
        <v>0</v>
      </c>
      <c r="BG289" s="153">
        <f>IF(N289="zákl. přenesená",J289,0)</f>
        <v>0</v>
      </c>
      <c r="BH289" s="153">
        <f>IF(N289="sníž. přenesená",J289,0)</f>
        <v>0</v>
      </c>
      <c r="BI289" s="153">
        <f>IF(N289="nulová",J289,0)</f>
        <v>0</v>
      </c>
      <c r="BJ289" s="15" t="s">
        <v>84</v>
      </c>
      <c r="BK289" s="153">
        <f>ROUND(I289*H289,2)</f>
        <v>0</v>
      </c>
      <c r="BL289" s="15" t="s">
        <v>289</v>
      </c>
      <c r="BM289" s="152" t="s">
        <v>1812</v>
      </c>
    </row>
    <row r="290" spans="1:65" s="13" customFormat="1" ht="11.25">
      <c r="B290" s="165"/>
      <c r="D290" s="166" t="s">
        <v>229</v>
      </c>
      <c r="E290" s="167" t="s">
        <v>1</v>
      </c>
      <c r="F290" s="168" t="s">
        <v>1813</v>
      </c>
      <c r="H290" s="169">
        <v>351.30599999999998</v>
      </c>
      <c r="I290" s="170"/>
      <c r="L290" s="165"/>
      <c r="M290" s="171"/>
      <c r="N290" s="172"/>
      <c r="O290" s="172"/>
      <c r="P290" s="172"/>
      <c r="Q290" s="172"/>
      <c r="R290" s="172"/>
      <c r="S290" s="172"/>
      <c r="T290" s="173"/>
      <c r="AT290" s="167" t="s">
        <v>229</v>
      </c>
      <c r="AU290" s="167" t="s">
        <v>86</v>
      </c>
      <c r="AV290" s="13" t="s">
        <v>86</v>
      </c>
      <c r="AW290" s="13" t="s">
        <v>32</v>
      </c>
      <c r="AX290" s="13" t="s">
        <v>84</v>
      </c>
      <c r="AY290" s="167" t="s">
        <v>163</v>
      </c>
    </row>
    <row r="291" spans="1:65" s="2" customFormat="1" ht="24.2" customHeight="1">
      <c r="A291" s="30"/>
      <c r="B291" s="140"/>
      <c r="C291" s="174" t="s">
        <v>582</v>
      </c>
      <c r="D291" s="174" t="s">
        <v>618</v>
      </c>
      <c r="E291" s="175" t="s">
        <v>1814</v>
      </c>
      <c r="F291" s="176" t="s">
        <v>1815</v>
      </c>
      <c r="G291" s="177" t="s">
        <v>253</v>
      </c>
      <c r="H291" s="178">
        <v>386.43700000000001</v>
      </c>
      <c r="I291" s="179"/>
      <c r="J291" s="180">
        <f>ROUND(I291*H291,2)</f>
        <v>0</v>
      </c>
      <c r="K291" s="176" t="s">
        <v>227</v>
      </c>
      <c r="L291" s="181"/>
      <c r="M291" s="182" t="s">
        <v>1</v>
      </c>
      <c r="N291" s="183" t="s">
        <v>41</v>
      </c>
      <c r="O291" s="56"/>
      <c r="P291" s="150">
        <f>O291*H291</f>
        <v>0</v>
      </c>
      <c r="Q291" s="150">
        <v>9.3100000000000006E-3</v>
      </c>
      <c r="R291" s="150">
        <f>Q291*H291</f>
        <v>3.5977284700000003</v>
      </c>
      <c r="S291" s="150">
        <v>0</v>
      </c>
      <c r="T291" s="151">
        <f>S291*H291</f>
        <v>0</v>
      </c>
      <c r="U291" s="30"/>
      <c r="V291" s="30"/>
      <c r="W291" s="30"/>
      <c r="X291" s="30"/>
      <c r="Y291" s="30"/>
      <c r="Z291" s="30"/>
      <c r="AA291" s="30"/>
      <c r="AB291" s="30"/>
      <c r="AC291" s="30"/>
      <c r="AD291" s="30"/>
      <c r="AE291" s="30"/>
      <c r="AR291" s="152" t="s">
        <v>362</v>
      </c>
      <c r="AT291" s="152" t="s">
        <v>618</v>
      </c>
      <c r="AU291" s="152" t="s">
        <v>86</v>
      </c>
      <c r="AY291" s="15" t="s">
        <v>163</v>
      </c>
      <c r="BE291" s="153">
        <f>IF(N291="základní",J291,0)</f>
        <v>0</v>
      </c>
      <c r="BF291" s="153">
        <f>IF(N291="snížená",J291,0)</f>
        <v>0</v>
      </c>
      <c r="BG291" s="153">
        <f>IF(N291="zákl. přenesená",J291,0)</f>
        <v>0</v>
      </c>
      <c r="BH291" s="153">
        <f>IF(N291="sníž. přenesená",J291,0)</f>
        <v>0</v>
      </c>
      <c r="BI291" s="153">
        <f>IF(N291="nulová",J291,0)</f>
        <v>0</v>
      </c>
      <c r="BJ291" s="15" t="s">
        <v>84</v>
      </c>
      <c r="BK291" s="153">
        <f>ROUND(I291*H291,2)</f>
        <v>0</v>
      </c>
      <c r="BL291" s="15" t="s">
        <v>289</v>
      </c>
      <c r="BM291" s="152" t="s">
        <v>1816</v>
      </c>
    </row>
    <row r="292" spans="1:65" s="13" customFormat="1" ht="11.25">
      <c r="B292" s="165"/>
      <c r="D292" s="166" t="s">
        <v>229</v>
      </c>
      <c r="F292" s="168" t="s">
        <v>1817</v>
      </c>
      <c r="H292" s="169">
        <v>386.43700000000001</v>
      </c>
      <c r="I292" s="170"/>
      <c r="L292" s="165"/>
      <c r="M292" s="171"/>
      <c r="N292" s="172"/>
      <c r="O292" s="172"/>
      <c r="P292" s="172"/>
      <c r="Q292" s="172"/>
      <c r="R292" s="172"/>
      <c r="S292" s="172"/>
      <c r="T292" s="173"/>
      <c r="AT292" s="167" t="s">
        <v>229</v>
      </c>
      <c r="AU292" s="167" t="s">
        <v>86</v>
      </c>
      <c r="AV292" s="13" t="s">
        <v>86</v>
      </c>
      <c r="AW292" s="13" t="s">
        <v>3</v>
      </c>
      <c r="AX292" s="13" t="s">
        <v>84</v>
      </c>
      <c r="AY292" s="167" t="s">
        <v>163</v>
      </c>
    </row>
    <row r="293" spans="1:65" s="2" customFormat="1" ht="24.2" customHeight="1">
      <c r="A293" s="30"/>
      <c r="B293" s="140"/>
      <c r="C293" s="141" t="s">
        <v>586</v>
      </c>
      <c r="D293" s="141" t="s">
        <v>164</v>
      </c>
      <c r="E293" s="142" t="s">
        <v>1818</v>
      </c>
      <c r="F293" s="143" t="s">
        <v>1819</v>
      </c>
      <c r="G293" s="144" t="s">
        <v>649</v>
      </c>
      <c r="H293" s="184"/>
      <c r="I293" s="146"/>
      <c r="J293" s="147">
        <f>ROUND(I293*H293,2)</f>
        <v>0</v>
      </c>
      <c r="K293" s="143" t="s">
        <v>227</v>
      </c>
      <c r="L293" s="31"/>
      <c r="M293" s="148" t="s">
        <v>1</v>
      </c>
      <c r="N293" s="149" t="s">
        <v>41</v>
      </c>
      <c r="O293" s="56"/>
      <c r="P293" s="150">
        <f>O293*H293</f>
        <v>0</v>
      </c>
      <c r="Q293" s="150">
        <v>0</v>
      </c>
      <c r="R293" s="150">
        <f>Q293*H293</f>
        <v>0</v>
      </c>
      <c r="S293" s="150">
        <v>0</v>
      </c>
      <c r="T293" s="151">
        <f>S293*H293</f>
        <v>0</v>
      </c>
      <c r="U293" s="30"/>
      <c r="V293" s="30"/>
      <c r="W293" s="30"/>
      <c r="X293" s="30"/>
      <c r="Y293" s="30"/>
      <c r="Z293" s="30"/>
      <c r="AA293" s="30"/>
      <c r="AB293" s="30"/>
      <c r="AC293" s="30"/>
      <c r="AD293" s="30"/>
      <c r="AE293" s="30"/>
      <c r="AR293" s="152" t="s">
        <v>289</v>
      </c>
      <c r="AT293" s="152" t="s">
        <v>164</v>
      </c>
      <c r="AU293" s="152" t="s">
        <v>86</v>
      </c>
      <c r="AY293" s="15" t="s">
        <v>163</v>
      </c>
      <c r="BE293" s="153">
        <f>IF(N293="základní",J293,0)</f>
        <v>0</v>
      </c>
      <c r="BF293" s="153">
        <f>IF(N293="snížená",J293,0)</f>
        <v>0</v>
      </c>
      <c r="BG293" s="153">
        <f>IF(N293="zákl. přenesená",J293,0)</f>
        <v>0</v>
      </c>
      <c r="BH293" s="153">
        <f>IF(N293="sníž. přenesená",J293,0)</f>
        <v>0</v>
      </c>
      <c r="BI293" s="153">
        <f>IF(N293="nulová",J293,0)</f>
        <v>0</v>
      </c>
      <c r="BJ293" s="15" t="s">
        <v>84</v>
      </c>
      <c r="BK293" s="153">
        <f>ROUND(I293*H293,2)</f>
        <v>0</v>
      </c>
      <c r="BL293" s="15" t="s">
        <v>289</v>
      </c>
      <c r="BM293" s="152" t="s">
        <v>1820</v>
      </c>
    </row>
    <row r="294" spans="1:65" s="11" customFormat="1" ht="22.9" customHeight="1">
      <c r="B294" s="129"/>
      <c r="D294" s="130" t="s">
        <v>75</v>
      </c>
      <c r="E294" s="163" t="s">
        <v>876</v>
      </c>
      <c r="F294" s="163" t="s">
        <v>877</v>
      </c>
      <c r="I294" s="132"/>
      <c r="J294" s="164">
        <f>BK294</f>
        <v>0</v>
      </c>
      <c r="L294" s="129"/>
      <c r="M294" s="134"/>
      <c r="N294" s="135"/>
      <c r="O294" s="135"/>
      <c r="P294" s="136">
        <f>SUM(P295:P296)</f>
        <v>0</v>
      </c>
      <c r="Q294" s="135"/>
      <c r="R294" s="136">
        <f>SUM(R295:R296)</f>
        <v>0</v>
      </c>
      <c r="S294" s="135"/>
      <c r="T294" s="137">
        <f>SUM(T295:T296)</f>
        <v>0</v>
      </c>
      <c r="AR294" s="130" t="s">
        <v>86</v>
      </c>
      <c r="AT294" s="138" t="s">
        <v>75</v>
      </c>
      <c r="AU294" s="138" t="s">
        <v>84</v>
      </c>
      <c r="AY294" s="130" t="s">
        <v>163</v>
      </c>
      <c r="BK294" s="139">
        <f>SUM(BK295:BK296)</f>
        <v>0</v>
      </c>
    </row>
    <row r="295" spans="1:65" s="2" customFormat="1" ht="16.5" customHeight="1">
      <c r="A295" s="30"/>
      <c r="B295" s="140"/>
      <c r="C295" s="141" t="s">
        <v>591</v>
      </c>
      <c r="D295" s="141" t="s">
        <v>164</v>
      </c>
      <c r="E295" s="142" t="s">
        <v>1821</v>
      </c>
      <c r="F295" s="143" t="s">
        <v>1822</v>
      </c>
      <c r="G295" s="144" t="s">
        <v>1140</v>
      </c>
      <c r="H295" s="145">
        <v>2350.5300000000002</v>
      </c>
      <c r="I295" s="146"/>
      <c r="J295" s="147">
        <f>ROUND(I295*H295,2)</f>
        <v>0</v>
      </c>
      <c r="K295" s="143" t="s">
        <v>1</v>
      </c>
      <c r="L295" s="31"/>
      <c r="M295" s="148" t="s">
        <v>1</v>
      </c>
      <c r="N295" s="149" t="s">
        <v>41</v>
      </c>
      <c r="O295" s="56"/>
      <c r="P295" s="150">
        <f>O295*H295</f>
        <v>0</v>
      </c>
      <c r="Q295" s="150">
        <v>0</v>
      </c>
      <c r="R295" s="150">
        <f>Q295*H295</f>
        <v>0</v>
      </c>
      <c r="S295" s="150">
        <v>0</v>
      </c>
      <c r="T295" s="151">
        <f>S295*H295</f>
        <v>0</v>
      </c>
      <c r="U295" s="30"/>
      <c r="V295" s="30"/>
      <c r="W295" s="30"/>
      <c r="X295" s="30"/>
      <c r="Y295" s="30"/>
      <c r="Z295" s="30"/>
      <c r="AA295" s="30"/>
      <c r="AB295" s="30"/>
      <c r="AC295" s="30"/>
      <c r="AD295" s="30"/>
      <c r="AE295" s="30"/>
      <c r="AR295" s="152" t="s">
        <v>289</v>
      </c>
      <c r="AT295" s="152" t="s">
        <v>164</v>
      </c>
      <c r="AU295" s="152" t="s">
        <v>86</v>
      </c>
      <c r="AY295" s="15" t="s">
        <v>163</v>
      </c>
      <c r="BE295" s="153">
        <f>IF(N295="základní",J295,0)</f>
        <v>0</v>
      </c>
      <c r="BF295" s="153">
        <f>IF(N295="snížená",J295,0)</f>
        <v>0</v>
      </c>
      <c r="BG295" s="153">
        <f>IF(N295="zákl. přenesená",J295,0)</f>
        <v>0</v>
      </c>
      <c r="BH295" s="153">
        <f>IF(N295="sníž. přenesená",J295,0)</f>
        <v>0</v>
      </c>
      <c r="BI295" s="153">
        <f>IF(N295="nulová",J295,0)</f>
        <v>0</v>
      </c>
      <c r="BJ295" s="15" t="s">
        <v>84</v>
      </c>
      <c r="BK295" s="153">
        <f>ROUND(I295*H295,2)</f>
        <v>0</v>
      </c>
      <c r="BL295" s="15" t="s">
        <v>289</v>
      </c>
      <c r="BM295" s="152" t="s">
        <v>1823</v>
      </c>
    </row>
    <row r="296" spans="1:65" s="2" customFormat="1" ht="24.2" customHeight="1">
      <c r="A296" s="30"/>
      <c r="B296" s="140"/>
      <c r="C296" s="141" t="s">
        <v>596</v>
      </c>
      <c r="D296" s="141" t="s">
        <v>164</v>
      </c>
      <c r="E296" s="142" t="s">
        <v>1824</v>
      </c>
      <c r="F296" s="143" t="s">
        <v>1825</v>
      </c>
      <c r="G296" s="144" t="s">
        <v>649</v>
      </c>
      <c r="H296" s="184"/>
      <c r="I296" s="146"/>
      <c r="J296" s="147">
        <f>ROUND(I296*H296,2)</f>
        <v>0</v>
      </c>
      <c r="K296" s="143" t="s">
        <v>227</v>
      </c>
      <c r="L296" s="31"/>
      <c r="M296" s="148" t="s">
        <v>1</v>
      </c>
      <c r="N296" s="149" t="s">
        <v>41</v>
      </c>
      <c r="O296" s="56"/>
      <c r="P296" s="150">
        <f>O296*H296</f>
        <v>0</v>
      </c>
      <c r="Q296" s="150">
        <v>0</v>
      </c>
      <c r="R296" s="150">
        <f>Q296*H296</f>
        <v>0</v>
      </c>
      <c r="S296" s="150">
        <v>0</v>
      </c>
      <c r="T296" s="151">
        <f>S296*H296</f>
        <v>0</v>
      </c>
      <c r="U296" s="30"/>
      <c r="V296" s="30"/>
      <c r="W296" s="30"/>
      <c r="X296" s="30"/>
      <c r="Y296" s="30"/>
      <c r="Z296" s="30"/>
      <c r="AA296" s="30"/>
      <c r="AB296" s="30"/>
      <c r="AC296" s="30"/>
      <c r="AD296" s="30"/>
      <c r="AE296" s="30"/>
      <c r="AR296" s="152" t="s">
        <v>289</v>
      </c>
      <c r="AT296" s="152" t="s">
        <v>164</v>
      </c>
      <c r="AU296" s="152" t="s">
        <v>86</v>
      </c>
      <c r="AY296" s="15" t="s">
        <v>163</v>
      </c>
      <c r="BE296" s="153">
        <f>IF(N296="základní",J296,0)</f>
        <v>0</v>
      </c>
      <c r="BF296" s="153">
        <f>IF(N296="snížená",J296,0)</f>
        <v>0</v>
      </c>
      <c r="BG296" s="153">
        <f>IF(N296="zákl. přenesená",J296,0)</f>
        <v>0</v>
      </c>
      <c r="BH296" s="153">
        <f>IF(N296="sníž. přenesená",J296,0)</f>
        <v>0</v>
      </c>
      <c r="BI296" s="153">
        <f>IF(N296="nulová",J296,0)</f>
        <v>0</v>
      </c>
      <c r="BJ296" s="15" t="s">
        <v>84</v>
      </c>
      <c r="BK296" s="153">
        <f>ROUND(I296*H296,2)</f>
        <v>0</v>
      </c>
      <c r="BL296" s="15" t="s">
        <v>289</v>
      </c>
      <c r="BM296" s="152" t="s">
        <v>1826</v>
      </c>
    </row>
    <row r="297" spans="1:65" s="11" customFormat="1" ht="22.9" customHeight="1">
      <c r="B297" s="129"/>
      <c r="D297" s="130" t="s">
        <v>75</v>
      </c>
      <c r="E297" s="163" t="s">
        <v>1068</v>
      </c>
      <c r="F297" s="163" t="s">
        <v>1069</v>
      </c>
      <c r="I297" s="132"/>
      <c r="J297" s="164">
        <f>BK297</f>
        <v>0</v>
      </c>
      <c r="L297" s="129"/>
      <c r="M297" s="134"/>
      <c r="N297" s="135"/>
      <c r="O297" s="135"/>
      <c r="P297" s="136">
        <f>SUM(P298:P310)</f>
        <v>0</v>
      </c>
      <c r="Q297" s="135"/>
      <c r="R297" s="136">
        <f>SUM(R298:R310)</f>
        <v>0.84489579999999997</v>
      </c>
      <c r="S297" s="135"/>
      <c r="T297" s="137">
        <f>SUM(T298:T310)</f>
        <v>0</v>
      </c>
      <c r="AR297" s="130" t="s">
        <v>86</v>
      </c>
      <c r="AT297" s="138" t="s">
        <v>75</v>
      </c>
      <c r="AU297" s="138" t="s">
        <v>84</v>
      </c>
      <c r="AY297" s="130" t="s">
        <v>163</v>
      </c>
      <c r="BK297" s="139">
        <f>SUM(BK298:BK310)</f>
        <v>0</v>
      </c>
    </row>
    <row r="298" spans="1:65" s="2" customFormat="1" ht="24.2" customHeight="1">
      <c r="A298" s="30"/>
      <c r="B298" s="140"/>
      <c r="C298" s="141" t="s">
        <v>600</v>
      </c>
      <c r="D298" s="141" t="s">
        <v>164</v>
      </c>
      <c r="E298" s="142" t="s">
        <v>1827</v>
      </c>
      <c r="F298" s="143" t="s">
        <v>1828</v>
      </c>
      <c r="G298" s="144" t="s">
        <v>253</v>
      </c>
      <c r="H298" s="145">
        <v>702.61199999999997</v>
      </c>
      <c r="I298" s="146"/>
      <c r="J298" s="147">
        <f>ROUND(I298*H298,2)</f>
        <v>0</v>
      </c>
      <c r="K298" s="143" t="s">
        <v>227</v>
      </c>
      <c r="L298" s="31"/>
      <c r="M298" s="148" t="s">
        <v>1</v>
      </c>
      <c r="N298" s="149" t="s">
        <v>41</v>
      </c>
      <c r="O298" s="56"/>
      <c r="P298" s="150">
        <f>O298*H298</f>
        <v>0</v>
      </c>
      <c r="Q298" s="150">
        <v>1.7000000000000001E-4</v>
      </c>
      <c r="R298" s="150">
        <f>Q298*H298</f>
        <v>0.11944404</v>
      </c>
      <c r="S298" s="150">
        <v>0</v>
      </c>
      <c r="T298" s="151">
        <f>S298*H298</f>
        <v>0</v>
      </c>
      <c r="U298" s="30"/>
      <c r="V298" s="30"/>
      <c r="W298" s="30"/>
      <c r="X298" s="30"/>
      <c r="Y298" s="30"/>
      <c r="Z298" s="30"/>
      <c r="AA298" s="30"/>
      <c r="AB298" s="30"/>
      <c r="AC298" s="30"/>
      <c r="AD298" s="30"/>
      <c r="AE298" s="30"/>
      <c r="AR298" s="152" t="s">
        <v>289</v>
      </c>
      <c r="AT298" s="152" t="s">
        <v>164</v>
      </c>
      <c r="AU298" s="152" t="s">
        <v>86</v>
      </c>
      <c r="AY298" s="15" t="s">
        <v>163</v>
      </c>
      <c r="BE298" s="153">
        <f>IF(N298="základní",J298,0)</f>
        <v>0</v>
      </c>
      <c r="BF298" s="153">
        <f>IF(N298="snížená",J298,0)</f>
        <v>0</v>
      </c>
      <c r="BG298" s="153">
        <f>IF(N298="zákl. přenesená",J298,0)</f>
        <v>0</v>
      </c>
      <c r="BH298" s="153">
        <f>IF(N298="sníž. přenesená",J298,0)</f>
        <v>0</v>
      </c>
      <c r="BI298" s="153">
        <f>IF(N298="nulová",J298,0)</f>
        <v>0</v>
      </c>
      <c r="BJ298" s="15" t="s">
        <v>84</v>
      </c>
      <c r="BK298" s="153">
        <f>ROUND(I298*H298,2)</f>
        <v>0</v>
      </c>
      <c r="BL298" s="15" t="s">
        <v>289</v>
      </c>
      <c r="BM298" s="152" t="s">
        <v>1829</v>
      </c>
    </row>
    <row r="299" spans="1:65" s="13" customFormat="1" ht="11.25">
      <c r="B299" s="165"/>
      <c r="D299" s="166" t="s">
        <v>229</v>
      </c>
      <c r="E299" s="167" t="s">
        <v>1</v>
      </c>
      <c r="F299" s="168" t="s">
        <v>1830</v>
      </c>
      <c r="H299" s="169">
        <v>702.61199999999997</v>
      </c>
      <c r="I299" s="170"/>
      <c r="L299" s="165"/>
      <c r="M299" s="171"/>
      <c r="N299" s="172"/>
      <c r="O299" s="172"/>
      <c r="P299" s="172"/>
      <c r="Q299" s="172"/>
      <c r="R299" s="172"/>
      <c r="S299" s="172"/>
      <c r="T299" s="173"/>
      <c r="AT299" s="167" t="s">
        <v>229</v>
      </c>
      <c r="AU299" s="167" t="s">
        <v>86</v>
      </c>
      <c r="AV299" s="13" t="s">
        <v>86</v>
      </c>
      <c r="AW299" s="13" t="s">
        <v>32</v>
      </c>
      <c r="AX299" s="13" t="s">
        <v>84</v>
      </c>
      <c r="AY299" s="167" t="s">
        <v>163</v>
      </c>
    </row>
    <row r="300" spans="1:65" s="2" customFormat="1" ht="24.2" customHeight="1">
      <c r="A300" s="30"/>
      <c r="B300" s="140"/>
      <c r="C300" s="141" t="s">
        <v>606</v>
      </c>
      <c r="D300" s="141" t="s">
        <v>164</v>
      </c>
      <c r="E300" s="142" t="s">
        <v>1071</v>
      </c>
      <c r="F300" s="143" t="s">
        <v>1072</v>
      </c>
      <c r="G300" s="144" t="s">
        <v>253</v>
      </c>
      <c r="H300" s="145">
        <v>1648.7539999999999</v>
      </c>
      <c r="I300" s="146"/>
      <c r="J300" s="147">
        <f>ROUND(I300*H300,2)</f>
        <v>0</v>
      </c>
      <c r="K300" s="143" t="s">
        <v>227</v>
      </c>
      <c r="L300" s="31"/>
      <c r="M300" s="148" t="s">
        <v>1</v>
      </c>
      <c r="N300" s="149" t="s">
        <v>41</v>
      </c>
      <c r="O300" s="56"/>
      <c r="P300" s="150">
        <f>O300*H300</f>
        <v>0</v>
      </c>
      <c r="Q300" s="150">
        <v>4.4000000000000002E-4</v>
      </c>
      <c r="R300" s="150">
        <f>Q300*H300</f>
        <v>0.72545176</v>
      </c>
      <c r="S300" s="150">
        <v>0</v>
      </c>
      <c r="T300" s="151">
        <f>S300*H300</f>
        <v>0</v>
      </c>
      <c r="U300" s="30"/>
      <c r="V300" s="30"/>
      <c r="W300" s="30"/>
      <c r="X300" s="30"/>
      <c r="Y300" s="30"/>
      <c r="Z300" s="30"/>
      <c r="AA300" s="30"/>
      <c r="AB300" s="30"/>
      <c r="AC300" s="30"/>
      <c r="AD300" s="30"/>
      <c r="AE300" s="30"/>
      <c r="AR300" s="152" t="s">
        <v>289</v>
      </c>
      <c r="AT300" s="152" t="s">
        <v>164</v>
      </c>
      <c r="AU300" s="152" t="s">
        <v>86</v>
      </c>
      <c r="AY300" s="15" t="s">
        <v>163</v>
      </c>
      <c r="BE300" s="153">
        <f>IF(N300="základní",J300,0)</f>
        <v>0</v>
      </c>
      <c r="BF300" s="153">
        <f>IF(N300="snížená",J300,0)</f>
        <v>0</v>
      </c>
      <c r="BG300" s="153">
        <f>IF(N300="zákl. přenesená",J300,0)</f>
        <v>0</v>
      </c>
      <c r="BH300" s="153">
        <f>IF(N300="sníž. přenesená",J300,0)</f>
        <v>0</v>
      </c>
      <c r="BI300" s="153">
        <f>IF(N300="nulová",J300,0)</f>
        <v>0</v>
      </c>
      <c r="BJ300" s="15" t="s">
        <v>84</v>
      </c>
      <c r="BK300" s="153">
        <f>ROUND(I300*H300,2)</f>
        <v>0</v>
      </c>
      <c r="BL300" s="15" t="s">
        <v>289</v>
      </c>
      <c r="BM300" s="152" t="s">
        <v>1831</v>
      </c>
    </row>
    <row r="301" spans="1:65" s="13" customFormat="1" ht="11.25">
      <c r="B301" s="165"/>
      <c r="D301" s="166" t="s">
        <v>229</v>
      </c>
      <c r="E301" s="167" t="s">
        <v>1</v>
      </c>
      <c r="F301" s="168" t="s">
        <v>1832</v>
      </c>
      <c r="H301" s="169">
        <v>30.905999999999999</v>
      </c>
      <c r="I301" s="170"/>
      <c r="L301" s="165"/>
      <c r="M301" s="171"/>
      <c r="N301" s="172"/>
      <c r="O301" s="172"/>
      <c r="P301" s="172"/>
      <c r="Q301" s="172"/>
      <c r="R301" s="172"/>
      <c r="S301" s="172"/>
      <c r="T301" s="173"/>
      <c r="AT301" s="167" t="s">
        <v>229</v>
      </c>
      <c r="AU301" s="167" t="s">
        <v>86</v>
      </c>
      <c r="AV301" s="13" t="s">
        <v>86</v>
      </c>
      <c r="AW301" s="13" t="s">
        <v>32</v>
      </c>
      <c r="AX301" s="13" t="s">
        <v>76</v>
      </c>
      <c r="AY301" s="167" t="s">
        <v>163</v>
      </c>
    </row>
    <row r="302" spans="1:65" s="13" customFormat="1" ht="11.25">
      <c r="B302" s="165"/>
      <c r="D302" s="166" t="s">
        <v>229</v>
      </c>
      <c r="E302" s="167" t="s">
        <v>1</v>
      </c>
      <c r="F302" s="168" t="s">
        <v>1833</v>
      </c>
      <c r="H302" s="169">
        <v>16.896000000000001</v>
      </c>
      <c r="I302" s="170"/>
      <c r="L302" s="165"/>
      <c r="M302" s="171"/>
      <c r="N302" s="172"/>
      <c r="O302" s="172"/>
      <c r="P302" s="172"/>
      <c r="Q302" s="172"/>
      <c r="R302" s="172"/>
      <c r="S302" s="172"/>
      <c r="T302" s="173"/>
      <c r="AT302" s="167" t="s">
        <v>229</v>
      </c>
      <c r="AU302" s="167" t="s">
        <v>86</v>
      </c>
      <c r="AV302" s="13" t="s">
        <v>86</v>
      </c>
      <c r="AW302" s="13" t="s">
        <v>32</v>
      </c>
      <c r="AX302" s="13" t="s">
        <v>76</v>
      </c>
      <c r="AY302" s="167" t="s">
        <v>163</v>
      </c>
    </row>
    <row r="303" spans="1:65" s="13" customFormat="1" ht="11.25">
      <c r="B303" s="165"/>
      <c r="D303" s="166" t="s">
        <v>229</v>
      </c>
      <c r="E303" s="167" t="s">
        <v>1</v>
      </c>
      <c r="F303" s="168" t="s">
        <v>1834</v>
      </c>
      <c r="H303" s="169">
        <v>24.8</v>
      </c>
      <c r="I303" s="170"/>
      <c r="L303" s="165"/>
      <c r="M303" s="171"/>
      <c r="N303" s="172"/>
      <c r="O303" s="172"/>
      <c r="P303" s="172"/>
      <c r="Q303" s="172"/>
      <c r="R303" s="172"/>
      <c r="S303" s="172"/>
      <c r="T303" s="173"/>
      <c r="AT303" s="167" t="s">
        <v>229</v>
      </c>
      <c r="AU303" s="167" t="s">
        <v>86</v>
      </c>
      <c r="AV303" s="13" t="s">
        <v>86</v>
      </c>
      <c r="AW303" s="13" t="s">
        <v>32</v>
      </c>
      <c r="AX303" s="13" t="s">
        <v>76</v>
      </c>
      <c r="AY303" s="167" t="s">
        <v>163</v>
      </c>
    </row>
    <row r="304" spans="1:65" s="13" customFormat="1" ht="11.25">
      <c r="B304" s="165"/>
      <c r="D304" s="166" t="s">
        <v>229</v>
      </c>
      <c r="E304" s="167" t="s">
        <v>1</v>
      </c>
      <c r="F304" s="168" t="s">
        <v>1835</v>
      </c>
      <c r="H304" s="169">
        <v>169.488</v>
      </c>
      <c r="I304" s="170"/>
      <c r="L304" s="165"/>
      <c r="M304" s="171"/>
      <c r="N304" s="172"/>
      <c r="O304" s="172"/>
      <c r="P304" s="172"/>
      <c r="Q304" s="172"/>
      <c r="R304" s="172"/>
      <c r="S304" s="172"/>
      <c r="T304" s="173"/>
      <c r="AT304" s="167" t="s">
        <v>229</v>
      </c>
      <c r="AU304" s="167" t="s">
        <v>86</v>
      </c>
      <c r="AV304" s="13" t="s">
        <v>86</v>
      </c>
      <c r="AW304" s="13" t="s">
        <v>32</v>
      </c>
      <c r="AX304" s="13" t="s">
        <v>76</v>
      </c>
      <c r="AY304" s="167" t="s">
        <v>163</v>
      </c>
    </row>
    <row r="305" spans="1:51" s="13" customFormat="1" ht="11.25">
      <c r="B305" s="165"/>
      <c r="D305" s="166" t="s">
        <v>229</v>
      </c>
      <c r="E305" s="167" t="s">
        <v>1</v>
      </c>
      <c r="F305" s="168" t="s">
        <v>1836</v>
      </c>
      <c r="H305" s="169">
        <v>45.12</v>
      </c>
      <c r="I305" s="170"/>
      <c r="L305" s="165"/>
      <c r="M305" s="171"/>
      <c r="N305" s="172"/>
      <c r="O305" s="172"/>
      <c r="P305" s="172"/>
      <c r="Q305" s="172"/>
      <c r="R305" s="172"/>
      <c r="S305" s="172"/>
      <c r="T305" s="173"/>
      <c r="AT305" s="167" t="s">
        <v>229</v>
      </c>
      <c r="AU305" s="167" t="s">
        <v>86</v>
      </c>
      <c r="AV305" s="13" t="s">
        <v>86</v>
      </c>
      <c r="AW305" s="13" t="s">
        <v>32</v>
      </c>
      <c r="AX305" s="13" t="s">
        <v>76</v>
      </c>
      <c r="AY305" s="167" t="s">
        <v>163</v>
      </c>
    </row>
    <row r="306" spans="1:51" s="13" customFormat="1" ht="11.25">
      <c r="B306" s="165"/>
      <c r="D306" s="166" t="s">
        <v>229</v>
      </c>
      <c r="E306" s="167" t="s">
        <v>1</v>
      </c>
      <c r="F306" s="168" t="s">
        <v>1837</v>
      </c>
      <c r="H306" s="169">
        <v>73.08</v>
      </c>
      <c r="I306" s="170"/>
      <c r="L306" s="165"/>
      <c r="M306" s="171"/>
      <c r="N306" s="172"/>
      <c r="O306" s="172"/>
      <c r="P306" s="172"/>
      <c r="Q306" s="172"/>
      <c r="R306" s="172"/>
      <c r="S306" s="172"/>
      <c r="T306" s="173"/>
      <c r="AT306" s="167" t="s">
        <v>229</v>
      </c>
      <c r="AU306" s="167" t="s">
        <v>86</v>
      </c>
      <c r="AV306" s="13" t="s">
        <v>86</v>
      </c>
      <c r="AW306" s="13" t="s">
        <v>32</v>
      </c>
      <c r="AX306" s="13" t="s">
        <v>76</v>
      </c>
      <c r="AY306" s="167" t="s">
        <v>163</v>
      </c>
    </row>
    <row r="307" spans="1:51" s="13" customFormat="1" ht="11.25">
      <c r="B307" s="165"/>
      <c r="D307" s="166" t="s">
        <v>229</v>
      </c>
      <c r="E307" s="167" t="s">
        <v>1</v>
      </c>
      <c r="F307" s="168" t="s">
        <v>1838</v>
      </c>
      <c r="H307" s="169">
        <v>21.6</v>
      </c>
      <c r="I307" s="170"/>
      <c r="L307" s="165"/>
      <c r="M307" s="171"/>
      <c r="N307" s="172"/>
      <c r="O307" s="172"/>
      <c r="P307" s="172"/>
      <c r="Q307" s="172"/>
      <c r="R307" s="172"/>
      <c r="S307" s="172"/>
      <c r="T307" s="173"/>
      <c r="AT307" s="167" t="s">
        <v>229</v>
      </c>
      <c r="AU307" s="167" t="s">
        <v>86</v>
      </c>
      <c r="AV307" s="13" t="s">
        <v>86</v>
      </c>
      <c r="AW307" s="13" t="s">
        <v>32</v>
      </c>
      <c r="AX307" s="13" t="s">
        <v>76</v>
      </c>
      <c r="AY307" s="167" t="s">
        <v>163</v>
      </c>
    </row>
    <row r="308" spans="1:51" s="13" customFormat="1" ht="11.25">
      <c r="B308" s="165"/>
      <c r="D308" s="166" t="s">
        <v>229</v>
      </c>
      <c r="E308" s="167" t="s">
        <v>1</v>
      </c>
      <c r="F308" s="168" t="s">
        <v>1839</v>
      </c>
      <c r="H308" s="169">
        <v>33.28</v>
      </c>
      <c r="I308" s="170"/>
      <c r="L308" s="165"/>
      <c r="M308" s="171"/>
      <c r="N308" s="172"/>
      <c r="O308" s="172"/>
      <c r="P308" s="172"/>
      <c r="Q308" s="172"/>
      <c r="R308" s="172"/>
      <c r="S308" s="172"/>
      <c r="T308" s="173"/>
      <c r="AT308" s="167" t="s">
        <v>229</v>
      </c>
      <c r="AU308" s="167" t="s">
        <v>86</v>
      </c>
      <c r="AV308" s="13" t="s">
        <v>86</v>
      </c>
      <c r="AW308" s="13" t="s">
        <v>32</v>
      </c>
      <c r="AX308" s="13" t="s">
        <v>76</v>
      </c>
      <c r="AY308" s="167" t="s">
        <v>163</v>
      </c>
    </row>
    <row r="309" spans="1:51" s="13" customFormat="1" ht="11.25">
      <c r="B309" s="165"/>
      <c r="D309" s="166" t="s">
        <v>229</v>
      </c>
      <c r="E309" s="167" t="s">
        <v>1</v>
      </c>
      <c r="F309" s="168" t="s">
        <v>1840</v>
      </c>
      <c r="H309" s="169">
        <v>733.58399999999995</v>
      </c>
      <c r="I309" s="170"/>
      <c r="L309" s="165"/>
      <c r="M309" s="171"/>
      <c r="N309" s="172"/>
      <c r="O309" s="172"/>
      <c r="P309" s="172"/>
      <c r="Q309" s="172"/>
      <c r="R309" s="172"/>
      <c r="S309" s="172"/>
      <c r="T309" s="173"/>
      <c r="AT309" s="167" t="s">
        <v>229</v>
      </c>
      <c r="AU309" s="167" t="s">
        <v>86</v>
      </c>
      <c r="AV309" s="13" t="s">
        <v>86</v>
      </c>
      <c r="AW309" s="13" t="s">
        <v>32</v>
      </c>
      <c r="AX309" s="13" t="s">
        <v>76</v>
      </c>
      <c r="AY309" s="167" t="s">
        <v>163</v>
      </c>
    </row>
    <row r="310" spans="1:51" s="13" customFormat="1" ht="11.25">
      <c r="B310" s="165"/>
      <c r="D310" s="166" t="s">
        <v>229</v>
      </c>
      <c r="E310" s="167" t="s">
        <v>1</v>
      </c>
      <c r="F310" s="168" t="s">
        <v>1841</v>
      </c>
      <c r="H310" s="169">
        <v>500</v>
      </c>
      <c r="I310" s="170"/>
      <c r="L310" s="165"/>
      <c r="M310" s="185"/>
      <c r="N310" s="186"/>
      <c r="O310" s="186"/>
      <c r="P310" s="186"/>
      <c r="Q310" s="186"/>
      <c r="R310" s="186"/>
      <c r="S310" s="186"/>
      <c r="T310" s="187"/>
      <c r="AT310" s="167" t="s">
        <v>229</v>
      </c>
      <c r="AU310" s="167" t="s">
        <v>86</v>
      </c>
      <c r="AV310" s="13" t="s">
        <v>86</v>
      </c>
      <c r="AW310" s="13" t="s">
        <v>32</v>
      </c>
      <c r="AX310" s="13" t="s">
        <v>76</v>
      </c>
      <c r="AY310" s="167" t="s">
        <v>163</v>
      </c>
    </row>
    <row r="311" spans="1:51" s="2" customFormat="1" ht="6.95" customHeight="1">
      <c r="A311" s="30"/>
      <c r="B311" s="45"/>
      <c r="C311" s="46"/>
      <c r="D311" s="46"/>
      <c r="E311" s="46"/>
      <c r="F311" s="46"/>
      <c r="G311" s="46"/>
      <c r="H311" s="46"/>
      <c r="I311" s="46"/>
      <c r="J311" s="46"/>
      <c r="K311" s="46"/>
      <c r="L311" s="31"/>
      <c r="M311" s="30"/>
      <c r="O311" s="30"/>
      <c r="P311" s="30"/>
      <c r="Q311" s="30"/>
      <c r="R311" s="30"/>
      <c r="S311" s="30"/>
      <c r="T311" s="30"/>
      <c r="U311" s="30"/>
      <c r="V311" s="30"/>
      <c r="W311" s="30"/>
      <c r="X311" s="30"/>
      <c r="Y311" s="30"/>
      <c r="Z311" s="30"/>
      <c r="AA311" s="30"/>
      <c r="AB311" s="30"/>
      <c r="AC311" s="30"/>
      <c r="AD311" s="30"/>
      <c r="AE311" s="30"/>
    </row>
  </sheetData>
  <autoFilter ref="C130:K310"/>
  <mergeCells count="12">
    <mergeCell ref="E123:H123"/>
    <mergeCell ref="L2:V2"/>
    <mergeCell ref="E85:H85"/>
    <mergeCell ref="E87:H87"/>
    <mergeCell ref="E89:H89"/>
    <mergeCell ref="E119:H119"/>
    <mergeCell ref="E121:H12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107</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1842</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ROUND(J128,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ROUND((SUM(BE128:BE205)),  2)</f>
        <v>0</v>
      </c>
      <c r="G35" s="30"/>
      <c r="H35" s="30"/>
      <c r="I35" s="103">
        <v>0.21</v>
      </c>
      <c r="J35" s="102">
        <f>ROUND(((SUM(BE128:BE205))*I35),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ROUND((SUM(BF128:BF205)),  2)</f>
        <v>0</v>
      </c>
      <c r="G36" s="30"/>
      <c r="H36" s="30"/>
      <c r="I36" s="103">
        <v>0.12</v>
      </c>
      <c r="J36" s="102">
        <f>ROUND(((SUM(BF128:BF205))*I36),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ROUND((SUM(BG128:BG205)),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ROUND((SUM(BH128:BH205)),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ROUND((SUM(BI128:BI205)),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60 - Fasáda uliční</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J128</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198</v>
      </c>
      <c r="E99" s="117"/>
      <c r="F99" s="117"/>
      <c r="G99" s="117"/>
      <c r="H99" s="117"/>
      <c r="I99" s="117"/>
      <c r="J99" s="118">
        <f>J129</f>
        <v>0</v>
      </c>
      <c r="L99" s="115"/>
    </row>
    <row r="100" spans="1:47" s="12" customFormat="1" ht="19.899999999999999" customHeight="1">
      <c r="B100" s="159"/>
      <c r="D100" s="160" t="s">
        <v>204</v>
      </c>
      <c r="E100" s="161"/>
      <c r="F100" s="161"/>
      <c r="G100" s="161"/>
      <c r="H100" s="161"/>
      <c r="I100" s="161"/>
      <c r="J100" s="162">
        <f>J130</f>
        <v>0</v>
      </c>
      <c r="L100" s="159"/>
    </row>
    <row r="101" spans="1:47" s="12" customFormat="1" ht="19.899999999999999" customHeight="1">
      <c r="B101" s="159"/>
      <c r="D101" s="160" t="s">
        <v>205</v>
      </c>
      <c r="E101" s="161"/>
      <c r="F101" s="161"/>
      <c r="G101" s="161"/>
      <c r="H101" s="161"/>
      <c r="I101" s="161"/>
      <c r="J101" s="162">
        <f>J152</f>
        <v>0</v>
      </c>
      <c r="L101" s="159"/>
    </row>
    <row r="102" spans="1:47" s="12" customFormat="1" ht="19.899999999999999" customHeight="1">
      <c r="B102" s="159"/>
      <c r="D102" s="160" t="s">
        <v>206</v>
      </c>
      <c r="E102" s="161"/>
      <c r="F102" s="161"/>
      <c r="G102" s="161"/>
      <c r="H102" s="161"/>
      <c r="I102" s="161"/>
      <c r="J102" s="162">
        <f>J176</f>
        <v>0</v>
      </c>
      <c r="L102" s="159"/>
    </row>
    <row r="103" spans="1:47" s="12" customFormat="1" ht="19.899999999999999" customHeight="1">
      <c r="B103" s="159"/>
      <c r="D103" s="160" t="s">
        <v>207</v>
      </c>
      <c r="E103" s="161"/>
      <c r="F103" s="161"/>
      <c r="G103" s="161"/>
      <c r="H103" s="161"/>
      <c r="I103" s="161"/>
      <c r="J103" s="162">
        <f>J181</f>
        <v>0</v>
      </c>
      <c r="L103" s="159"/>
    </row>
    <row r="104" spans="1:47" s="9" customFormat="1" ht="24.95" customHeight="1">
      <c r="B104" s="115"/>
      <c r="D104" s="116" t="s">
        <v>208</v>
      </c>
      <c r="E104" s="117"/>
      <c r="F104" s="117"/>
      <c r="G104" s="117"/>
      <c r="H104" s="117"/>
      <c r="I104" s="117"/>
      <c r="J104" s="118">
        <f>J183</f>
        <v>0</v>
      </c>
      <c r="L104" s="115"/>
    </row>
    <row r="105" spans="1:47" s="12" customFormat="1" ht="19.899999999999999" customHeight="1">
      <c r="B105" s="159"/>
      <c r="D105" s="160" t="s">
        <v>1575</v>
      </c>
      <c r="E105" s="161"/>
      <c r="F105" s="161"/>
      <c r="G105" s="161"/>
      <c r="H105" s="161"/>
      <c r="I105" s="161"/>
      <c r="J105" s="162">
        <f>J184</f>
        <v>0</v>
      </c>
      <c r="L105" s="159"/>
    </row>
    <row r="106" spans="1:47" s="12" customFormat="1" ht="19.899999999999999" customHeight="1">
      <c r="B106" s="159"/>
      <c r="D106" s="160" t="s">
        <v>219</v>
      </c>
      <c r="E106" s="161"/>
      <c r="F106" s="161"/>
      <c r="G106" s="161"/>
      <c r="H106" s="161"/>
      <c r="I106" s="161"/>
      <c r="J106" s="162">
        <f>J197</f>
        <v>0</v>
      </c>
      <c r="L106" s="159"/>
    </row>
    <row r="107" spans="1:47" s="2" customFormat="1" ht="21.75" customHeight="1">
      <c r="A107" s="30"/>
      <c r="B107" s="31"/>
      <c r="C107" s="30"/>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6.95" customHeight="1">
      <c r="A108" s="30"/>
      <c r="B108" s="45"/>
      <c r="C108" s="46"/>
      <c r="D108" s="46"/>
      <c r="E108" s="46"/>
      <c r="F108" s="46"/>
      <c r="G108" s="46"/>
      <c r="H108" s="46"/>
      <c r="I108" s="46"/>
      <c r="J108" s="46"/>
      <c r="K108" s="46"/>
      <c r="L108" s="40"/>
      <c r="S108" s="30"/>
      <c r="T108" s="30"/>
      <c r="U108" s="30"/>
      <c r="V108" s="30"/>
      <c r="W108" s="30"/>
      <c r="X108" s="30"/>
      <c r="Y108" s="30"/>
      <c r="Z108" s="30"/>
      <c r="AA108" s="30"/>
      <c r="AB108" s="30"/>
      <c r="AC108" s="30"/>
      <c r="AD108" s="30"/>
      <c r="AE108" s="30"/>
    </row>
    <row r="112" spans="1:47" s="2" customFormat="1" ht="6.95" customHeight="1">
      <c r="A112" s="30"/>
      <c r="B112" s="47"/>
      <c r="C112" s="48"/>
      <c r="D112" s="48"/>
      <c r="E112" s="48"/>
      <c r="F112" s="48"/>
      <c r="G112" s="48"/>
      <c r="H112" s="48"/>
      <c r="I112" s="48"/>
      <c r="J112" s="48"/>
      <c r="K112" s="48"/>
      <c r="L112" s="40"/>
      <c r="S112" s="30"/>
      <c r="T112" s="30"/>
      <c r="U112" s="30"/>
      <c r="V112" s="30"/>
      <c r="W112" s="30"/>
      <c r="X112" s="30"/>
      <c r="Y112" s="30"/>
      <c r="Z112" s="30"/>
      <c r="AA112" s="30"/>
      <c r="AB112" s="30"/>
      <c r="AC112" s="30"/>
      <c r="AD112" s="30"/>
      <c r="AE112" s="30"/>
    </row>
    <row r="113" spans="1:63" s="2" customFormat="1" ht="24.95" customHeight="1">
      <c r="A113" s="30"/>
      <c r="B113" s="31"/>
      <c r="C113" s="19" t="s">
        <v>147</v>
      </c>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3" s="2" customFormat="1" ht="6.95" customHeight="1">
      <c r="A114" s="30"/>
      <c r="B114" s="31"/>
      <c r="C114" s="30"/>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63" s="2" customFormat="1" ht="12" customHeight="1">
      <c r="A115" s="30"/>
      <c r="B115" s="31"/>
      <c r="C115" s="25" t="s">
        <v>16</v>
      </c>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63" s="2" customFormat="1" ht="16.5" customHeight="1">
      <c r="A116" s="30"/>
      <c r="B116" s="31"/>
      <c r="C116" s="30"/>
      <c r="D116" s="30"/>
      <c r="E116" s="231" t="str">
        <f>E7</f>
        <v>Měšťanský dům čp.6 - Horní Slavkov</v>
      </c>
      <c r="F116" s="232"/>
      <c r="G116" s="232"/>
      <c r="H116" s="232"/>
      <c r="I116" s="30"/>
      <c r="J116" s="30"/>
      <c r="K116" s="30"/>
      <c r="L116" s="40"/>
      <c r="S116" s="30"/>
      <c r="T116" s="30"/>
      <c r="U116" s="30"/>
      <c r="V116" s="30"/>
      <c r="W116" s="30"/>
      <c r="X116" s="30"/>
      <c r="Y116" s="30"/>
      <c r="Z116" s="30"/>
      <c r="AA116" s="30"/>
      <c r="AB116" s="30"/>
      <c r="AC116" s="30"/>
      <c r="AD116" s="30"/>
      <c r="AE116" s="30"/>
    </row>
    <row r="117" spans="1:63" s="1" customFormat="1" ht="12" customHeight="1">
      <c r="B117" s="18"/>
      <c r="C117" s="25" t="s">
        <v>139</v>
      </c>
      <c r="L117" s="18"/>
    </row>
    <row r="118" spans="1:63" s="2" customFormat="1" ht="16.5" customHeight="1">
      <c r="A118" s="30"/>
      <c r="B118" s="31"/>
      <c r="C118" s="30"/>
      <c r="D118" s="30"/>
      <c r="E118" s="231" t="s">
        <v>195</v>
      </c>
      <c r="F118" s="233"/>
      <c r="G118" s="233"/>
      <c r="H118" s="233"/>
      <c r="I118" s="30"/>
      <c r="J118" s="30"/>
      <c r="K118" s="30"/>
      <c r="L118" s="40"/>
      <c r="S118" s="30"/>
      <c r="T118" s="30"/>
      <c r="U118" s="30"/>
      <c r="V118" s="30"/>
      <c r="W118" s="30"/>
      <c r="X118" s="30"/>
      <c r="Y118" s="30"/>
      <c r="Z118" s="30"/>
      <c r="AA118" s="30"/>
      <c r="AB118" s="30"/>
      <c r="AC118" s="30"/>
      <c r="AD118" s="30"/>
      <c r="AE118" s="30"/>
    </row>
    <row r="119" spans="1:63" s="2" customFormat="1" ht="12" customHeight="1">
      <c r="A119" s="30"/>
      <c r="B119" s="31"/>
      <c r="C119" s="25" t="s">
        <v>196</v>
      </c>
      <c r="D119" s="30"/>
      <c r="E119" s="30"/>
      <c r="F119" s="30"/>
      <c r="G119" s="30"/>
      <c r="H119" s="30"/>
      <c r="I119" s="30"/>
      <c r="J119" s="30"/>
      <c r="K119" s="30"/>
      <c r="L119" s="40"/>
      <c r="S119" s="30"/>
      <c r="T119" s="30"/>
      <c r="U119" s="30"/>
      <c r="V119" s="30"/>
      <c r="W119" s="30"/>
      <c r="X119" s="30"/>
      <c r="Y119" s="30"/>
      <c r="Z119" s="30"/>
      <c r="AA119" s="30"/>
      <c r="AB119" s="30"/>
      <c r="AC119" s="30"/>
      <c r="AD119" s="30"/>
      <c r="AE119" s="30"/>
    </row>
    <row r="120" spans="1:63" s="2" customFormat="1" ht="16.5" customHeight="1">
      <c r="A120" s="30"/>
      <c r="B120" s="31"/>
      <c r="C120" s="30"/>
      <c r="D120" s="30"/>
      <c r="E120" s="193" t="str">
        <f>E11</f>
        <v>60 - Fasáda uliční</v>
      </c>
      <c r="F120" s="233"/>
      <c r="G120" s="233"/>
      <c r="H120" s="233"/>
      <c r="I120" s="30"/>
      <c r="J120" s="30"/>
      <c r="K120" s="30"/>
      <c r="L120" s="40"/>
      <c r="S120" s="30"/>
      <c r="T120" s="30"/>
      <c r="U120" s="30"/>
      <c r="V120" s="30"/>
      <c r="W120" s="30"/>
      <c r="X120" s="30"/>
      <c r="Y120" s="30"/>
      <c r="Z120" s="30"/>
      <c r="AA120" s="30"/>
      <c r="AB120" s="30"/>
      <c r="AC120" s="30"/>
      <c r="AD120" s="30"/>
      <c r="AE120" s="30"/>
    </row>
    <row r="121" spans="1:63" s="2" customFormat="1" ht="6.95" customHeight="1">
      <c r="A121" s="30"/>
      <c r="B121" s="31"/>
      <c r="C121" s="30"/>
      <c r="D121" s="30"/>
      <c r="E121" s="30"/>
      <c r="F121" s="30"/>
      <c r="G121" s="30"/>
      <c r="H121" s="30"/>
      <c r="I121" s="30"/>
      <c r="J121" s="30"/>
      <c r="K121" s="30"/>
      <c r="L121" s="40"/>
      <c r="S121" s="30"/>
      <c r="T121" s="30"/>
      <c r="U121" s="30"/>
      <c r="V121" s="30"/>
      <c r="W121" s="30"/>
      <c r="X121" s="30"/>
      <c r="Y121" s="30"/>
      <c r="Z121" s="30"/>
      <c r="AA121" s="30"/>
      <c r="AB121" s="30"/>
      <c r="AC121" s="30"/>
      <c r="AD121" s="30"/>
      <c r="AE121" s="30"/>
    </row>
    <row r="122" spans="1:63" s="2" customFormat="1" ht="12" customHeight="1">
      <c r="A122" s="30"/>
      <c r="B122" s="31"/>
      <c r="C122" s="25" t="s">
        <v>20</v>
      </c>
      <c r="D122" s="30"/>
      <c r="E122" s="30"/>
      <c r="F122" s="23" t="str">
        <f>F14</f>
        <v>Horní Slavkov</v>
      </c>
      <c r="G122" s="30"/>
      <c r="H122" s="30"/>
      <c r="I122" s="25" t="s">
        <v>22</v>
      </c>
      <c r="J122" s="53" t="str">
        <f>IF(J14="","",J14)</f>
        <v>26. 8. 2025</v>
      </c>
      <c r="K122" s="30"/>
      <c r="L122" s="40"/>
      <c r="S122" s="30"/>
      <c r="T122" s="30"/>
      <c r="U122" s="30"/>
      <c r="V122" s="30"/>
      <c r="W122" s="30"/>
      <c r="X122" s="30"/>
      <c r="Y122" s="30"/>
      <c r="Z122" s="30"/>
      <c r="AA122" s="30"/>
      <c r="AB122" s="30"/>
      <c r="AC122" s="30"/>
      <c r="AD122" s="30"/>
      <c r="AE122" s="30"/>
    </row>
    <row r="123" spans="1:63" s="2" customFormat="1" ht="6.95" customHeight="1">
      <c r="A123" s="30"/>
      <c r="B123" s="31"/>
      <c r="C123" s="30"/>
      <c r="D123" s="30"/>
      <c r="E123" s="30"/>
      <c r="F123" s="30"/>
      <c r="G123" s="30"/>
      <c r="H123" s="30"/>
      <c r="I123" s="30"/>
      <c r="J123" s="30"/>
      <c r="K123" s="30"/>
      <c r="L123" s="40"/>
      <c r="S123" s="30"/>
      <c r="T123" s="30"/>
      <c r="U123" s="30"/>
      <c r="V123" s="30"/>
      <c r="W123" s="30"/>
      <c r="X123" s="30"/>
      <c r="Y123" s="30"/>
      <c r="Z123" s="30"/>
      <c r="AA123" s="30"/>
      <c r="AB123" s="30"/>
      <c r="AC123" s="30"/>
      <c r="AD123" s="30"/>
      <c r="AE123" s="30"/>
    </row>
    <row r="124" spans="1:63" s="2" customFormat="1" ht="15.2" customHeight="1">
      <c r="A124" s="30"/>
      <c r="B124" s="31"/>
      <c r="C124" s="25" t="s">
        <v>24</v>
      </c>
      <c r="D124" s="30"/>
      <c r="E124" s="30"/>
      <c r="F124" s="23" t="str">
        <f>E17</f>
        <v>Město Horní Slavkov</v>
      </c>
      <c r="G124" s="30"/>
      <c r="H124" s="30"/>
      <c r="I124" s="25" t="s">
        <v>30</v>
      </c>
      <c r="J124" s="28" t="str">
        <f>E23</f>
        <v>TMS Projekt</v>
      </c>
      <c r="K124" s="30"/>
      <c r="L124" s="40"/>
      <c r="S124" s="30"/>
      <c r="T124" s="30"/>
      <c r="U124" s="30"/>
      <c r="V124" s="30"/>
      <c r="W124" s="30"/>
      <c r="X124" s="30"/>
      <c r="Y124" s="30"/>
      <c r="Z124" s="30"/>
      <c r="AA124" s="30"/>
      <c r="AB124" s="30"/>
      <c r="AC124" s="30"/>
      <c r="AD124" s="30"/>
      <c r="AE124" s="30"/>
    </row>
    <row r="125" spans="1:63" s="2" customFormat="1" ht="15.2" customHeight="1">
      <c r="A125" s="30"/>
      <c r="B125" s="31"/>
      <c r="C125" s="25" t="s">
        <v>28</v>
      </c>
      <c r="D125" s="30"/>
      <c r="E125" s="30"/>
      <c r="F125" s="23" t="str">
        <f>IF(E20="","",E20)</f>
        <v>Vyplň údaj</v>
      </c>
      <c r="G125" s="30"/>
      <c r="H125" s="30"/>
      <c r="I125" s="25" t="s">
        <v>33</v>
      </c>
      <c r="J125" s="28" t="str">
        <f>E26</f>
        <v>Milan Hájek</v>
      </c>
      <c r="K125" s="30"/>
      <c r="L125" s="40"/>
      <c r="S125" s="30"/>
      <c r="T125" s="30"/>
      <c r="U125" s="30"/>
      <c r="V125" s="30"/>
      <c r="W125" s="30"/>
      <c r="X125" s="30"/>
      <c r="Y125" s="30"/>
      <c r="Z125" s="30"/>
      <c r="AA125" s="30"/>
      <c r="AB125" s="30"/>
      <c r="AC125" s="30"/>
      <c r="AD125" s="30"/>
      <c r="AE125" s="30"/>
    </row>
    <row r="126" spans="1:63" s="2" customFormat="1" ht="10.35" customHeight="1">
      <c r="A126" s="30"/>
      <c r="B126" s="31"/>
      <c r="C126" s="30"/>
      <c r="D126" s="30"/>
      <c r="E126" s="30"/>
      <c r="F126" s="30"/>
      <c r="G126" s="30"/>
      <c r="H126" s="30"/>
      <c r="I126" s="30"/>
      <c r="J126" s="30"/>
      <c r="K126" s="30"/>
      <c r="L126" s="40"/>
      <c r="S126" s="30"/>
      <c r="T126" s="30"/>
      <c r="U126" s="30"/>
      <c r="V126" s="30"/>
      <c r="W126" s="30"/>
      <c r="X126" s="30"/>
      <c r="Y126" s="30"/>
      <c r="Z126" s="30"/>
      <c r="AA126" s="30"/>
      <c r="AB126" s="30"/>
      <c r="AC126" s="30"/>
      <c r="AD126" s="30"/>
      <c r="AE126" s="30"/>
    </row>
    <row r="127" spans="1:63" s="10" customFormat="1" ht="29.25" customHeight="1">
      <c r="A127" s="119"/>
      <c r="B127" s="120"/>
      <c r="C127" s="121" t="s">
        <v>148</v>
      </c>
      <c r="D127" s="122" t="s">
        <v>61</v>
      </c>
      <c r="E127" s="122" t="s">
        <v>57</v>
      </c>
      <c r="F127" s="122" t="s">
        <v>58</v>
      </c>
      <c r="G127" s="122" t="s">
        <v>149</v>
      </c>
      <c r="H127" s="122" t="s">
        <v>150</v>
      </c>
      <c r="I127" s="122" t="s">
        <v>151</v>
      </c>
      <c r="J127" s="122" t="s">
        <v>143</v>
      </c>
      <c r="K127" s="123" t="s">
        <v>152</v>
      </c>
      <c r="L127" s="124"/>
      <c r="M127" s="60" t="s">
        <v>1</v>
      </c>
      <c r="N127" s="61" t="s">
        <v>40</v>
      </c>
      <c r="O127" s="61" t="s">
        <v>153</v>
      </c>
      <c r="P127" s="61" t="s">
        <v>154</v>
      </c>
      <c r="Q127" s="61" t="s">
        <v>155</v>
      </c>
      <c r="R127" s="61" t="s">
        <v>156</v>
      </c>
      <c r="S127" s="61" t="s">
        <v>157</v>
      </c>
      <c r="T127" s="62" t="s">
        <v>158</v>
      </c>
      <c r="U127" s="119"/>
      <c r="V127" s="119"/>
      <c r="W127" s="119"/>
      <c r="X127" s="119"/>
      <c r="Y127" s="119"/>
      <c r="Z127" s="119"/>
      <c r="AA127" s="119"/>
      <c r="AB127" s="119"/>
      <c r="AC127" s="119"/>
      <c r="AD127" s="119"/>
      <c r="AE127" s="119"/>
    </row>
    <row r="128" spans="1:63" s="2" customFormat="1" ht="22.9" customHeight="1">
      <c r="A128" s="30"/>
      <c r="B128" s="31"/>
      <c r="C128" s="67" t="s">
        <v>159</v>
      </c>
      <c r="D128" s="30"/>
      <c r="E128" s="30"/>
      <c r="F128" s="30"/>
      <c r="G128" s="30"/>
      <c r="H128" s="30"/>
      <c r="I128" s="30"/>
      <c r="J128" s="125">
        <f>BK128</f>
        <v>0</v>
      </c>
      <c r="K128" s="30"/>
      <c r="L128" s="31"/>
      <c r="M128" s="63"/>
      <c r="N128" s="54"/>
      <c r="O128" s="64"/>
      <c r="P128" s="126">
        <f>P129+P183</f>
        <v>0</v>
      </c>
      <c r="Q128" s="64"/>
      <c r="R128" s="126">
        <f>R129+R183</f>
        <v>2.68623046</v>
      </c>
      <c r="S128" s="64"/>
      <c r="T128" s="127">
        <f>T129+T183</f>
        <v>3.4707662999999997</v>
      </c>
      <c r="U128" s="30"/>
      <c r="V128" s="30"/>
      <c r="W128" s="30"/>
      <c r="X128" s="30"/>
      <c r="Y128" s="30"/>
      <c r="Z128" s="30"/>
      <c r="AA128" s="30"/>
      <c r="AB128" s="30"/>
      <c r="AC128" s="30"/>
      <c r="AD128" s="30"/>
      <c r="AE128" s="30"/>
      <c r="AT128" s="15" t="s">
        <v>75</v>
      </c>
      <c r="AU128" s="15" t="s">
        <v>145</v>
      </c>
      <c r="BK128" s="128">
        <f>BK129+BK183</f>
        <v>0</v>
      </c>
    </row>
    <row r="129" spans="1:65" s="11" customFormat="1" ht="25.9" customHeight="1">
      <c r="B129" s="129"/>
      <c r="D129" s="130" t="s">
        <v>75</v>
      </c>
      <c r="E129" s="131" t="s">
        <v>221</v>
      </c>
      <c r="F129" s="131" t="s">
        <v>222</v>
      </c>
      <c r="I129" s="132"/>
      <c r="J129" s="133">
        <f>BK129</f>
        <v>0</v>
      </c>
      <c r="L129" s="129"/>
      <c r="M129" s="134"/>
      <c r="N129" s="135"/>
      <c r="O129" s="135"/>
      <c r="P129" s="136">
        <f>P130+P152+P176+P181</f>
        <v>0</v>
      </c>
      <c r="Q129" s="135"/>
      <c r="R129" s="136">
        <f>R130+R152+R176+R181</f>
        <v>2.5597852400000001</v>
      </c>
      <c r="S129" s="135"/>
      <c r="T129" s="137">
        <f>T130+T152+T176+T181</f>
        <v>3.4219206999999998</v>
      </c>
      <c r="AR129" s="130" t="s">
        <v>84</v>
      </c>
      <c r="AT129" s="138" t="s">
        <v>75</v>
      </c>
      <c r="AU129" s="138" t="s">
        <v>76</v>
      </c>
      <c r="AY129" s="130" t="s">
        <v>163</v>
      </c>
      <c r="BK129" s="139">
        <f>BK130+BK152+BK176+BK181</f>
        <v>0</v>
      </c>
    </row>
    <row r="130" spans="1:65" s="11" customFormat="1" ht="22.9" customHeight="1">
      <c r="B130" s="129"/>
      <c r="D130" s="130" t="s">
        <v>75</v>
      </c>
      <c r="E130" s="163" t="s">
        <v>182</v>
      </c>
      <c r="F130" s="163" t="s">
        <v>389</v>
      </c>
      <c r="I130" s="132"/>
      <c r="J130" s="164">
        <f>BK130</f>
        <v>0</v>
      </c>
      <c r="L130" s="129"/>
      <c r="M130" s="134"/>
      <c r="N130" s="135"/>
      <c r="O130" s="135"/>
      <c r="P130" s="136">
        <f>SUM(P131:P151)</f>
        <v>0</v>
      </c>
      <c r="Q130" s="135"/>
      <c r="R130" s="136">
        <f>SUM(R131:R151)</f>
        <v>2.5597852400000001</v>
      </c>
      <c r="S130" s="135"/>
      <c r="T130" s="137">
        <f>SUM(T131:T151)</f>
        <v>2.6870000000000003E-4</v>
      </c>
      <c r="AR130" s="130" t="s">
        <v>84</v>
      </c>
      <c r="AT130" s="138" t="s">
        <v>75</v>
      </c>
      <c r="AU130" s="138" t="s">
        <v>84</v>
      </c>
      <c r="AY130" s="130" t="s">
        <v>163</v>
      </c>
      <c r="BK130" s="139">
        <f>SUM(BK131:BK151)</f>
        <v>0</v>
      </c>
    </row>
    <row r="131" spans="1:65" s="2" customFormat="1" ht="24.2" customHeight="1">
      <c r="A131" s="30"/>
      <c r="B131" s="140"/>
      <c r="C131" s="141" t="s">
        <v>84</v>
      </c>
      <c r="D131" s="141" t="s">
        <v>164</v>
      </c>
      <c r="E131" s="142" t="s">
        <v>1843</v>
      </c>
      <c r="F131" s="143" t="s">
        <v>1844</v>
      </c>
      <c r="G131" s="144" t="s">
        <v>253</v>
      </c>
      <c r="H131" s="145">
        <v>11.6</v>
      </c>
      <c r="I131" s="146"/>
      <c r="J131" s="147">
        <f>ROUND(I131*H131,2)</f>
        <v>0</v>
      </c>
      <c r="K131" s="143" t="s">
        <v>227</v>
      </c>
      <c r="L131" s="31"/>
      <c r="M131" s="148" t="s">
        <v>1</v>
      </c>
      <c r="N131" s="149" t="s">
        <v>41</v>
      </c>
      <c r="O131" s="56"/>
      <c r="P131" s="150">
        <f>O131*H131</f>
        <v>0</v>
      </c>
      <c r="Q131" s="150">
        <v>0.02</v>
      </c>
      <c r="R131" s="150">
        <f>Q131*H131</f>
        <v>0.23199999999999998</v>
      </c>
      <c r="S131" s="150">
        <v>0</v>
      </c>
      <c r="T131" s="151">
        <f>S131*H131</f>
        <v>0</v>
      </c>
      <c r="U131" s="30"/>
      <c r="V131" s="30"/>
      <c r="W131" s="30"/>
      <c r="X131" s="30"/>
      <c r="Y131" s="30"/>
      <c r="Z131" s="30"/>
      <c r="AA131" s="30"/>
      <c r="AB131" s="30"/>
      <c r="AC131" s="30"/>
      <c r="AD131" s="30"/>
      <c r="AE131" s="30"/>
      <c r="AR131" s="152" t="s">
        <v>162</v>
      </c>
      <c r="AT131" s="152" t="s">
        <v>164</v>
      </c>
      <c r="AU131" s="152" t="s">
        <v>86</v>
      </c>
      <c r="AY131" s="15" t="s">
        <v>163</v>
      </c>
      <c r="BE131" s="153">
        <f>IF(N131="základní",J131,0)</f>
        <v>0</v>
      </c>
      <c r="BF131" s="153">
        <f>IF(N131="snížená",J131,0)</f>
        <v>0</v>
      </c>
      <c r="BG131" s="153">
        <f>IF(N131="zákl. přenesená",J131,0)</f>
        <v>0</v>
      </c>
      <c r="BH131" s="153">
        <f>IF(N131="sníž. přenesená",J131,0)</f>
        <v>0</v>
      </c>
      <c r="BI131" s="153">
        <f>IF(N131="nulová",J131,0)</f>
        <v>0</v>
      </c>
      <c r="BJ131" s="15" t="s">
        <v>84</v>
      </c>
      <c r="BK131" s="153">
        <f>ROUND(I131*H131,2)</f>
        <v>0</v>
      </c>
      <c r="BL131" s="15" t="s">
        <v>162</v>
      </c>
      <c r="BM131" s="152" t="s">
        <v>1845</v>
      </c>
    </row>
    <row r="132" spans="1:65" s="13" customFormat="1" ht="11.25">
      <c r="B132" s="165"/>
      <c r="D132" s="166" t="s">
        <v>229</v>
      </c>
      <c r="E132" s="167" t="s">
        <v>1</v>
      </c>
      <c r="F132" s="168" t="s">
        <v>1846</v>
      </c>
      <c r="H132" s="169">
        <v>11.6</v>
      </c>
      <c r="I132" s="170"/>
      <c r="L132" s="165"/>
      <c r="M132" s="171"/>
      <c r="N132" s="172"/>
      <c r="O132" s="172"/>
      <c r="P132" s="172"/>
      <c r="Q132" s="172"/>
      <c r="R132" s="172"/>
      <c r="S132" s="172"/>
      <c r="T132" s="173"/>
      <c r="AT132" s="167" t="s">
        <v>229</v>
      </c>
      <c r="AU132" s="167" t="s">
        <v>86</v>
      </c>
      <c r="AV132" s="13" t="s">
        <v>86</v>
      </c>
      <c r="AW132" s="13" t="s">
        <v>32</v>
      </c>
      <c r="AX132" s="13" t="s">
        <v>84</v>
      </c>
      <c r="AY132" s="167" t="s">
        <v>163</v>
      </c>
    </row>
    <row r="133" spans="1:65" s="2" customFormat="1" ht="24.2" customHeight="1">
      <c r="A133" s="30"/>
      <c r="B133" s="140"/>
      <c r="C133" s="141" t="s">
        <v>86</v>
      </c>
      <c r="D133" s="141" t="s">
        <v>164</v>
      </c>
      <c r="E133" s="142" t="s">
        <v>1847</v>
      </c>
      <c r="F133" s="143" t="s">
        <v>1848</v>
      </c>
      <c r="G133" s="144" t="s">
        <v>253</v>
      </c>
      <c r="H133" s="145">
        <v>11.6</v>
      </c>
      <c r="I133" s="146"/>
      <c r="J133" s="147">
        <f>ROUND(I133*H133,2)</f>
        <v>0</v>
      </c>
      <c r="K133" s="143" t="s">
        <v>227</v>
      </c>
      <c r="L133" s="31"/>
      <c r="M133" s="148" t="s">
        <v>1</v>
      </c>
      <c r="N133" s="149" t="s">
        <v>41</v>
      </c>
      <c r="O133" s="56"/>
      <c r="P133" s="150">
        <f>O133*H133</f>
        <v>0</v>
      </c>
      <c r="Q133" s="150">
        <v>1.208E-2</v>
      </c>
      <c r="R133" s="150">
        <f>Q133*H133</f>
        <v>0.140128</v>
      </c>
      <c r="S133" s="150">
        <v>0</v>
      </c>
      <c r="T133" s="151">
        <f>S133*H133</f>
        <v>0</v>
      </c>
      <c r="U133" s="30"/>
      <c r="V133" s="30"/>
      <c r="W133" s="30"/>
      <c r="X133" s="30"/>
      <c r="Y133" s="30"/>
      <c r="Z133" s="30"/>
      <c r="AA133" s="30"/>
      <c r="AB133" s="30"/>
      <c r="AC133" s="30"/>
      <c r="AD133" s="30"/>
      <c r="AE133" s="30"/>
      <c r="AR133" s="152" t="s">
        <v>162</v>
      </c>
      <c r="AT133" s="152" t="s">
        <v>164</v>
      </c>
      <c r="AU133" s="152" t="s">
        <v>86</v>
      </c>
      <c r="AY133" s="15" t="s">
        <v>163</v>
      </c>
      <c r="BE133" s="153">
        <f>IF(N133="základní",J133,0)</f>
        <v>0</v>
      </c>
      <c r="BF133" s="153">
        <f>IF(N133="snížená",J133,0)</f>
        <v>0</v>
      </c>
      <c r="BG133" s="153">
        <f>IF(N133="zákl. přenesená",J133,0)</f>
        <v>0</v>
      </c>
      <c r="BH133" s="153">
        <f>IF(N133="sníž. přenesená",J133,0)</f>
        <v>0</v>
      </c>
      <c r="BI133" s="153">
        <f>IF(N133="nulová",J133,0)</f>
        <v>0</v>
      </c>
      <c r="BJ133" s="15" t="s">
        <v>84</v>
      </c>
      <c r="BK133" s="153">
        <f>ROUND(I133*H133,2)</f>
        <v>0</v>
      </c>
      <c r="BL133" s="15" t="s">
        <v>162</v>
      </c>
      <c r="BM133" s="152" t="s">
        <v>1849</v>
      </c>
    </row>
    <row r="134" spans="1:65" s="13" customFormat="1" ht="11.25">
      <c r="B134" s="165"/>
      <c r="D134" s="166" t="s">
        <v>229</v>
      </c>
      <c r="E134" s="167" t="s">
        <v>1</v>
      </c>
      <c r="F134" s="168" t="s">
        <v>1846</v>
      </c>
      <c r="H134" s="169">
        <v>11.6</v>
      </c>
      <c r="I134" s="170"/>
      <c r="L134" s="165"/>
      <c r="M134" s="171"/>
      <c r="N134" s="172"/>
      <c r="O134" s="172"/>
      <c r="P134" s="172"/>
      <c r="Q134" s="172"/>
      <c r="R134" s="172"/>
      <c r="S134" s="172"/>
      <c r="T134" s="173"/>
      <c r="AT134" s="167" t="s">
        <v>229</v>
      </c>
      <c r="AU134" s="167" t="s">
        <v>86</v>
      </c>
      <c r="AV134" s="13" t="s">
        <v>86</v>
      </c>
      <c r="AW134" s="13" t="s">
        <v>32</v>
      </c>
      <c r="AX134" s="13" t="s">
        <v>84</v>
      </c>
      <c r="AY134" s="167" t="s">
        <v>163</v>
      </c>
    </row>
    <row r="135" spans="1:65" s="2" customFormat="1" ht="24.2" customHeight="1">
      <c r="A135" s="30"/>
      <c r="B135" s="140"/>
      <c r="C135" s="141" t="s">
        <v>135</v>
      </c>
      <c r="D135" s="141" t="s">
        <v>164</v>
      </c>
      <c r="E135" s="142" t="s">
        <v>1850</v>
      </c>
      <c r="F135" s="143" t="s">
        <v>1851</v>
      </c>
      <c r="G135" s="144" t="s">
        <v>253</v>
      </c>
      <c r="H135" s="145">
        <v>94.388000000000005</v>
      </c>
      <c r="I135" s="146"/>
      <c r="J135" s="147">
        <f>ROUND(I135*H135,2)</f>
        <v>0</v>
      </c>
      <c r="K135" s="143" t="s">
        <v>227</v>
      </c>
      <c r="L135" s="31"/>
      <c r="M135" s="148" t="s">
        <v>1</v>
      </c>
      <c r="N135" s="149" t="s">
        <v>41</v>
      </c>
      <c r="O135" s="56"/>
      <c r="P135" s="150">
        <f>O135*H135</f>
        <v>0</v>
      </c>
      <c r="Q135" s="150">
        <v>2.2679999999999999E-2</v>
      </c>
      <c r="R135" s="150">
        <f>Q135*H135</f>
        <v>2.14071984</v>
      </c>
      <c r="S135" s="150">
        <v>0</v>
      </c>
      <c r="T135" s="151">
        <f>S135*H135</f>
        <v>0</v>
      </c>
      <c r="U135" s="30"/>
      <c r="V135" s="30"/>
      <c r="W135" s="30"/>
      <c r="X135" s="30"/>
      <c r="Y135" s="30"/>
      <c r="Z135" s="30"/>
      <c r="AA135" s="30"/>
      <c r="AB135" s="30"/>
      <c r="AC135" s="30"/>
      <c r="AD135" s="30"/>
      <c r="AE135" s="30"/>
      <c r="AR135" s="152" t="s">
        <v>162</v>
      </c>
      <c r="AT135" s="152" t="s">
        <v>164</v>
      </c>
      <c r="AU135" s="152" t="s">
        <v>86</v>
      </c>
      <c r="AY135" s="15" t="s">
        <v>163</v>
      </c>
      <c r="BE135" s="153">
        <f>IF(N135="základní",J135,0)</f>
        <v>0</v>
      </c>
      <c r="BF135" s="153">
        <f>IF(N135="snížená",J135,0)</f>
        <v>0</v>
      </c>
      <c r="BG135" s="153">
        <f>IF(N135="zákl. přenesená",J135,0)</f>
        <v>0</v>
      </c>
      <c r="BH135" s="153">
        <f>IF(N135="sníž. přenesená",J135,0)</f>
        <v>0</v>
      </c>
      <c r="BI135" s="153">
        <f>IF(N135="nulová",J135,0)</f>
        <v>0</v>
      </c>
      <c r="BJ135" s="15" t="s">
        <v>84</v>
      </c>
      <c r="BK135" s="153">
        <f>ROUND(I135*H135,2)</f>
        <v>0</v>
      </c>
      <c r="BL135" s="15" t="s">
        <v>162</v>
      </c>
      <c r="BM135" s="152" t="s">
        <v>1852</v>
      </c>
    </row>
    <row r="136" spans="1:65" s="13" customFormat="1" ht="22.5">
      <c r="B136" s="165"/>
      <c r="D136" s="166" t="s">
        <v>229</v>
      </c>
      <c r="E136" s="167" t="s">
        <v>1</v>
      </c>
      <c r="F136" s="168" t="s">
        <v>1853</v>
      </c>
      <c r="H136" s="169">
        <v>106.3</v>
      </c>
      <c r="I136" s="170"/>
      <c r="L136" s="165"/>
      <c r="M136" s="171"/>
      <c r="N136" s="172"/>
      <c r="O136" s="172"/>
      <c r="P136" s="172"/>
      <c r="Q136" s="172"/>
      <c r="R136" s="172"/>
      <c r="S136" s="172"/>
      <c r="T136" s="173"/>
      <c r="AT136" s="167" t="s">
        <v>229</v>
      </c>
      <c r="AU136" s="167" t="s">
        <v>86</v>
      </c>
      <c r="AV136" s="13" t="s">
        <v>86</v>
      </c>
      <c r="AW136" s="13" t="s">
        <v>32</v>
      </c>
      <c r="AX136" s="13" t="s">
        <v>76</v>
      </c>
      <c r="AY136" s="167" t="s">
        <v>163</v>
      </c>
    </row>
    <row r="137" spans="1:65" s="13" customFormat="1" ht="11.25">
      <c r="B137" s="165"/>
      <c r="D137" s="166" t="s">
        <v>229</v>
      </c>
      <c r="E137" s="167" t="s">
        <v>1</v>
      </c>
      <c r="F137" s="168" t="s">
        <v>1854</v>
      </c>
      <c r="H137" s="169">
        <v>-1.232</v>
      </c>
      <c r="I137" s="170"/>
      <c r="L137" s="165"/>
      <c r="M137" s="171"/>
      <c r="N137" s="172"/>
      <c r="O137" s="172"/>
      <c r="P137" s="172"/>
      <c r="Q137" s="172"/>
      <c r="R137" s="172"/>
      <c r="S137" s="172"/>
      <c r="T137" s="173"/>
      <c r="AT137" s="167" t="s">
        <v>229</v>
      </c>
      <c r="AU137" s="167" t="s">
        <v>86</v>
      </c>
      <c r="AV137" s="13" t="s">
        <v>86</v>
      </c>
      <c r="AW137" s="13" t="s">
        <v>32</v>
      </c>
      <c r="AX137" s="13" t="s">
        <v>76</v>
      </c>
      <c r="AY137" s="167" t="s">
        <v>163</v>
      </c>
    </row>
    <row r="138" spans="1:65" s="13" customFormat="1" ht="11.25">
      <c r="B138" s="165"/>
      <c r="D138" s="166" t="s">
        <v>229</v>
      </c>
      <c r="E138" s="167" t="s">
        <v>1</v>
      </c>
      <c r="F138" s="168" t="s">
        <v>1855</v>
      </c>
      <c r="H138" s="169">
        <v>-6.3689999999999998</v>
      </c>
      <c r="I138" s="170"/>
      <c r="L138" s="165"/>
      <c r="M138" s="171"/>
      <c r="N138" s="172"/>
      <c r="O138" s="172"/>
      <c r="P138" s="172"/>
      <c r="Q138" s="172"/>
      <c r="R138" s="172"/>
      <c r="S138" s="172"/>
      <c r="T138" s="173"/>
      <c r="AT138" s="167" t="s">
        <v>229</v>
      </c>
      <c r="AU138" s="167" t="s">
        <v>86</v>
      </c>
      <c r="AV138" s="13" t="s">
        <v>86</v>
      </c>
      <c r="AW138" s="13" t="s">
        <v>32</v>
      </c>
      <c r="AX138" s="13" t="s">
        <v>76</v>
      </c>
      <c r="AY138" s="167" t="s">
        <v>163</v>
      </c>
    </row>
    <row r="139" spans="1:65" s="13" customFormat="1" ht="11.25">
      <c r="B139" s="165"/>
      <c r="D139" s="166" t="s">
        <v>229</v>
      </c>
      <c r="E139" s="167" t="s">
        <v>1</v>
      </c>
      <c r="F139" s="168" t="s">
        <v>1856</v>
      </c>
      <c r="H139" s="169">
        <v>-8.7360000000000007</v>
      </c>
      <c r="I139" s="170"/>
      <c r="L139" s="165"/>
      <c r="M139" s="171"/>
      <c r="N139" s="172"/>
      <c r="O139" s="172"/>
      <c r="P139" s="172"/>
      <c r="Q139" s="172"/>
      <c r="R139" s="172"/>
      <c r="S139" s="172"/>
      <c r="T139" s="173"/>
      <c r="AT139" s="167" t="s">
        <v>229</v>
      </c>
      <c r="AU139" s="167" t="s">
        <v>86</v>
      </c>
      <c r="AV139" s="13" t="s">
        <v>86</v>
      </c>
      <c r="AW139" s="13" t="s">
        <v>32</v>
      </c>
      <c r="AX139" s="13" t="s">
        <v>76</v>
      </c>
      <c r="AY139" s="167" t="s">
        <v>163</v>
      </c>
    </row>
    <row r="140" spans="1:65" s="13" customFormat="1" ht="11.25">
      <c r="B140" s="165"/>
      <c r="D140" s="166" t="s">
        <v>229</v>
      </c>
      <c r="E140" s="167" t="s">
        <v>1</v>
      </c>
      <c r="F140" s="168" t="s">
        <v>1857</v>
      </c>
      <c r="H140" s="169">
        <v>-1.6759999999999999</v>
      </c>
      <c r="I140" s="170"/>
      <c r="L140" s="165"/>
      <c r="M140" s="171"/>
      <c r="N140" s="172"/>
      <c r="O140" s="172"/>
      <c r="P140" s="172"/>
      <c r="Q140" s="172"/>
      <c r="R140" s="172"/>
      <c r="S140" s="172"/>
      <c r="T140" s="173"/>
      <c r="AT140" s="167" t="s">
        <v>229</v>
      </c>
      <c r="AU140" s="167" t="s">
        <v>86</v>
      </c>
      <c r="AV140" s="13" t="s">
        <v>86</v>
      </c>
      <c r="AW140" s="13" t="s">
        <v>32</v>
      </c>
      <c r="AX140" s="13" t="s">
        <v>76</v>
      </c>
      <c r="AY140" s="167" t="s">
        <v>163</v>
      </c>
    </row>
    <row r="141" spans="1:65" s="13" customFormat="1" ht="11.25">
      <c r="B141" s="165"/>
      <c r="D141" s="166" t="s">
        <v>229</v>
      </c>
      <c r="E141" s="167" t="s">
        <v>1</v>
      </c>
      <c r="F141" s="168" t="s">
        <v>1858</v>
      </c>
      <c r="H141" s="169">
        <v>-2.2040000000000002</v>
      </c>
      <c r="I141" s="170"/>
      <c r="L141" s="165"/>
      <c r="M141" s="171"/>
      <c r="N141" s="172"/>
      <c r="O141" s="172"/>
      <c r="P141" s="172"/>
      <c r="Q141" s="172"/>
      <c r="R141" s="172"/>
      <c r="S141" s="172"/>
      <c r="T141" s="173"/>
      <c r="AT141" s="167" t="s">
        <v>229</v>
      </c>
      <c r="AU141" s="167" t="s">
        <v>86</v>
      </c>
      <c r="AV141" s="13" t="s">
        <v>86</v>
      </c>
      <c r="AW141" s="13" t="s">
        <v>32</v>
      </c>
      <c r="AX141" s="13" t="s">
        <v>76</v>
      </c>
      <c r="AY141" s="167" t="s">
        <v>163</v>
      </c>
    </row>
    <row r="142" spans="1:65" s="13" customFormat="1" ht="11.25">
      <c r="B142" s="165"/>
      <c r="D142" s="166" t="s">
        <v>229</v>
      </c>
      <c r="E142" s="167" t="s">
        <v>1</v>
      </c>
      <c r="F142" s="168" t="s">
        <v>1859</v>
      </c>
      <c r="H142" s="169">
        <v>8.3049999999999997</v>
      </c>
      <c r="I142" s="170"/>
      <c r="L142" s="165"/>
      <c r="M142" s="171"/>
      <c r="N142" s="172"/>
      <c r="O142" s="172"/>
      <c r="P142" s="172"/>
      <c r="Q142" s="172"/>
      <c r="R142" s="172"/>
      <c r="S142" s="172"/>
      <c r="T142" s="173"/>
      <c r="AT142" s="167" t="s">
        <v>229</v>
      </c>
      <c r="AU142" s="167" t="s">
        <v>86</v>
      </c>
      <c r="AV142" s="13" t="s">
        <v>86</v>
      </c>
      <c r="AW142" s="13" t="s">
        <v>32</v>
      </c>
      <c r="AX142" s="13" t="s">
        <v>76</v>
      </c>
      <c r="AY142" s="167" t="s">
        <v>163</v>
      </c>
    </row>
    <row r="143" spans="1:65" s="2" customFormat="1" ht="16.5" customHeight="1">
      <c r="A143" s="30"/>
      <c r="B143" s="140"/>
      <c r="C143" s="141" t="s">
        <v>162</v>
      </c>
      <c r="D143" s="141" t="s">
        <v>164</v>
      </c>
      <c r="E143" s="142" t="s">
        <v>1860</v>
      </c>
      <c r="F143" s="143" t="s">
        <v>1861</v>
      </c>
      <c r="G143" s="144" t="s">
        <v>253</v>
      </c>
      <c r="H143" s="145">
        <v>11.6</v>
      </c>
      <c r="I143" s="146"/>
      <c r="J143" s="147">
        <f>ROUND(I143*H143,2)</f>
        <v>0</v>
      </c>
      <c r="K143" s="143" t="s">
        <v>227</v>
      </c>
      <c r="L143" s="31"/>
      <c r="M143" s="148" t="s">
        <v>1</v>
      </c>
      <c r="N143" s="149" t="s">
        <v>41</v>
      </c>
      <c r="O143" s="56"/>
      <c r="P143" s="150">
        <f>O143*H143</f>
        <v>0</v>
      </c>
      <c r="Q143" s="150">
        <v>4.0000000000000001E-3</v>
      </c>
      <c r="R143" s="150">
        <f>Q143*H143</f>
        <v>4.6399999999999997E-2</v>
      </c>
      <c r="S143" s="150">
        <v>0</v>
      </c>
      <c r="T143" s="151">
        <f>S143*H143</f>
        <v>0</v>
      </c>
      <c r="U143" s="30"/>
      <c r="V143" s="30"/>
      <c r="W143" s="30"/>
      <c r="X143" s="30"/>
      <c r="Y143" s="30"/>
      <c r="Z143" s="30"/>
      <c r="AA143" s="30"/>
      <c r="AB143" s="30"/>
      <c r="AC143" s="30"/>
      <c r="AD143" s="30"/>
      <c r="AE143" s="30"/>
      <c r="AR143" s="152" t="s">
        <v>162</v>
      </c>
      <c r="AT143" s="152" t="s">
        <v>164</v>
      </c>
      <c r="AU143" s="152" t="s">
        <v>86</v>
      </c>
      <c r="AY143" s="15" t="s">
        <v>163</v>
      </c>
      <c r="BE143" s="153">
        <f>IF(N143="základní",J143,0)</f>
        <v>0</v>
      </c>
      <c r="BF143" s="153">
        <f>IF(N143="snížená",J143,0)</f>
        <v>0</v>
      </c>
      <c r="BG143" s="153">
        <f>IF(N143="zákl. přenesená",J143,0)</f>
        <v>0</v>
      </c>
      <c r="BH143" s="153">
        <f>IF(N143="sníž. přenesená",J143,0)</f>
        <v>0</v>
      </c>
      <c r="BI143" s="153">
        <f>IF(N143="nulová",J143,0)</f>
        <v>0</v>
      </c>
      <c r="BJ143" s="15" t="s">
        <v>84</v>
      </c>
      <c r="BK143" s="153">
        <f>ROUND(I143*H143,2)</f>
        <v>0</v>
      </c>
      <c r="BL143" s="15" t="s">
        <v>162</v>
      </c>
      <c r="BM143" s="152" t="s">
        <v>1862</v>
      </c>
    </row>
    <row r="144" spans="1:65" s="13" customFormat="1" ht="11.25">
      <c r="B144" s="165"/>
      <c r="D144" s="166" t="s">
        <v>229</v>
      </c>
      <c r="E144" s="167" t="s">
        <v>1</v>
      </c>
      <c r="F144" s="168" t="s">
        <v>1846</v>
      </c>
      <c r="H144" s="169">
        <v>11.6</v>
      </c>
      <c r="I144" s="170"/>
      <c r="L144" s="165"/>
      <c r="M144" s="171"/>
      <c r="N144" s="172"/>
      <c r="O144" s="172"/>
      <c r="P144" s="172"/>
      <c r="Q144" s="172"/>
      <c r="R144" s="172"/>
      <c r="S144" s="172"/>
      <c r="T144" s="173"/>
      <c r="AT144" s="167" t="s">
        <v>229</v>
      </c>
      <c r="AU144" s="167" t="s">
        <v>86</v>
      </c>
      <c r="AV144" s="13" t="s">
        <v>86</v>
      </c>
      <c r="AW144" s="13" t="s">
        <v>32</v>
      </c>
      <c r="AX144" s="13" t="s">
        <v>84</v>
      </c>
      <c r="AY144" s="167" t="s">
        <v>163</v>
      </c>
    </row>
    <row r="145" spans="1:65" s="2" customFormat="1" ht="24.2" customHeight="1">
      <c r="A145" s="30"/>
      <c r="B145" s="140"/>
      <c r="C145" s="141" t="s">
        <v>178</v>
      </c>
      <c r="D145" s="141" t="s">
        <v>164</v>
      </c>
      <c r="E145" s="142" t="s">
        <v>429</v>
      </c>
      <c r="F145" s="143" t="s">
        <v>430</v>
      </c>
      <c r="G145" s="144" t="s">
        <v>253</v>
      </c>
      <c r="H145" s="145">
        <v>26.87</v>
      </c>
      <c r="I145" s="146"/>
      <c r="J145" s="147">
        <f>ROUND(I145*H145,2)</f>
        <v>0</v>
      </c>
      <c r="K145" s="143" t="s">
        <v>227</v>
      </c>
      <c r="L145" s="31"/>
      <c r="M145" s="148" t="s">
        <v>1</v>
      </c>
      <c r="N145" s="149" t="s">
        <v>41</v>
      </c>
      <c r="O145" s="56"/>
      <c r="P145" s="150">
        <f>O145*H145</f>
        <v>0</v>
      </c>
      <c r="Q145" s="150">
        <v>2.0000000000000002E-5</v>
      </c>
      <c r="R145" s="150">
        <f>Q145*H145</f>
        <v>5.3740000000000005E-4</v>
      </c>
      <c r="S145" s="150">
        <v>1.0000000000000001E-5</v>
      </c>
      <c r="T145" s="151">
        <f>S145*H145</f>
        <v>2.6870000000000003E-4</v>
      </c>
      <c r="U145" s="30"/>
      <c r="V145" s="30"/>
      <c r="W145" s="30"/>
      <c r="X145" s="30"/>
      <c r="Y145" s="30"/>
      <c r="Z145" s="30"/>
      <c r="AA145" s="30"/>
      <c r="AB145" s="30"/>
      <c r="AC145" s="30"/>
      <c r="AD145" s="30"/>
      <c r="AE145" s="30"/>
      <c r="AR145" s="152" t="s">
        <v>162</v>
      </c>
      <c r="AT145" s="152" t="s">
        <v>164</v>
      </c>
      <c r="AU145" s="152" t="s">
        <v>86</v>
      </c>
      <c r="AY145" s="15" t="s">
        <v>163</v>
      </c>
      <c r="BE145" s="153">
        <f>IF(N145="základní",J145,0)</f>
        <v>0</v>
      </c>
      <c r="BF145" s="153">
        <f>IF(N145="snížená",J145,0)</f>
        <v>0</v>
      </c>
      <c r="BG145" s="153">
        <f>IF(N145="zákl. přenesená",J145,0)</f>
        <v>0</v>
      </c>
      <c r="BH145" s="153">
        <f>IF(N145="sníž. přenesená",J145,0)</f>
        <v>0</v>
      </c>
      <c r="BI145" s="153">
        <f>IF(N145="nulová",J145,0)</f>
        <v>0</v>
      </c>
      <c r="BJ145" s="15" t="s">
        <v>84</v>
      </c>
      <c r="BK145" s="153">
        <f>ROUND(I145*H145,2)</f>
        <v>0</v>
      </c>
      <c r="BL145" s="15" t="s">
        <v>162</v>
      </c>
      <c r="BM145" s="152" t="s">
        <v>1863</v>
      </c>
    </row>
    <row r="146" spans="1:65" s="13" customFormat="1" ht="11.25">
      <c r="B146" s="165"/>
      <c r="D146" s="166" t="s">
        <v>229</v>
      </c>
      <c r="E146" s="167" t="s">
        <v>1</v>
      </c>
      <c r="F146" s="168" t="s">
        <v>434</v>
      </c>
      <c r="H146" s="169">
        <v>1.232</v>
      </c>
      <c r="I146" s="170"/>
      <c r="L146" s="165"/>
      <c r="M146" s="171"/>
      <c r="N146" s="172"/>
      <c r="O146" s="172"/>
      <c r="P146" s="172"/>
      <c r="Q146" s="172"/>
      <c r="R146" s="172"/>
      <c r="S146" s="172"/>
      <c r="T146" s="173"/>
      <c r="AT146" s="167" t="s">
        <v>229</v>
      </c>
      <c r="AU146" s="167" t="s">
        <v>86</v>
      </c>
      <c r="AV146" s="13" t="s">
        <v>86</v>
      </c>
      <c r="AW146" s="13" t="s">
        <v>32</v>
      </c>
      <c r="AX146" s="13" t="s">
        <v>76</v>
      </c>
      <c r="AY146" s="167" t="s">
        <v>163</v>
      </c>
    </row>
    <row r="147" spans="1:65" s="13" customFormat="1" ht="11.25">
      <c r="B147" s="165"/>
      <c r="D147" s="166" t="s">
        <v>229</v>
      </c>
      <c r="E147" s="167" t="s">
        <v>1</v>
      </c>
      <c r="F147" s="168" t="s">
        <v>432</v>
      </c>
      <c r="H147" s="169">
        <v>6.3689999999999998</v>
      </c>
      <c r="I147" s="170"/>
      <c r="L147" s="165"/>
      <c r="M147" s="171"/>
      <c r="N147" s="172"/>
      <c r="O147" s="172"/>
      <c r="P147" s="172"/>
      <c r="Q147" s="172"/>
      <c r="R147" s="172"/>
      <c r="S147" s="172"/>
      <c r="T147" s="173"/>
      <c r="AT147" s="167" t="s">
        <v>229</v>
      </c>
      <c r="AU147" s="167" t="s">
        <v>86</v>
      </c>
      <c r="AV147" s="13" t="s">
        <v>86</v>
      </c>
      <c r="AW147" s="13" t="s">
        <v>32</v>
      </c>
      <c r="AX147" s="13" t="s">
        <v>76</v>
      </c>
      <c r="AY147" s="167" t="s">
        <v>163</v>
      </c>
    </row>
    <row r="148" spans="1:65" s="13" customFormat="1" ht="11.25">
      <c r="B148" s="165"/>
      <c r="D148" s="166" t="s">
        <v>229</v>
      </c>
      <c r="E148" s="167" t="s">
        <v>1</v>
      </c>
      <c r="F148" s="168" t="s">
        <v>1159</v>
      </c>
      <c r="H148" s="169">
        <v>8.7360000000000007</v>
      </c>
      <c r="I148" s="170"/>
      <c r="L148" s="165"/>
      <c r="M148" s="171"/>
      <c r="N148" s="172"/>
      <c r="O148" s="172"/>
      <c r="P148" s="172"/>
      <c r="Q148" s="172"/>
      <c r="R148" s="172"/>
      <c r="S148" s="172"/>
      <c r="T148" s="173"/>
      <c r="AT148" s="167" t="s">
        <v>229</v>
      </c>
      <c r="AU148" s="167" t="s">
        <v>86</v>
      </c>
      <c r="AV148" s="13" t="s">
        <v>86</v>
      </c>
      <c r="AW148" s="13" t="s">
        <v>32</v>
      </c>
      <c r="AX148" s="13" t="s">
        <v>76</v>
      </c>
      <c r="AY148" s="167" t="s">
        <v>163</v>
      </c>
    </row>
    <row r="149" spans="1:65" s="13" customFormat="1" ht="11.25">
      <c r="B149" s="165"/>
      <c r="D149" s="166" t="s">
        <v>229</v>
      </c>
      <c r="E149" s="167" t="s">
        <v>1</v>
      </c>
      <c r="F149" s="168" t="s">
        <v>1161</v>
      </c>
      <c r="H149" s="169">
        <v>1.6759999999999999</v>
      </c>
      <c r="I149" s="170"/>
      <c r="L149" s="165"/>
      <c r="M149" s="171"/>
      <c r="N149" s="172"/>
      <c r="O149" s="172"/>
      <c r="P149" s="172"/>
      <c r="Q149" s="172"/>
      <c r="R149" s="172"/>
      <c r="S149" s="172"/>
      <c r="T149" s="173"/>
      <c r="AT149" s="167" t="s">
        <v>229</v>
      </c>
      <c r="AU149" s="167" t="s">
        <v>86</v>
      </c>
      <c r="AV149" s="13" t="s">
        <v>86</v>
      </c>
      <c r="AW149" s="13" t="s">
        <v>32</v>
      </c>
      <c r="AX149" s="13" t="s">
        <v>76</v>
      </c>
      <c r="AY149" s="167" t="s">
        <v>163</v>
      </c>
    </row>
    <row r="150" spans="1:65" s="13" customFormat="1" ht="11.25">
      <c r="B150" s="165"/>
      <c r="D150" s="166" t="s">
        <v>229</v>
      </c>
      <c r="E150" s="167" t="s">
        <v>1</v>
      </c>
      <c r="F150" s="168" t="s">
        <v>1864</v>
      </c>
      <c r="H150" s="169">
        <v>2.2040000000000002</v>
      </c>
      <c r="I150" s="170"/>
      <c r="L150" s="165"/>
      <c r="M150" s="171"/>
      <c r="N150" s="172"/>
      <c r="O150" s="172"/>
      <c r="P150" s="172"/>
      <c r="Q150" s="172"/>
      <c r="R150" s="172"/>
      <c r="S150" s="172"/>
      <c r="T150" s="173"/>
      <c r="AT150" s="167" t="s">
        <v>229</v>
      </c>
      <c r="AU150" s="167" t="s">
        <v>86</v>
      </c>
      <c r="AV150" s="13" t="s">
        <v>86</v>
      </c>
      <c r="AW150" s="13" t="s">
        <v>32</v>
      </c>
      <c r="AX150" s="13" t="s">
        <v>76</v>
      </c>
      <c r="AY150" s="167" t="s">
        <v>163</v>
      </c>
    </row>
    <row r="151" spans="1:65" s="13" customFormat="1" ht="11.25">
      <c r="B151" s="165"/>
      <c r="D151" s="166" t="s">
        <v>229</v>
      </c>
      <c r="E151" s="167" t="s">
        <v>1</v>
      </c>
      <c r="F151" s="168" t="s">
        <v>433</v>
      </c>
      <c r="H151" s="169">
        <v>6.6529999999999996</v>
      </c>
      <c r="I151" s="170"/>
      <c r="L151" s="165"/>
      <c r="M151" s="171"/>
      <c r="N151" s="172"/>
      <c r="O151" s="172"/>
      <c r="P151" s="172"/>
      <c r="Q151" s="172"/>
      <c r="R151" s="172"/>
      <c r="S151" s="172"/>
      <c r="T151" s="173"/>
      <c r="AT151" s="167" t="s">
        <v>229</v>
      </c>
      <c r="AU151" s="167" t="s">
        <v>86</v>
      </c>
      <c r="AV151" s="13" t="s">
        <v>86</v>
      </c>
      <c r="AW151" s="13" t="s">
        <v>32</v>
      </c>
      <c r="AX151" s="13" t="s">
        <v>76</v>
      </c>
      <c r="AY151" s="167" t="s">
        <v>163</v>
      </c>
    </row>
    <row r="152" spans="1:65" s="11" customFormat="1" ht="22.9" customHeight="1">
      <c r="B152" s="129"/>
      <c r="D152" s="130" t="s">
        <v>75</v>
      </c>
      <c r="E152" s="163" t="s">
        <v>257</v>
      </c>
      <c r="F152" s="163" t="s">
        <v>490</v>
      </c>
      <c r="I152" s="132"/>
      <c r="J152" s="164">
        <f>BK152</f>
        <v>0</v>
      </c>
      <c r="L152" s="129"/>
      <c r="M152" s="134"/>
      <c r="N152" s="135"/>
      <c r="O152" s="135"/>
      <c r="P152" s="136">
        <f>SUM(P153:P175)</f>
        <v>0</v>
      </c>
      <c r="Q152" s="135"/>
      <c r="R152" s="136">
        <f>SUM(R153:R175)</f>
        <v>0</v>
      </c>
      <c r="S152" s="135"/>
      <c r="T152" s="137">
        <f>SUM(T153:T175)</f>
        <v>3.4216519999999999</v>
      </c>
      <c r="AR152" s="130" t="s">
        <v>84</v>
      </c>
      <c r="AT152" s="138" t="s">
        <v>75</v>
      </c>
      <c r="AU152" s="138" t="s">
        <v>84</v>
      </c>
      <c r="AY152" s="130" t="s">
        <v>163</v>
      </c>
      <c r="BK152" s="139">
        <f>SUM(BK153:BK175)</f>
        <v>0</v>
      </c>
    </row>
    <row r="153" spans="1:65" s="2" customFormat="1" ht="33" customHeight="1">
      <c r="A153" s="30"/>
      <c r="B153" s="140"/>
      <c r="C153" s="141" t="s">
        <v>182</v>
      </c>
      <c r="D153" s="141" t="s">
        <v>164</v>
      </c>
      <c r="E153" s="142" t="s">
        <v>1865</v>
      </c>
      <c r="F153" s="143" t="s">
        <v>1866</v>
      </c>
      <c r="G153" s="144" t="s">
        <v>253</v>
      </c>
      <c r="H153" s="145">
        <v>110.91200000000001</v>
      </c>
      <c r="I153" s="146"/>
      <c r="J153" s="147">
        <f>ROUND(I153*H153,2)</f>
        <v>0</v>
      </c>
      <c r="K153" s="143" t="s">
        <v>227</v>
      </c>
      <c r="L153" s="31"/>
      <c r="M153" s="148" t="s">
        <v>1</v>
      </c>
      <c r="N153" s="149" t="s">
        <v>41</v>
      </c>
      <c r="O153" s="56"/>
      <c r="P153" s="150">
        <f>O153*H153</f>
        <v>0</v>
      </c>
      <c r="Q153" s="150">
        <v>0</v>
      </c>
      <c r="R153" s="150">
        <f>Q153*H153</f>
        <v>0</v>
      </c>
      <c r="S153" s="150">
        <v>0</v>
      </c>
      <c r="T153" s="151">
        <f>S153*H153</f>
        <v>0</v>
      </c>
      <c r="U153" s="30"/>
      <c r="V153" s="30"/>
      <c r="W153" s="30"/>
      <c r="X153" s="30"/>
      <c r="Y153" s="30"/>
      <c r="Z153" s="30"/>
      <c r="AA153" s="30"/>
      <c r="AB153" s="30"/>
      <c r="AC153" s="30"/>
      <c r="AD153" s="30"/>
      <c r="AE153" s="30"/>
      <c r="AR153" s="152" t="s">
        <v>162</v>
      </c>
      <c r="AT153" s="152" t="s">
        <v>164</v>
      </c>
      <c r="AU153" s="152" t="s">
        <v>86</v>
      </c>
      <c r="AY153" s="15" t="s">
        <v>163</v>
      </c>
      <c r="BE153" s="153">
        <f>IF(N153="základní",J153,0)</f>
        <v>0</v>
      </c>
      <c r="BF153" s="153">
        <f>IF(N153="snížená",J153,0)</f>
        <v>0</v>
      </c>
      <c r="BG153" s="153">
        <f>IF(N153="zákl. přenesená",J153,0)</f>
        <v>0</v>
      </c>
      <c r="BH153" s="153">
        <f>IF(N153="sníž. přenesená",J153,0)</f>
        <v>0</v>
      </c>
      <c r="BI153" s="153">
        <f>IF(N153="nulová",J153,0)</f>
        <v>0</v>
      </c>
      <c r="BJ153" s="15" t="s">
        <v>84</v>
      </c>
      <c r="BK153" s="153">
        <f>ROUND(I153*H153,2)</f>
        <v>0</v>
      </c>
      <c r="BL153" s="15" t="s">
        <v>162</v>
      </c>
      <c r="BM153" s="152" t="s">
        <v>1867</v>
      </c>
    </row>
    <row r="154" spans="1:65" s="13" customFormat="1" ht="11.25">
      <c r="B154" s="165"/>
      <c r="D154" s="166" t="s">
        <v>229</v>
      </c>
      <c r="E154" s="167" t="s">
        <v>1</v>
      </c>
      <c r="F154" s="168" t="s">
        <v>1868</v>
      </c>
      <c r="H154" s="169">
        <v>110.91200000000001</v>
      </c>
      <c r="I154" s="170"/>
      <c r="L154" s="165"/>
      <c r="M154" s="171"/>
      <c r="N154" s="172"/>
      <c r="O154" s="172"/>
      <c r="P154" s="172"/>
      <c r="Q154" s="172"/>
      <c r="R154" s="172"/>
      <c r="S154" s="172"/>
      <c r="T154" s="173"/>
      <c r="AT154" s="167" t="s">
        <v>229</v>
      </c>
      <c r="AU154" s="167" t="s">
        <v>86</v>
      </c>
      <c r="AV154" s="13" t="s">
        <v>86</v>
      </c>
      <c r="AW154" s="13" t="s">
        <v>32</v>
      </c>
      <c r="AX154" s="13" t="s">
        <v>84</v>
      </c>
      <c r="AY154" s="167" t="s">
        <v>163</v>
      </c>
    </row>
    <row r="155" spans="1:65" s="2" customFormat="1" ht="37.9" customHeight="1">
      <c r="A155" s="30"/>
      <c r="B155" s="140"/>
      <c r="C155" s="141" t="s">
        <v>186</v>
      </c>
      <c r="D155" s="141" t="s">
        <v>164</v>
      </c>
      <c r="E155" s="142" t="s">
        <v>1869</v>
      </c>
      <c r="F155" s="143" t="s">
        <v>1870</v>
      </c>
      <c r="G155" s="144" t="s">
        <v>253</v>
      </c>
      <c r="H155" s="145">
        <v>9982.08</v>
      </c>
      <c r="I155" s="146"/>
      <c r="J155" s="147">
        <f>ROUND(I155*H155,2)</f>
        <v>0</v>
      </c>
      <c r="K155" s="143" t="s">
        <v>227</v>
      </c>
      <c r="L155" s="31"/>
      <c r="M155" s="148" t="s">
        <v>1</v>
      </c>
      <c r="N155" s="149" t="s">
        <v>41</v>
      </c>
      <c r="O155" s="56"/>
      <c r="P155" s="150">
        <f>O155*H155</f>
        <v>0</v>
      </c>
      <c r="Q155" s="150">
        <v>0</v>
      </c>
      <c r="R155" s="150">
        <f>Q155*H155</f>
        <v>0</v>
      </c>
      <c r="S155" s="150">
        <v>0</v>
      </c>
      <c r="T155" s="151">
        <f>S155*H155</f>
        <v>0</v>
      </c>
      <c r="U155" s="30"/>
      <c r="V155" s="30"/>
      <c r="W155" s="30"/>
      <c r="X155" s="30"/>
      <c r="Y155" s="30"/>
      <c r="Z155" s="30"/>
      <c r="AA155" s="30"/>
      <c r="AB155" s="30"/>
      <c r="AC155" s="30"/>
      <c r="AD155" s="30"/>
      <c r="AE155" s="30"/>
      <c r="AR155" s="152" t="s">
        <v>162</v>
      </c>
      <c r="AT155" s="152" t="s">
        <v>164</v>
      </c>
      <c r="AU155" s="152" t="s">
        <v>86</v>
      </c>
      <c r="AY155" s="15" t="s">
        <v>163</v>
      </c>
      <c r="BE155" s="153">
        <f>IF(N155="základní",J155,0)</f>
        <v>0</v>
      </c>
      <c r="BF155" s="153">
        <f>IF(N155="snížená",J155,0)</f>
        <v>0</v>
      </c>
      <c r="BG155" s="153">
        <f>IF(N155="zákl. přenesená",J155,0)</f>
        <v>0</v>
      </c>
      <c r="BH155" s="153">
        <f>IF(N155="sníž. přenesená",J155,0)</f>
        <v>0</v>
      </c>
      <c r="BI155" s="153">
        <f>IF(N155="nulová",J155,0)</f>
        <v>0</v>
      </c>
      <c r="BJ155" s="15" t="s">
        <v>84</v>
      </c>
      <c r="BK155" s="153">
        <f>ROUND(I155*H155,2)</f>
        <v>0</v>
      </c>
      <c r="BL155" s="15" t="s">
        <v>162</v>
      </c>
      <c r="BM155" s="152" t="s">
        <v>1871</v>
      </c>
    </row>
    <row r="156" spans="1:65" s="13" customFormat="1" ht="11.25">
      <c r="B156" s="165"/>
      <c r="D156" s="166" t="s">
        <v>229</v>
      </c>
      <c r="F156" s="168" t="s">
        <v>1872</v>
      </c>
      <c r="H156" s="169">
        <v>9982.08</v>
      </c>
      <c r="I156" s="170"/>
      <c r="L156" s="165"/>
      <c r="M156" s="171"/>
      <c r="N156" s="172"/>
      <c r="O156" s="172"/>
      <c r="P156" s="172"/>
      <c r="Q156" s="172"/>
      <c r="R156" s="172"/>
      <c r="S156" s="172"/>
      <c r="T156" s="173"/>
      <c r="AT156" s="167" t="s">
        <v>229</v>
      </c>
      <c r="AU156" s="167" t="s">
        <v>86</v>
      </c>
      <c r="AV156" s="13" t="s">
        <v>86</v>
      </c>
      <c r="AW156" s="13" t="s">
        <v>3</v>
      </c>
      <c r="AX156" s="13" t="s">
        <v>84</v>
      </c>
      <c r="AY156" s="167" t="s">
        <v>163</v>
      </c>
    </row>
    <row r="157" spans="1:65" s="2" customFormat="1" ht="33" customHeight="1">
      <c r="A157" s="30"/>
      <c r="B157" s="140"/>
      <c r="C157" s="141" t="s">
        <v>190</v>
      </c>
      <c r="D157" s="141" t="s">
        <v>164</v>
      </c>
      <c r="E157" s="142" t="s">
        <v>1873</v>
      </c>
      <c r="F157" s="143" t="s">
        <v>1874</v>
      </c>
      <c r="G157" s="144" t="s">
        <v>253</v>
      </c>
      <c r="H157" s="145">
        <v>110.91200000000001</v>
      </c>
      <c r="I157" s="146"/>
      <c r="J157" s="147">
        <f>ROUND(I157*H157,2)</f>
        <v>0</v>
      </c>
      <c r="K157" s="143" t="s">
        <v>227</v>
      </c>
      <c r="L157" s="31"/>
      <c r="M157" s="148" t="s">
        <v>1</v>
      </c>
      <c r="N157" s="149" t="s">
        <v>41</v>
      </c>
      <c r="O157" s="56"/>
      <c r="P157" s="150">
        <f>O157*H157</f>
        <v>0</v>
      </c>
      <c r="Q157" s="150">
        <v>0</v>
      </c>
      <c r="R157" s="150">
        <f>Q157*H157</f>
        <v>0</v>
      </c>
      <c r="S157" s="150">
        <v>0</v>
      </c>
      <c r="T157" s="151">
        <f>S157*H157</f>
        <v>0</v>
      </c>
      <c r="U157" s="30"/>
      <c r="V157" s="30"/>
      <c r="W157" s="30"/>
      <c r="X157" s="30"/>
      <c r="Y157" s="30"/>
      <c r="Z157" s="30"/>
      <c r="AA157" s="30"/>
      <c r="AB157" s="30"/>
      <c r="AC157" s="30"/>
      <c r="AD157" s="30"/>
      <c r="AE157" s="30"/>
      <c r="AR157" s="152" t="s">
        <v>162</v>
      </c>
      <c r="AT157" s="152" t="s">
        <v>164</v>
      </c>
      <c r="AU157" s="152" t="s">
        <v>86</v>
      </c>
      <c r="AY157" s="15" t="s">
        <v>163</v>
      </c>
      <c r="BE157" s="153">
        <f>IF(N157="základní",J157,0)</f>
        <v>0</v>
      </c>
      <c r="BF157" s="153">
        <f>IF(N157="snížená",J157,0)</f>
        <v>0</v>
      </c>
      <c r="BG157" s="153">
        <f>IF(N157="zákl. přenesená",J157,0)</f>
        <v>0</v>
      </c>
      <c r="BH157" s="153">
        <f>IF(N157="sníž. přenesená",J157,0)</f>
        <v>0</v>
      </c>
      <c r="BI157" s="153">
        <f>IF(N157="nulová",J157,0)</f>
        <v>0</v>
      </c>
      <c r="BJ157" s="15" t="s">
        <v>84</v>
      </c>
      <c r="BK157" s="153">
        <f>ROUND(I157*H157,2)</f>
        <v>0</v>
      </c>
      <c r="BL157" s="15" t="s">
        <v>162</v>
      </c>
      <c r="BM157" s="152" t="s">
        <v>1875</v>
      </c>
    </row>
    <row r="158" spans="1:65" s="2" customFormat="1" ht="21.75" customHeight="1">
      <c r="A158" s="30"/>
      <c r="B158" s="140"/>
      <c r="C158" s="141" t="s">
        <v>257</v>
      </c>
      <c r="D158" s="141" t="s">
        <v>164</v>
      </c>
      <c r="E158" s="142" t="s">
        <v>1876</v>
      </c>
      <c r="F158" s="143" t="s">
        <v>1877</v>
      </c>
      <c r="G158" s="144" t="s">
        <v>253</v>
      </c>
      <c r="H158" s="145">
        <v>110.91200000000001</v>
      </c>
      <c r="I158" s="146"/>
      <c r="J158" s="147">
        <f>ROUND(I158*H158,2)</f>
        <v>0</v>
      </c>
      <c r="K158" s="143" t="s">
        <v>227</v>
      </c>
      <c r="L158" s="31"/>
      <c r="M158" s="148" t="s">
        <v>1</v>
      </c>
      <c r="N158" s="149" t="s">
        <v>41</v>
      </c>
      <c r="O158" s="56"/>
      <c r="P158" s="150">
        <f>O158*H158</f>
        <v>0</v>
      </c>
      <c r="Q158" s="150">
        <v>0</v>
      </c>
      <c r="R158" s="150">
        <f>Q158*H158</f>
        <v>0</v>
      </c>
      <c r="S158" s="150">
        <v>0</v>
      </c>
      <c r="T158" s="151">
        <f>S158*H158</f>
        <v>0</v>
      </c>
      <c r="U158" s="30"/>
      <c r="V158" s="30"/>
      <c r="W158" s="30"/>
      <c r="X158" s="30"/>
      <c r="Y158" s="30"/>
      <c r="Z158" s="30"/>
      <c r="AA158" s="30"/>
      <c r="AB158" s="30"/>
      <c r="AC158" s="30"/>
      <c r="AD158" s="30"/>
      <c r="AE158" s="30"/>
      <c r="AR158" s="152" t="s">
        <v>162</v>
      </c>
      <c r="AT158" s="152" t="s">
        <v>164</v>
      </c>
      <c r="AU158" s="152" t="s">
        <v>86</v>
      </c>
      <c r="AY158" s="15" t="s">
        <v>163</v>
      </c>
      <c r="BE158" s="153">
        <f>IF(N158="základní",J158,0)</f>
        <v>0</v>
      </c>
      <c r="BF158" s="153">
        <f>IF(N158="snížená",J158,0)</f>
        <v>0</v>
      </c>
      <c r="BG158" s="153">
        <f>IF(N158="zákl. přenesená",J158,0)</f>
        <v>0</v>
      </c>
      <c r="BH158" s="153">
        <f>IF(N158="sníž. přenesená",J158,0)</f>
        <v>0</v>
      </c>
      <c r="BI158" s="153">
        <f>IF(N158="nulová",J158,0)</f>
        <v>0</v>
      </c>
      <c r="BJ158" s="15" t="s">
        <v>84</v>
      </c>
      <c r="BK158" s="153">
        <f>ROUND(I158*H158,2)</f>
        <v>0</v>
      </c>
      <c r="BL158" s="15" t="s">
        <v>162</v>
      </c>
      <c r="BM158" s="152" t="s">
        <v>1878</v>
      </c>
    </row>
    <row r="159" spans="1:65" s="2" customFormat="1" ht="21.75" customHeight="1">
      <c r="A159" s="30"/>
      <c r="B159" s="140"/>
      <c r="C159" s="141" t="s">
        <v>89</v>
      </c>
      <c r="D159" s="141" t="s">
        <v>164</v>
      </c>
      <c r="E159" s="142" t="s">
        <v>1879</v>
      </c>
      <c r="F159" s="143" t="s">
        <v>1880</v>
      </c>
      <c r="G159" s="144" t="s">
        <v>253</v>
      </c>
      <c r="H159" s="145">
        <v>9982.08</v>
      </c>
      <c r="I159" s="146"/>
      <c r="J159" s="147">
        <f>ROUND(I159*H159,2)</f>
        <v>0</v>
      </c>
      <c r="K159" s="143" t="s">
        <v>227</v>
      </c>
      <c r="L159" s="31"/>
      <c r="M159" s="148" t="s">
        <v>1</v>
      </c>
      <c r="N159" s="149" t="s">
        <v>41</v>
      </c>
      <c r="O159" s="56"/>
      <c r="P159" s="150">
        <f>O159*H159</f>
        <v>0</v>
      </c>
      <c r="Q159" s="150">
        <v>0</v>
      </c>
      <c r="R159" s="150">
        <f>Q159*H159</f>
        <v>0</v>
      </c>
      <c r="S159" s="150">
        <v>0</v>
      </c>
      <c r="T159" s="151">
        <f>S159*H159</f>
        <v>0</v>
      </c>
      <c r="U159" s="30"/>
      <c r="V159" s="30"/>
      <c r="W159" s="30"/>
      <c r="X159" s="30"/>
      <c r="Y159" s="30"/>
      <c r="Z159" s="30"/>
      <c r="AA159" s="30"/>
      <c r="AB159" s="30"/>
      <c r="AC159" s="30"/>
      <c r="AD159" s="30"/>
      <c r="AE159" s="30"/>
      <c r="AR159" s="152" t="s">
        <v>162</v>
      </c>
      <c r="AT159" s="152" t="s">
        <v>164</v>
      </c>
      <c r="AU159" s="152" t="s">
        <v>86</v>
      </c>
      <c r="AY159" s="15" t="s">
        <v>163</v>
      </c>
      <c r="BE159" s="153">
        <f>IF(N159="základní",J159,0)</f>
        <v>0</v>
      </c>
      <c r="BF159" s="153">
        <f>IF(N159="snížená",J159,0)</f>
        <v>0</v>
      </c>
      <c r="BG159" s="153">
        <f>IF(N159="zákl. přenesená",J159,0)</f>
        <v>0</v>
      </c>
      <c r="BH159" s="153">
        <f>IF(N159="sníž. přenesená",J159,0)</f>
        <v>0</v>
      </c>
      <c r="BI159" s="153">
        <f>IF(N159="nulová",J159,0)</f>
        <v>0</v>
      </c>
      <c r="BJ159" s="15" t="s">
        <v>84</v>
      </c>
      <c r="BK159" s="153">
        <f>ROUND(I159*H159,2)</f>
        <v>0</v>
      </c>
      <c r="BL159" s="15" t="s">
        <v>162</v>
      </c>
      <c r="BM159" s="152" t="s">
        <v>1881</v>
      </c>
    </row>
    <row r="160" spans="1:65" s="13" customFormat="1" ht="11.25">
      <c r="B160" s="165"/>
      <c r="D160" s="166" t="s">
        <v>229</v>
      </c>
      <c r="F160" s="168" t="s">
        <v>1872</v>
      </c>
      <c r="H160" s="169">
        <v>9982.08</v>
      </c>
      <c r="I160" s="170"/>
      <c r="L160" s="165"/>
      <c r="M160" s="171"/>
      <c r="N160" s="172"/>
      <c r="O160" s="172"/>
      <c r="P160" s="172"/>
      <c r="Q160" s="172"/>
      <c r="R160" s="172"/>
      <c r="S160" s="172"/>
      <c r="T160" s="173"/>
      <c r="AT160" s="167" t="s">
        <v>229</v>
      </c>
      <c r="AU160" s="167" t="s">
        <v>86</v>
      </c>
      <c r="AV160" s="13" t="s">
        <v>86</v>
      </c>
      <c r="AW160" s="13" t="s">
        <v>3</v>
      </c>
      <c r="AX160" s="13" t="s">
        <v>84</v>
      </c>
      <c r="AY160" s="167" t="s">
        <v>163</v>
      </c>
    </row>
    <row r="161" spans="1:65" s="2" customFormat="1" ht="21.75" customHeight="1">
      <c r="A161" s="30"/>
      <c r="B161" s="140"/>
      <c r="C161" s="141" t="s">
        <v>266</v>
      </c>
      <c r="D161" s="141" t="s">
        <v>164</v>
      </c>
      <c r="E161" s="142" t="s">
        <v>1882</v>
      </c>
      <c r="F161" s="143" t="s">
        <v>1883</v>
      </c>
      <c r="G161" s="144" t="s">
        <v>253</v>
      </c>
      <c r="H161" s="145">
        <v>110.91200000000001</v>
      </c>
      <c r="I161" s="146"/>
      <c r="J161" s="147">
        <f>ROUND(I161*H161,2)</f>
        <v>0</v>
      </c>
      <c r="K161" s="143" t="s">
        <v>227</v>
      </c>
      <c r="L161" s="31"/>
      <c r="M161" s="148" t="s">
        <v>1</v>
      </c>
      <c r="N161" s="149" t="s">
        <v>41</v>
      </c>
      <c r="O161" s="56"/>
      <c r="P161" s="150">
        <f>O161*H161</f>
        <v>0</v>
      </c>
      <c r="Q161" s="150">
        <v>0</v>
      </c>
      <c r="R161" s="150">
        <f>Q161*H161</f>
        <v>0</v>
      </c>
      <c r="S161" s="150">
        <v>0</v>
      </c>
      <c r="T161" s="151">
        <f>S161*H161</f>
        <v>0</v>
      </c>
      <c r="U161" s="30"/>
      <c r="V161" s="30"/>
      <c r="W161" s="30"/>
      <c r="X161" s="30"/>
      <c r="Y161" s="30"/>
      <c r="Z161" s="30"/>
      <c r="AA161" s="30"/>
      <c r="AB161" s="30"/>
      <c r="AC161" s="30"/>
      <c r="AD161" s="30"/>
      <c r="AE161" s="30"/>
      <c r="AR161" s="152" t="s">
        <v>162</v>
      </c>
      <c r="AT161" s="152" t="s">
        <v>164</v>
      </c>
      <c r="AU161" s="152" t="s">
        <v>86</v>
      </c>
      <c r="AY161" s="15" t="s">
        <v>163</v>
      </c>
      <c r="BE161" s="153">
        <f>IF(N161="základní",J161,0)</f>
        <v>0</v>
      </c>
      <c r="BF161" s="153">
        <f>IF(N161="snížená",J161,0)</f>
        <v>0</v>
      </c>
      <c r="BG161" s="153">
        <f>IF(N161="zákl. přenesená",J161,0)</f>
        <v>0</v>
      </c>
      <c r="BH161" s="153">
        <f>IF(N161="sníž. přenesená",J161,0)</f>
        <v>0</v>
      </c>
      <c r="BI161" s="153">
        <f>IF(N161="nulová",J161,0)</f>
        <v>0</v>
      </c>
      <c r="BJ161" s="15" t="s">
        <v>84</v>
      </c>
      <c r="BK161" s="153">
        <f>ROUND(I161*H161,2)</f>
        <v>0</v>
      </c>
      <c r="BL161" s="15" t="s">
        <v>162</v>
      </c>
      <c r="BM161" s="152" t="s">
        <v>1884</v>
      </c>
    </row>
    <row r="162" spans="1:65" s="2" customFormat="1" ht="16.5" customHeight="1">
      <c r="A162" s="30"/>
      <c r="B162" s="140"/>
      <c r="C162" s="141" t="s">
        <v>8</v>
      </c>
      <c r="D162" s="141" t="s">
        <v>164</v>
      </c>
      <c r="E162" s="142" t="s">
        <v>1885</v>
      </c>
      <c r="F162" s="143" t="s">
        <v>1886</v>
      </c>
      <c r="G162" s="144" t="s">
        <v>329</v>
      </c>
      <c r="H162" s="145">
        <v>3</v>
      </c>
      <c r="I162" s="146"/>
      <c r="J162" s="147">
        <f>ROUND(I162*H162,2)</f>
        <v>0</v>
      </c>
      <c r="K162" s="143" t="s">
        <v>227</v>
      </c>
      <c r="L162" s="31"/>
      <c r="M162" s="148" t="s">
        <v>1</v>
      </c>
      <c r="N162" s="149" t="s">
        <v>41</v>
      </c>
      <c r="O162" s="56"/>
      <c r="P162" s="150">
        <f>O162*H162</f>
        <v>0</v>
      </c>
      <c r="Q162" s="150">
        <v>0</v>
      </c>
      <c r="R162" s="150">
        <f>Q162*H162</f>
        <v>0</v>
      </c>
      <c r="S162" s="150">
        <v>0</v>
      </c>
      <c r="T162" s="151">
        <f>S162*H162</f>
        <v>0</v>
      </c>
      <c r="U162" s="30"/>
      <c r="V162" s="30"/>
      <c r="W162" s="30"/>
      <c r="X162" s="30"/>
      <c r="Y162" s="30"/>
      <c r="Z162" s="30"/>
      <c r="AA162" s="30"/>
      <c r="AB162" s="30"/>
      <c r="AC162" s="30"/>
      <c r="AD162" s="30"/>
      <c r="AE162" s="30"/>
      <c r="AR162" s="152" t="s">
        <v>162</v>
      </c>
      <c r="AT162" s="152" t="s">
        <v>164</v>
      </c>
      <c r="AU162" s="152" t="s">
        <v>86</v>
      </c>
      <c r="AY162" s="15" t="s">
        <v>163</v>
      </c>
      <c r="BE162" s="153">
        <f>IF(N162="základní",J162,0)</f>
        <v>0</v>
      </c>
      <c r="BF162" s="153">
        <f>IF(N162="snížená",J162,0)</f>
        <v>0</v>
      </c>
      <c r="BG162" s="153">
        <f>IF(N162="zákl. přenesená",J162,0)</f>
        <v>0</v>
      </c>
      <c r="BH162" s="153">
        <f>IF(N162="sníž. přenesená",J162,0)</f>
        <v>0</v>
      </c>
      <c r="BI162" s="153">
        <f>IF(N162="nulová",J162,0)</f>
        <v>0</v>
      </c>
      <c r="BJ162" s="15" t="s">
        <v>84</v>
      </c>
      <c r="BK162" s="153">
        <f>ROUND(I162*H162,2)</f>
        <v>0</v>
      </c>
      <c r="BL162" s="15" t="s">
        <v>162</v>
      </c>
      <c r="BM162" s="152" t="s">
        <v>1887</v>
      </c>
    </row>
    <row r="163" spans="1:65" s="2" customFormat="1" ht="24.2" customHeight="1">
      <c r="A163" s="30"/>
      <c r="B163" s="140"/>
      <c r="C163" s="141" t="s">
        <v>277</v>
      </c>
      <c r="D163" s="141" t="s">
        <v>164</v>
      </c>
      <c r="E163" s="142" t="s">
        <v>1888</v>
      </c>
      <c r="F163" s="143" t="s">
        <v>1889</v>
      </c>
      <c r="G163" s="144" t="s">
        <v>329</v>
      </c>
      <c r="H163" s="145">
        <v>270</v>
      </c>
      <c r="I163" s="146"/>
      <c r="J163" s="147">
        <f>ROUND(I163*H163,2)</f>
        <v>0</v>
      </c>
      <c r="K163" s="143" t="s">
        <v>227</v>
      </c>
      <c r="L163" s="31"/>
      <c r="M163" s="148" t="s">
        <v>1</v>
      </c>
      <c r="N163" s="149" t="s">
        <v>41</v>
      </c>
      <c r="O163" s="56"/>
      <c r="P163" s="150">
        <f>O163*H163</f>
        <v>0</v>
      </c>
      <c r="Q163" s="150">
        <v>0</v>
      </c>
      <c r="R163" s="150">
        <f>Q163*H163</f>
        <v>0</v>
      </c>
      <c r="S163" s="150">
        <v>0</v>
      </c>
      <c r="T163" s="151">
        <f>S163*H163</f>
        <v>0</v>
      </c>
      <c r="U163" s="30"/>
      <c r="V163" s="30"/>
      <c r="W163" s="30"/>
      <c r="X163" s="30"/>
      <c r="Y163" s="30"/>
      <c r="Z163" s="30"/>
      <c r="AA163" s="30"/>
      <c r="AB163" s="30"/>
      <c r="AC163" s="30"/>
      <c r="AD163" s="30"/>
      <c r="AE163" s="30"/>
      <c r="AR163" s="152" t="s">
        <v>162</v>
      </c>
      <c r="AT163" s="152" t="s">
        <v>164</v>
      </c>
      <c r="AU163" s="152" t="s">
        <v>86</v>
      </c>
      <c r="AY163" s="15" t="s">
        <v>163</v>
      </c>
      <c r="BE163" s="153">
        <f>IF(N163="základní",J163,0)</f>
        <v>0</v>
      </c>
      <c r="BF163" s="153">
        <f>IF(N163="snížená",J163,0)</f>
        <v>0</v>
      </c>
      <c r="BG163" s="153">
        <f>IF(N163="zákl. přenesená",J163,0)</f>
        <v>0</v>
      </c>
      <c r="BH163" s="153">
        <f>IF(N163="sníž. přenesená",J163,0)</f>
        <v>0</v>
      </c>
      <c r="BI163" s="153">
        <f>IF(N163="nulová",J163,0)</f>
        <v>0</v>
      </c>
      <c r="BJ163" s="15" t="s">
        <v>84</v>
      </c>
      <c r="BK163" s="153">
        <f>ROUND(I163*H163,2)</f>
        <v>0</v>
      </c>
      <c r="BL163" s="15" t="s">
        <v>162</v>
      </c>
      <c r="BM163" s="152" t="s">
        <v>1890</v>
      </c>
    </row>
    <row r="164" spans="1:65" s="13" customFormat="1" ht="11.25">
      <c r="B164" s="165"/>
      <c r="D164" s="166" t="s">
        <v>229</v>
      </c>
      <c r="F164" s="168" t="s">
        <v>1891</v>
      </c>
      <c r="H164" s="169">
        <v>270</v>
      </c>
      <c r="I164" s="170"/>
      <c r="L164" s="165"/>
      <c r="M164" s="171"/>
      <c r="N164" s="172"/>
      <c r="O164" s="172"/>
      <c r="P164" s="172"/>
      <c r="Q164" s="172"/>
      <c r="R164" s="172"/>
      <c r="S164" s="172"/>
      <c r="T164" s="173"/>
      <c r="AT164" s="167" t="s">
        <v>229</v>
      </c>
      <c r="AU164" s="167" t="s">
        <v>86</v>
      </c>
      <c r="AV164" s="13" t="s">
        <v>86</v>
      </c>
      <c r="AW164" s="13" t="s">
        <v>3</v>
      </c>
      <c r="AX164" s="13" t="s">
        <v>84</v>
      </c>
      <c r="AY164" s="167" t="s">
        <v>163</v>
      </c>
    </row>
    <row r="165" spans="1:65" s="2" customFormat="1" ht="16.5" customHeight="1">
      <c r="A165" s="30"/>
      <c r="B165" s="140"/>
      <c r="C165" s="141" t="s">
        <v>281</v>
      </c>
      <c r="D165" s="141" t="s">
        <v>164</v>
      </c>
      <c r="E165" s="142" t="s">
        <v>1892</v>
      </c>
      <c r="F165" s="143" t="s">
        <v>1893</v>
      </c>
      <c r="G165" s="144" t="s">
        <v>329</v>
      </c>
      <c r="H165" s="145">
        <v>3</v>
      </c>
      <c r="I165" s="146"/>
      <c r="J165" s="147">
        <f>ROUND(I165*H165,2)</f>
        <v>0</v>
      </c>
      <c r="K165" s="143" t="s">
        <v>227</v>
      </c>
      <c r="L165" s="31"/>
      <c r="M165" s="148" t="s">
        <v>1</v>
      </c>
      <c r="N165" s="149" t="s">
        <v>41</v>
      </c>
      <c r="O165" s="56"/>
      <c r="P165" s="150">
        <f>O165*H165</f>
        <v>0</v>
      </c>
      <c r="Q165" s="150">
        <v>0</v>
      </c>
      <c r="R165" s="150">
        <f>Q165*H165</f>
        <v>0</v>
      </c>
      <c r="S165" s="150">
        <v>0</v>
      </c>
      <c r="T165" s="151">
        <f>S165*H165</f>
        <v>0</v>
      </c>
      <c r="U165" s="30"/>
      <c r="V165" s="30"/>
      <c r="W165" s="30"/>
      <c r="X165" s="30"/>
      <c r="Y165" s="30"/>
      <c r="Z165" s="30"/>
      <c r="AA165" s="30"/>
      <c r="AB165" s="30"/>
      <c r="AC165" s="30"/>
      <c r="AD165" s="30"/>
      <c r="AE165" s="30"/>
      <c r="AR165" s="152" t="s">
        <v>162</v>
      </c>
      <c r="AT165" s="152" t="s">
        <v>164</v>
      </c>
      <c r="AU165" s="152" t="s">
        <v>86</v>
      </c>
      <c r="AY165" s="15" t="s">
        <v>163</v>
      </c>
      <c r="BE165" s="153">
        <f>IF(N165="základní",J165,0)</f>
        <v>0</v>
      </c>
      <c r="BF165" s="153">
        <f>IF(N165="snížená",J165,0)</f>
        <v>0</v>
      </c>
      <c r="BG165" s="153">
        <f>IF(N165="zákl. přenesená",J165,0)</f>
        <v>0</v>
      </c>
      <c r="BH165" s="153">
        <f>IF(N165="sníž. přenesená",J165,0)</f>
        <v>0</v>
      </c>
      <c r="BI165" s="153">
        <f>IF(N165="nulová",J165,0)</f>
        <v>0</v>
      </c>
      <c r="BJ165" s="15" t="s">
        <v>84</v>
      </c>
      <c r="BK165" s="153">
        <f>ROUND(I165*H165,2)</f>
        <v>0</v>
      </c>
      <c r="BL165" s="15" t="s">
        <v>162</v>
      </c>
      <c r="BM165" s="152" t="s">
        <v>1894</v>
      </c>
    </row>
    <row r="166" spans="1:65" s="2" customFormat="1" ht="37.9" customHeight="1">
      <c r="A166" s="30"/>
      <c r="B166" s="140"/>
      <c r="C166" s="141" t="s">
        <v>285</v>
      </c>
      <c r="D166" s="141" t="s">
        <v>164</v>
      </c>
      <c r="E166" s="142" t="s">
        <v>1895</v>
      </c>
      <c r="F166" s="143" t="s">
        <v>1896</v>
      </c>
      <c r="G166" s="144" t="s">
        <v>253</v>
      </c>
      <c r="H166" s="145">
        <v>94.388000000000005</v>
      </c>
      <c r="I166" s="146"/>
      <c r="J166" s="147">
        <f>ROUND(I166*H166,2)</f>
        <v>0</v>
      </c>
      <c r="K166" s="143" t="s">
        <v>227</v>
      </c>
      <c r="L166" s="31"/>
      <c r="M166" s="148" t="s">
        <v>1</v>
      </c>
      <c r="N166" s="149" t="s">
        <v>41</v>
      </c>
      <c r="O166" s="56"/>
      <c r="P166" s="150">
        <f>O166*H166</f>
        <v>0</v>
      </c>
      <c r="Q166" s="150">
        <v>0</v>
      </c>
      <c r="R166" s="150">
        <f>Q166*H166</f>
        <v>0</v>
      </c>
      <c r="S166" s="150">
        <v>2.9000000000000001E-2</v>
      </c>
      <c r="T166" s="151">
        <f>S166*H166</f>
        <v>2.7372520000000002</v>
      </c>
      <c r="U166" s="30"/>
      <c r="V166" s="30"/>
      <c r="W166" s="30"/>
      <c r="X166" s="30"/>
      <c r="Y166" s="30"/>
      <c r="Z166" s="30"/>
      <c r="AA166" s="30"/>
      <c r="AB166" s="30"/>
      <c r="AC166" s="30"/>
      <c r="AD166" s="30"/>
      <c r="AE166" s="30"/>
      <c r="AR166" s="152" t="s">
        <v>162</v>
      </c>
      <c r="AT166" s="152" t="s">
        <v>164</v>
      </c>
      <c r="AU166" s="152" t="s">
        <v>86</v>
      </c>
      <c r="AY166" s="15" t="s">
        <v>163</v>
      </c>
      <c r="BE166" s="153">
        <f>IF(N166="základní",J166,0)</f>
        <v>0</v>
      </c>
      <c r="BF166" s="153">
        <f>IF(N166="snížená",J166,0)</f>
        <v>0</v>
      </c>
      <c r="BG166" s="153">
        <f>IF(N166="zákl. přenesená",J166,0)</f>
        <v>0</v>
      </c>
      <c r="BH166" s="153">
        <f>IF(N166="sníž. přenesená",J166,0)</f>
        <v>0</v>
      </c>
      <c r="BI166" s="153">
        <f>IF(N166="nulová",J166,0)</f>
        <v>0</v>
      </c>
      <c r="BJ166" s="15" t="s">
        <v>84</v>
      </c>
      <c r="BK166" s="153">
        <f>ROUND(I166*H166,2)</f>
        <v>0</v>
      </c>
      <c r="BL166" s="15" t="s">
        <v>162</v>
      </c>
      <c r="BM166" s="152" t="s">
        <v>1897</v>
      </c>
    </row>
    <row r="167" spans="1:65" s="13" customFormat="1" ht="11.25">
      <c r="B167" s="165"/>
      <c r="D167" s="166" t="s">
        <v>229</v>
      </c>
      <c r="E167" s="167" t="s">
        <v>1</v>
      </c>
      <c r="F167" s="168" t="s">
        <v>1898</v>
      </c>
      <c r="H167" s="169">
        <v>106.3</v>
      </c>
      <c r="I167" s="170"/>
      <c r="L167" s="165"/>
      <c r="M167" s="171"/>
      <c r="N167" s="172"/>
      <c r="O167" s="172"/>
      <c r="P167" s="172"/>
      <c r="Q167" s="172"/>
      <c r="R167" s="172"/>
      <c r="S167" s="172"/>
      <c r="T167" s="173"/>
      <c r="AT167" s="167" t="s">
        <v>229</v>
      </c>
      <c r="AU167" s="167" t="s">
        <v>86</v>
      </c>
      <c r="AV167" s="13" t="s">
        <v>86</v>
      </c>
      <c r="AW167" s="13" t="s">
        <v>32</v>
      </c>
      <c r="AX167" s="13" t="s">
        <v>76</v>
      </c>
      <c r="AY167" s="167" t="s">
        <v>163</v>
      </c>
    </row>
    <row r="168" spans="1:65" s="13" customFormat="1" ht="11.25">
      <c r="B168" s="165"/>
      <c r="D168" s="166" t="s">
        <v>229</v>
      </c>
      <c r="E168" s="167" t="s">
        <v>1</v>
      </c>
      <c r="F168" s="168" t="s">
        <v>1854</v>
      </c>
      <c r="H168" s="169">
        <v>-1.232</v>
      </c>
      <c r="I168" s="170"/>
      <c r="L168" s="165"/>
      <c r="M168" s="171"/>
      <c r="N168" s="172"/>
      <c r="O168" s="172"/>
      <c r="P168" s="172"/>
      <c r="Q168" s="172"/>
      <c r="R168" s="172"/>
      <c r="S168" s="172"/>
      <c r="T168" s="173"/>
      <c r="AT168" s="167" t="s">
        <v>229</v>
      </c>
      <c r="AU168" s="167" t="s">
        <v>86</v>
      </c>
      <c r="AV168" s="13" t="s">
        <v>86</v>
      </c>
      <c r="AW168" s="13" t="s">
        <v>32</v>
      </c>
      <c r="AX168" s="13" t="s">
        <v>76</v>
      </c>
      <c r="AY168" s="167" t="s">
        <v>163</v>
      </c>
    </row>
    <row r="169" spans="1:65" s="13" customFormat="1" ht="11.25">
      <c r="B169" s="165"/>
      <c r="D169" s="166" t="s">
        <v>229</v>
      </c>
      <c r="E169" s="167" t="s">
        <v>1</v>
      </c>
      <c r="F169" s="168" t="s">
        <v>1855</v>
      </c>
      <c r="H169" s="169">
        <v>-6.3689999999999998</v>
      </c>
      <c r="I169" s="170"/>
      <c r="L169" s="165"/>
      <c r="M169" s="171"/>
      <c r="N169" s="172"/>
      <c r="O169" s="172"/>
      <c r="P169" s="172"/>
      <c r="Q169" s="172"/>
      <c r="R169" s="172"/>
      <c r="S169" s="172"/>
      <c r="T169" s="173"/>
      <c r="AT169" s="167" t="s">
        <v>229</v>
      </c>
      <c r="AU169" s="167" t="s">
        <v>86</v>
      </c>
      <c r="AV169" s="13" t="s">
        <v>86</v>
      </c>
      <c r="AW169" s="13" t="s">
        <v>32</v>
      </c>
      <c r="AX169" s="13" t="s">
        <v>76</v>
      </c>
      <c r="AY169" s="167" t="s">
        <v>163</v>
      </c>
    </row>
    <row r="170" spans="1:65" s="13" customFormat="1" ht="11.25">
      <c r="B170" s="165"/>
      <c r="D170" s="166" t="s">
        <v>229</v>
      </c>
      <c r="E170" s="167" t="s">
        <v>1</v>
      </c>
      <c r="F170" s="168" t="s">
        <v>1856</v>
      </c>
      <c r="H170" s="169">
        <v>-8.7360000000000007</v>
      </c>
      <c r="I170" s="170"/>
      <c r="L170" s="165"/>
      <c r="M170" s="171"/>
      <c r="N170" s="172"/>
      <c r="O170" s="172"/>
      <c r="P170" s="172"/>
      <c r="Q170" s="172"/>
      <c r="R170" s="172"/>
      <c r="S170" s="172"/>
      <c r="T170" s="173"/>
      <c r="AT170" s="167" t="s">
        <v>229</v>
      </c>
      <c r="AU170" s="167" t="s">
        <v>86</v>
      </c>
      <c r="AV170" s="13" t="s">
        <v>86</v>
      </c>
      <c r="AW170" s="13" t="s">
        <v>32</v>
      </c>
      <c r="AX170" s="13" t="s">
        <v>76</v>
      </c>
      <c r="AY170" s="167" t="s">
        <v>163</v>
      </c>
    </row>
    <row r="171" spans="1:65" s="13" customFormat="1" ht="11.25">
      <c r="B171" s="165"/>
      <c r="D171" s="166" t="s">
        <v>229</v>
      </c>
      <c r="E171" s="167" t="s">
        <v>1</v>
      </c>
      <c r="F171" s="168" t="s">
        <v>1857</v>
      </c>
      <c r="H171" s="169">
        <v>-1.6759999999999999</v>
      </c>
      <c r="I171" s="170"/>
      <c r="L171" s="165"/>
      <c r="M171" s="171"/>
      <c r="N171" s="172"/>
      <c r="O171" s="172"/>
      <c r="P171" s="172"/>
      <c r="Q171" s="172"/>
      <c r="R171" s="172"/>
      <c r="S171" s="172"/>
      <c r="T171" s="173"/>
      <c r="AT171" s="167" t="s">
        <v>229</v>
      </c>
      <c r="AU171" s="167" t="s">
        <v>86</v>
      </c>
      <c r="AV171" s="13" t="s">
        <v>86</v>
      </c>
      <c r="AW171" s="13" t="s">
        <v>32</v>
      </c>
      <c r="AX171" s="13" t="s">
        <v>76</v>
      </c>
      <c r="AY171" s="167" t="s">
        <v>163</v>
      </c>
    </row>
    <row r="172" spans="1:65" s="13" customFormat="1" ht="11.25">
      <c r="B172" s="165"/>
      <c r="D172" s="166" t="s">
        <v>229</v>
      </c>
      <c r="E172" s="167" t="s">
        <v>1</v>
      </c>
      <c r="F172" s="168" t="s">
        <v>1858</v>
      </c>
      <c r="H172" s="169">
        <v>-2.2040000000000002</v>
      </c>
      <c r="I172" s="170"/>
      <c r="L172" s="165"/>
      <c r="M172" s="171"/>
      <c r="N172" s="172"/>
      <c r="O172" s="172"/>
      <c r="P172" s="172"/>
      <c r="Q172" s="172"/>
      <c r="R172" s="172"/>
      <c r="S172" s="172"/>
      <c r="T172" s="173"/>
      <c r="AT172" s="167" t="s">
        <v>229</v>
      </c>
      <c r="AU172" s="167" t="s">
        <v>86</v>
      </c>
      <c r="AV172" s="13" t="s">
        <v>86</v>
      </c>
      <c r="AW172" s="13" t="s">
        <v>32</v>
      </c>
      <c r="AX172" s="13" t="s">
        <v>76</v>
      </c>
      <c r="AY172" s="167" t="s">
        <v>163</v>
      </c>
    </row>
    <row r="173" spans="1:65" s="13" customFormat="1" ht="11.25">
      <c r="B173" s="165"/>
      <c r="D173" s="166" t="s">
        <v>229</v>
      </c>
      <c r="E173" s="167" t="s">
        <v>1</v>
      </c>
      <c r="F173" s="168" t="s">
        <v>1859</v>
      </c>
      <c r="H173" s="169">
        <v>8.3049999999999997</v>
      </c>
      <c r="I173" s="170"/>
      <c r="L173" s="165"/>
      <c r="M173" s="171"/>
      <c r="N173" s="172"/>
      <c r="O173" s="172"/>
      <c r="P173" s="172"/>
      <c r="Q173" s="172"/>
      <c r="R173" s="172"/>
      <c r="S173" s="172"/>
      <c r="T173" s="173"/>
      <c r="AT173" s="167" t="s">
        <v>229</v>
      </c>
      <c r="AU173" s="167" t="s">
        <v>86</v>
      </c>
      <c r="AV173" s="13" t="s">
        <v>86</v>
      </c>
      <c r="AW173" s="13" t="s">
        <v>32</v>
      </c>
      <c r="AX173" s="13" t="s">
        <v>76</v>
      </c>
      <c r="AY173" s="167" t="s">
        <v>163</v>
      </c>
    </row>
    <row r="174" spans="1:65" s="2" customFormat="1" ht="37.9" customHeight="1">
      <c r="A174" s="30"/>
      <c r="B174" s="140"/>
      <c r="C174" s="141" t="s">
        <v>289</v>
      </c>
      <c r="D174" s="141" t="s">
        <v>164</v>
      </c>
      <c r="E174" s="142" t="s">
        <v>1899</v>
      </c>
      <c r="F174" s="143" t="s">
        <v>1900</v>
      </c>
      <c r="G174" s="144" t="s">
        <v>253</v>
      </c>
      <c r="H174" s="145">
        <v>11.6</v>
      </c>
      <c r="I174" s="146"/>
      <c r="J174" s="147">
        <f>ROUND(I174*H174,2)</f>
        <v>0</v>
      </c>
      <c r="K174" s="143" t="s">
        <v>227</v>
      </c>
      <c r="L174" s="31"/>
      <c r="M174" s="148" t="s">
        <v>1</v>
      </c>
      <c r="N174" s="149" t="s">
        <v>41</v>
      </c>
      <c r="O174" s="56"/>
      <c r="P174" s="150">
        <f>O174*H174</f>
        <v>0</v>
      </c>
      <c r="Q174" s="150">
        <v>0</v>
      </c>
      <c r="R174" s="150">
        <f>Q174*H174</f>
        <v>0</v>
      </c>
      <c r="S174" s="150">
        <v>5.8999999999999997E-2</v>
      </c>
      <c r="T174" s="151">
        <f>S174*H174</f>
        <v>0.6843999999999999</v>
      </c>
      <c r="U174" s="30"/>
      <c r="V174" s="30"/>
      <c r="W174" s="30"/>
      <c r="X174" s="30"/>
      <c r="Y174" s="30"/>
      <c r="Z174" s="30"/>
      <c r="AA174" s="30"/>
      <c r="AB174" s="30"/>
      <c r="AC174" s="30"/>
      <c r="AD174" s="30"/>
      <c r="AE174" s="30"/>
      <c r="AR174" s="152" t="s">
        <v>162</v>
      </c>
      <c r="AT174" s="152" t="s">
        <v>164</v>
      </c>
      <c r="AU174" s="152" t="s">
        <v>86</v>
      </c>
      <c r="AY174" s="15" t="s">
        <v>163</v>
      </c>
      <c r="BE174" s="153">
        <f>IF(N174="základní",J174,0)</f>
        <v>0</v>
      </c>
      <c r="BF174" s="153">
        <f>IF(N174="snížená",J174,0)</f>
        <v>0</v>
      </c>
      <c r="BG174" s="153">
        <f>IF(N174="zákl. přenesená",J174,0)</f>
        <v>0</v>
      </c>
      <c r="BH174" s="153">
        <f>IF(N174="sníž. přenesená",J174,0)</f>
        <v>0</v>
      </c>
      <c r="BI174" s="153">
        <f>IF(N174="nulová",J174,0)</f>
        <v>0</v>
      </c>
      <c r="BJ174" s="15" t="s">
        <v>84</v>
      </c>
      <c r="BK174" s="153">
        <f>ROUND(I174*H174,2)</f>
        <v>0</v>
      </c>
      <c r="BL174" s="15" t="s">
        <v>162</v>
      </c>
      <c r="BM174" s="152" t="s">
        <v>1901</v>
      </c>
    </row>
    <row r="175" spans="1:65" s="13" customFormat="1" ht="11.25">
      <c r="B175" s="165"/>
      <c r="D175" s="166" t="s">
        <v>229</v>
      </c>
      <c r="E175" s="167" t="s">
        <v>1</v>
      </c>
      <c r="F175" s="168" t="s">
        <v>1846</v>
      </c>
      <c r="H175" s="169">
        <v>11.6</v>
      </c>
      <c r="I175" s="170"/>
      <c r="L175" s="165"/>
      <c r="M175" s="171"/>
      <c r="N175" s="172"/>
      <c r="O175" s="172"/>
      <c r="P175" s="172"/>
      <c r="Q175" s="172"/>
      <c r="R175" s="172"/>
      <c r="S175" s="172"/>
      <c r="T175" s="173"/>
      <c r="AT175" s="167" t="s">
        <v>229</v>
      </c>
      <c r="AU175" s="167" t="s">
        <v>86</v>
      </c>
      <c r="AV175" s="13" t="s">
        <v>86</v>
      </c>
      <c r="AW175" s="13" t="s">
        <v>32</v>
      </c>
      <c r="AX175" s="13" t="s">
        <v>84</v>
      </c>
      <c r="AY175" s="167" t="s">
        <v>163</v>
      </c>
    </row>
    <row r="176" spans="1:65" s="11" customFormat="1" ht="22.9" customHeight="1">
      <c r="B176" s="129"/>
      <c r="D176" s="130" t="s">
        <v>75</v>
      </c>
      <c r="E176" s="163" t="s">
        <v>568</v>
      </c>
      <c r="F176" s="163" t="s">
        <v>569</v>
      </c>
      <c r="I176" s="132"/>
      <c r="J176" s="164">
        <f>BK176</f>
        <v>0</v>
      </c>
      <c r="L176" s="129"/>
      <c r="M176" s="134"/>
      <c r="N176" s="135"/>
      <c r="O176" s="135"/>
      <c r="P176" s="136">
        <f>SUM(P177:P180)</f>
        <v>0</v>
      </c>
      <c r="Q176" s="135"/>
      <c r="R176" s="136">
        <f>SUM(R177:R180)</f>
        <v>0</v>
      </c>
      <c r="S176" s="135"/>
      <c r="T176" s="137">
        <f>SUM(T177:T180)</f>
        <v>0</v>
      </c>
      <c r="AR176" s="130" t="s">
        <v>84</v>
      </c>
      <c r="AT176" s="138" t="s">
        <v>75</v>
      </c>
      <c r="AU176" s="138" t="s">
        <v>84</v>
      </c>
      <c r="AY176" s="130" t="s">
        <v>163</v>
      </c>
      <c r="BK176" s="139">
        <f>SUM(BK177:BK180)</f>
        <v>0</v>
      </c>
    </row>
    <row r="177" spans="1:65" s="2" customFormat="1" ht="24.2" customHeight="1">
      <c r="A177" s="30"/>
      <c r="B177" s="140"/>
      <c r="C177" s="141" t="s">
        <v>293</v>
      </c>
      <c r="D177" s="141" t="s">
        <v>164</v>
      </c>
      <c r="E177" s="142" t="s">
        <v>583</v>
      </c>
      <c r="F177" s="143" t="s">
        <v>584</v>
      </c>
      <c r="G177" s="144" t="s">
        <v>245</v>
      </c>
      <c r="H177" s="145">
        <v>3.4710000000000001</v>
      </c>
      <c r="I177" s="146"/>
      <c r="J177" s="147">
        <f>ROUND(I177*H177,2)</f>
        <v>0</v>
      </c>
      <c r="K177" s="143" t="s">
        <v>227</v>
      </c>
      <c r="L177" s="31"/>
      <c r="M177" s="148" t="s">
        <v>1</v>
      </c>
      <c r="N177" s="149" t="s">
        <v>41</v>
      </c>
      <c r="O177" s="56"/>
      <c r="P177" s="150">
        <f>O177*H177</f>
        <v>0</v>
      </c>
      <c r="Q177" s="150">
        <v>0</v>
      </c>
      <c r="R177" s="150">
        <f>Q177*H177</f>
        <v>0</v>
      </c>
      <c r="S177" s="150">
        <v>0</v>
      </c>
      <c r="T177" s="151">
        <f>S177*H177</f>
        <v>0</v>
      </c>
      <c r="U177" s="30"/>
      <c r="V177" s="30"/>
      <c r="W177" s="30"/>
      <c r="X177" s="30"/>
      <c r="Y177" s="30"/>
      <c r="Z177" s="30"/>
      <c r="AA177" s="30"/>
      <c r="AB177" s="30"/>
      <c r="AC177" s="30"/>
      <c r="AD177" s="30"/>
      <c r="AE177" s="30"/>
      <c r="AR177" s="152" t="s">
        <v>162</v>
      </c>
      <c r="AT177" s="152" t="s">
        <v>164</v>
      </c>
      <c r="AU177" s="152" t="s">
        <v>86</v>
      </c>
      <c r="AY177" s="15" t="s">
        <v>163</v>
      </c>
      <c r="BE177" s="153">
        <f>IF(N177="základní",J177,0)</f>
        <v>0</v>
      </c>
      <c r="BF177" s="153">
        <f>IF(N177="snížená",J177,0)</f>
        <v>0</v>
      </c>
      <c r="BG177" s="153">
        <f>IF(N177="zákl. přenesená",J177,0)</f>
        <v>0</v>
      </c>
      <c r="BH177" s="153">
        <f>IF(N177="sníž. přenesená",J177,0)</f>
        <v>0</v>
      </c>
      <c r="BI177" s="153">
        <f>IF(N177="nulová",J177,0)</f>
        <v>0</v>
      </c>
      <c r="BJ177" s="15" t="s">
        <v>84</v>
      </c>
      <c r="BK177" s="153">
        <f>ROUND(I177*H177,2)</f>
        <v>0</v>
      </c>
      <c r="BL177" s="15" t="s">
        <v>162</v>
      </c>
      <c r="BM177" s="152" t="s">
        <v>1902</v>
      </c>
    </row>
    <row r="178" spans="1:65" s="2" customFormat="1" ht="24.2" customHeight="1">
      <c r="A178" s="30"/>
      <c r="B178" s="140"/>
      <c r="C178" s="141" t="s">
        <v>297</v>
      </c>
      <c r="D178" s="141" t="s">
        <v>164</v>
      </c>
      <c r="E178" s="142" t="s">
        <v>587</v>
      </c>
      <c r="F178" s="143" t="s">
        <v>588</v>
      </c>
      <c r="G178" s="144" t="s">
        <v>245</v>
      </c>
      <c r="H178" s="145">
        <v>31.239000000000001</v>
      </c>
      <c r="I178" s="146"/>
      <c r="J178" s="147">
        <f>ROUND(I178*H178,2)</f>
        <v>0</v>
      </c>
      <c r="K178" s="143" t="s">
        <v>227</v>
      </c>
      <c r="L178" s="31"/>
      <c r="M178" s="148" t="s">
        <v>1</v>
      </c>
      <c r="N178" s="149" t="s">
        <v>41</v>
      </c>
      <c r="O178" s="56"/>
      <c r="P178" s="150">
        <f>O178*H178</f>
        <v>0</v>
      </c>
      <c r="Q178" s="150">
        <v>0</v>
      </c>
      <c r="R178" s="150">
        <f>Q178*H178</f>
        <v>0</v>
      </c>
      <c r="S178" s="150">
        <v>0</v>
      </c>
      <c r="T178" s="151">
        <f>S178*H178</f>
        <v>0</v>
      </c>
      <c r="U178" s="30"/>
      <c r="V178" s="30"/>
      <c r="W178" s="30"/>
      <c r="X178" s="30"/>
      <c r="Y178" s="30"/>
      <c r="Z178" s="30"/>
      <c r="AA178" s="30"/>
      <c r="AB178" s="30"/>
      <c r="AC178" s="30"/>
      <c r="AD178" s="30"/>
      <c r="AE178" s="30"/>
      <c r="AR178" s="152" t="s">
        <v>162</v>
      </c>
      <c r="AT178" s="152" t="s">
        <v>164</v>
      </c>
      <c r="AU178" s="152" t="s">
        <v>86</v>
      </c>
      <c r="AY178" s="15" t="s">
        <v>163</v>
      </c>
      <c r="BE178" s="153">
        <f>IF(N178="základní",J178,0)</f>
        <v>0</v>
      </c>
      <c r="BF178" s="153">
        <f>IF(N178="snížená",J178,0)</f>
        <v>0</v>
      </c>
      <c r="BG178" s="153">
        <f>IF(N178="zákl. přenesená",J178,0)</f>
        <v>0</v>
      </c>
      <c r="BH178" s="153">
        <f>IF(N178="sníž. přenesená",J178,0)</f>
        <v>0</v>
      </c>
      <c r="BI178" s="153">
        <f>IF(N178="nulová",J178,0)</f>
        <v>0</v>
      </c>
      <c r="BJ178" s="15" t="s">
        <v>84</v>
      </c>
      <c r="BK178" s="153">
        <f>ROUND(I178*H178,2)</f>
        <v>0</v>
      </c>
      <c r="BL178" s="15" t="s">
        <v>162</v>
      </c>
      <c r="BM178" s="152" t="s">
        <v>1903</v>
      </c>
    </row>
    <row r="179" spans="1:65" s="13" customFormat="1" ht="11.25">
      <c r="B179" s="165"/>
      <c r="D179" s="166" t="s">
        <v>229</v>
      </c>
      <c r="F179" s="168" t="s">
        <v>1904</v>
      </c>
      <c r="H179" s="169">
        <v>31.239000000000001</v>
      </c>
      <c r="I179" s="170"/>
      <c r="L179" s="165"/>
      <c r="M179" s="171"/>
      <c r="N179" s="172"/>
      <c r="O179" s="172"/>
      <c r="P179" s="172"/>
      <c r="Q179" s="172"/>
      <c r="R179" s="172"/>
      <c r="S179" s="172"/>
      <c r="T179" s="173"/>
      <c r="AT179" s="167" t="s">
        <v>229</v>
      </c>
      <c r="AU179" s="167" t="s">
        <v>86</v>
      </c>
      <c r="AV179" s="13" t="s">
        <v>86</v>
      </c>
      <c r="AW179" s="13" t="s">
        <v>3</v>
      </c>
      <c r="AX179" s="13" t="s">
        <v>84</v>
      </c>
      <c r="AY179" s="167" t="s">
        <v>163</v>
      </c>
    </row>
    <row r="180" spans="1:65" s="2" customFormat="1" ht="33" customHeight="1">
      <c r="A180" s="30"/>
      <c r="B180" s="140"/>
      <c r="C180" s="141" t="s">
        <v>301</v>
      </c>
      <c r="D180" s="141" t="s">
        <v>164</v>
      </c>
      <c r="E180" s="142" t="s">
        <v>592</v>
      </c>
      <c r="F180" s="143" t="s">
        <v>593</v>
      </c>
      <c r="G180" s="144" t="s">
        <v>245</v>
      </c>
      <c r="H180" s="145">
        <v>3.4710000000000001</v>
      </c>
      <c r="I180" s="146"/>
      <c r="J180" s="147">
        <f>ROUND(I180*H180,2)</f>
        <v>0</v>
      </c>
      <c r="K180" s="143" t="s">
        <v>227</v>
      </c>
      <c r="L180" s="31"/>
      <c r="M180" s="148" t="s">
        <v>1</v>
      </c>
      <c r="N180" s="149" t="s">
        <v>41</v>
      </c>
      <c r="O180" s="56"/>
      <c r="P180" s="150">
        <f>O180*H180</f>
        <v>0</v>
      </c>
      <c r="Q180" s="150">
        <v>0</v>
      </c>
      <c r="R180" s="150">
        <f>Q180*H180</f>
        <v>0</v>
      </c>
      <c r="S180" s="150">
        <v>0</v>
      </c>
      <c r="T180" s="151">
        <f>S180*H180</f>
        <v>0</v>
      </c>
      <c r="U180" s="30"/>
      <c r="V180" s="30"/>
      <c r="W180" s="30"/>
      <c r="X180" s="30"/>
      <c r="Y180" s="30"/>
      <c r="Z180" s="30"/>
      <c r="AA180" s="30"/>
      <c r="AB180" s="30"/>
      <c r="AC180" s="30"/>
      <c r="AD180" s="30"/>
      <c r="AE180" s="30"/>
      <c r="AR180" s="152" t="s">
        <v>162</v>
      </c>
      <c r="AT180" s="152" t="s">
        <v>164</v>
      </c>
      <c r="AU180" s="152" t="s">
        <v>86</v>
      </c>
      <c r="AY180" s="15" t="s">
        <v>163</v>
      </c>
      <c r="BE180" s="153">
        <f>IF(N180="základní",J180,0)</f>
        <v>0</v>
      </c>
      <c r="BF180" s="153">
        <f>IF(N180="snížená",J180,0)</f>
        <v>0</v>
      </c>
      <c r="BG180" s="153">
        <f>IF(N180="zákl. přenesená",J180,0)</f>
        <v>0</v>
      </c>
      <c r="BH180" s="153">
        <f>IF(N180="sníž. přenesená",J180,0)</f>
        <v>0</v>
      </c>
      <c r="BI180" s="153">
        <f>IF(N180="nulová",J180,0)</f>
        <v>0</v>
      </c>
      <c r="BJ180" s="15" t="s">
        <v>84</v>
      </c>
      <c r="BK180" s="153">
        <f>ROUND(I180*H180,2)</f>
        <v>0</v>
      </c>
      <c r="BL180" s="15" t="s">
        <v>162</v>
      </c>
      <c r="BM180" s="152" t="s">
        <v>1905</v>
      </c>
    </row>
    <row r="181" spans="1:65" s="11" customFormat="1" ht="22.9" customHeight="1">
      <c r="B181" s="129"/>
      <c r="D181" s="130" t="s">
        <v>75</v>
      </c>
      <c r="E181" s="163" t="s">
        <v>604</v>
      </c>
      <c r="F181" s="163" t="s">
        <v>605</v>
      </c>
      <c r="I181" s="132"/>
      <c r="J181" s="164">
        <f>BK181</f>
        <v>0</v>
      </c>
      <c r="L181" s="129"/>
      <c r="M181" s="134"/>
      <c r="N181" s="135"/>
      <c r="O181" s="135"/>
      <c r="P181" s="136">
        <f>P182</f>
        <v>0</v>
      </c>
      <c r="Q181" s="135"/>
      <c r="R181" s="136">
        <f>R182</f>
        <v>0</v>
      </c>
      <c r="S181" s="135"/>
      <c r="T181" s="137">
        <f>T182</f>
        <v>0</v>
      </c>
      <c r="AR181" s="130" t="s">
        <v>84</v>
      </c>
      <c r="AT181" s="138" t="s">
        <v>75</v>
      </c>
      <c r="AU181" s="138" t="s">
        <v>84</v>
      </c>
      <c r="AY181" s="130" t="s">
        <v>163</v>
      </c>
      <c r="BK181" s="139">
        <f>BK182</f>
        <v>0</v>
      </c>
    </row>
    <row r="182" spans="1:65" s="2" customFormat="1" ht="24.2" customHeight="1">
      <c r="A182" s="30"/>
      <c r="B182" s="140"/>
      <c r="C182" s="141" t="s">
        <v>93</v>
      </c>
      <c r="D182" s="141" t="s">
        <v>164</v>
      </c>
      <c r="E182" s="142" t="s">
        <v>1434</v>
      </c>
      <c r="F182" s="143" t="s">
        <v>1435</v>
      </c>
      <c r="G182" s="144" t="s">
        <v>245</v>
      </c>
      <c r="H182" s="145">
        <v>2.56</v>
      </c>
      <c r="I182" s="146"/>
      <c r="J182" s="147">
        <f>ROUND(I182*H182,2)</f>
        <v>0</v>
      </c>
      <c r="K182" s="143" t="s">
        <v>227</v>
      </c>
      <c r="L182" s="31"/>
      <c r="M182" s="148" t="s">
        <v>1</v>
      </c>
      <c r="N182" s="149" t="s">
        <v>41</v>
      </c>
      <c r="O182" s="56"/>
      <c r="P182" s="150">
        <f>O182*H182</f>
        <v>0</v>
      </c>
      <c r="Q182" s="150">
        <v>0</v>
      </c>
      <c r="R182" s="150">
        <f>Q182*H182</f>
        <v>0</v>
      </c>
      <c r="S182" s="150">
        <v>0</v>
      </c>
      <c r="T182" s="151">
        <f>S182*H182</f>
        <v>0</v>
      </c>
      <c r="U182" s="30"/>
      <c r="V182" s="30"/>
      <c r="W182" s="30"/>
      <c r="X182" s="30"/>
      <c r="Y182" s="30"/>
      <c r="Z182" s="30"/>
      <c r="AA182" s="30"/>
      <c r="AB182" s="30"/>
      <c r="AC182" s="30"/>
      <c r="AD182" s="30"/>
      <c r="AE182" s="30"/>
      <c r="AR182" s="152" t="s">
        <v>162</v>
      </c>
      <c r="AT182" s="152" t="s">
        <v>164</v>
      </c>
      <c r="AU182" s="152" t="s">
        <v>86</v>
      </c>
      <c r="AY182" s="15" t="s">
        <v>163</v>
      </c>
      <c r="BE182" s="153">
        <f>IF(N182="základní",J182,0)</f>
        <v>0</v>
      </c>
      <c r="BF182" s="153">
        <f>IF(N182="snížená",J182,0)</f>
        <v>0</v>
      </c>
      <c r="BG182" s="153">
        <f>IF(N182="zákl. přenesená",J182,0)</f>
        <v>0</v>
      </c>
      <c r="BH182" s="153">
        <f>IF(N182="sníž. přenesená",J182,0)</f>
        <v>0</v>
      </c>
      <c r="BI182" s="153">
        <f>IF(N182="nulová",J182,0)</f>
        <v>0</v>
      </c>
      <c r="BJ182" s="15" t="s">
        <v>84</v>
      </c>
      <c r="BK182" s="153">
        <f>ROUND(I182*H182,2)</f>
        <v>0</v>
      </c>
      <c r="BL182" s="15" t="s">
        <v>162</v>
      </c>
      <c r="BM182" s="152" t="s">
        <v>1906</v>
      </c>
    </row>
    <row r="183" spans="1:65" s="11" customFormat="1" ht="25.9" customHeight="1">
      <c r="B183" s="129"/>
      <c r="D183" s="130" t="s">
        <v>75</v>
      </c>
      <c r="E183" s="131" t="s">
        <v>610</v>
      </c>
      <c r="F183" s="131" t="s">
        <v>611</v>
      </c>
      <c r="I183" s="132"/>
      <c r="J183" s="133">
        <f>BK183</f>
        <v>0</v>
      </c>
      <c r="L183" s="129"/>
      <c r="M183" s="134"/>
      <c r="N183" s="135"/>
      <c r="O183" s="135"/>
      <c r="P183" s="136">
        <f>P184+P197</f>
        <v>0</v>
      </c>
      <c r="Q183" s="135"/>
      <c r="R183" s="136">
        <f>R184+R197</f>
        <v>0.12644522</v>
      </c>
      <c r="S183" s="135"/>
      <c r="T183" s="137">
        <f>T184+T197</f>
        <v>4.8845600000000003E-2</v>
      </c>
      <c r="AR183" s="130" t="s">
        <v>86</v>
      </c>
      <c r="AT183" s="138" t="s">
        <v>75</v>
      </c>
      <c r="AU183" s="138" t="s">
        <v>76</v>
      </c>
      <c r="AY183" s="130" t="s">
        <v>163</v>
      </c>
      <c r="BK183" s="139">
        <f>BK184+BK197</f>
        <v>0</v>
      </c>
    </row>
    <row r="184" spans="1:65" s="11" customFormat="1" ht="22.9" customHeight="1">
      <c r="B184" s="129"/>
      <c r="D184" s="130" t="s">
        <v>75</v>
      </c>
      <c r="E184" s="163" t="s">
        <v>1688</v>
      </c>
      <c r="F184" s="163" t="s">
        <v>1689</v>
      </c>
      <c r="I184" s="132"/>
      <c r="J184" s="164">
        <f>BK184</f>
        <v>0</v>
      </c>
      <c r="L184" s="129"/>
      <c r="M184" s="134"/>
      <c r="N184" s="135"/>
      <c r="O184" s="135"/>
      <c r="P184" s="136">
        <f>SUM(P185:P196)</f>
        <v>0</v>
      </c>
      <c r="Q184" s="135"/>
      <c r="R184" s="136">
        <f>SUM(R185:R196)</f>
        <v>2.68165E-2</v>
      </c>
      <c r="S184" s="135"/>
      <c r="T184" s="137">
        <f>SUM(T185:T196)</f>
        <v>4.8845600000000003E-2</v>
      </c>
      <c r="AR184" s="130" t="s">
        <v>86</v>
      </c>
      <c r="AT184" s="138" t="s">
        <v>75</v>
      </c>
      <c r="AU184" s="138" t="s">
        <v>84</v>
      </c>
      <c r="AY184" s="130" t="s">
        <v>163</v>
      </c>
      <c r="BK184" s="139">
        <f>SUM(BK185:BK196)</f>
        <v>0</v>
      </c>
    </row>
    <row r="185" spans="1:65" s="2" customFormat="1" ht="16.5" customHeight="1">
      <c r="A185" s="30"/>
      <c r="B185" s="140"/>
      <c r="C185" s="141" t="s">
        <v>7</v>
      </c>
      <c r="D185" s="141" t="s">
        <v>164</v>
      </c>
      <c r="E185" s="142" t="s">
        <v>1707</v>
      </c>
      <c r="F185" s="143" t="s">
        <v>1708</v>
      </c>
      <c r="G185" s="144" t="s">
        <v>329</v>
      </c>
      <c r="H185" s="145">
        <v>12.38</v>
      </c>
      <c r="I185" s="146"/>
      <c r="J185" s="147">
        <f>ROUND(I185*H185,2)</f>
        <v>0</v>
      </c>
      <c r="K185" s="143" t="s">
        <v>227</v>
      </c>
      <c r="L185" s="31"/>
      <c r="M185" s="148" t="s">
        <v>1</v>
      </c>
      <c r="N185" s="149" t="s">
        <v>41</v>
      </c>
      <c r="O185" s="56"/>
      <c r="P185" s="150">
        <f>O185*H185</f>
        <v>0</v>
      </c>
      <c r="Q185" s="150">
        <v>0</v>
      </c>
      <c r="R185" s="150">
        <f>Q185*H185</f>
        <v>0</v>
      </c>
      <c r="S185" s="150">
        <v>1.67E-3</v>
      </c>
      <c r="T185" s="151">
        <f>S185*H185</f>
        <v>2.0674600000000001E-2</v>
      </c>
      <c r="U185" s="30"/>
      <c r="V185" s="30"/>
      <c r="W185" s="30"/>
      <c r="X185" s="30"/>
      <c r="Y185" s="30"/>
      <c r="Z185" s="30"/>
      <c r="AA185" s="30"/>
      <c r="AB185" s="30"/>
      <c r="AC185" s="30"/>
      <c r="AD185" s="30"/>
      <c r="AE185" s="30"/>
      <c r="AR185" s="152" t="s">
        <v>289</v>
      </c>
      <c r="AT185" s="152" t="s">
        <v>164</v>
      </c>
      <c r="AU185" s="152" t="s">
        <v>86</v>
      </c>
      <c r="AY185" s="15" t="s">
        <v>163</v>
      </c>
      <c r="BE185" s="153">
        <f>IF(N185="základní",J185,0)</f>
        <v>0</v>
      </c>
      <c r="BF185" s="153">
        <f>IF(N185="snížená",J185,0)</f>
        <v>0</v>
      </c>
      <c r="BG185" s="153">
        <f>IF(N185="zákl. přenesená",J185,0)</f>
        <v>0</v>
      </c>
      <c r="BH185" s="153">
        <f>IF(N185="sníž. přenesená",J185,0)</f>
        <v>0</v>
      </c>
      <c r="BI185" s="153">
        <f>IF(N185="nulová",J185,0)</f>
        <v>0</v>
      </c>
      <c r="BJ185" s="15" t="s">
        <v>84</v>
      </c>
      <c r="BK185" s="153">
        <f>ROUND(I185*H185,2)</f>
        <v>0</v>
      </c>
      <c r="BL185" s="15" t="s">
        <v>289</v>
      </c>
      <c r="BM185" s="152" t="s">
        <v>1907</v>
      </c>
    </row>
    <row r="186" spans="1:65" s="13" customFormat="1" ht="11.25">
      <c r="B186" s="165"/>
      <c r="D186" s="166" t="s">
        <v>229</v>
      </c>
      <c r="E186" s="167" t="s">
        <v>1</v>
      </c>
      <c r="F186" s="168" t="s">
        <v>1908</v>
      </c>
      <c r="H186" s="169">
        <v>12.38</v>
      </c>
      <c r="I186" s="170"/>
      <c r="L186" s="165"/>
      <c r="M186" s="171"/>
      <c r="N186" s="172"/>
      <c r="O186" s="172"/>
      <c r="P186" s="172"/>
      <c r="Q186" s="172"/>
      <c r="R186" s="172"/>
      <c r="S186" s="172"/>
      <c r="T186" s="173"/>
      <c r="AT186" s="167" t="s">
        <v>229</v>
      </c>
      <c r="AU186" s="167" t="s">
        <v>86</v>
      </c>
      <c r="AV186" s="13" t="s">
        <v>86</v>
      </c>
      <c r="AW186" s="13" t="s">
        <v>32</v>
      </c>
      <c r="AX186" s="13" t="s">
        <v>84</v>
      </c>
      <c r="AY186" s="167" t="s">
        <v>163</v>
      </c>
    </row>
    <row r="187" spans="1:65" s="2" customFormat="1" ht="16.5" customHeight="1">
      <c r="A187" s="30"/>
      <c r="B187" s="140"/>
      <c r="C187" s="141" t="s">
        <v>130</v>
      </c>
      <c r="D187" s="141" t="s">
        <v>164</v>
      </c>
      <c r="E187" s="142" t="s">
        <v>1909</v>
      </c>
      <c r="F187" s="143" t="s">
        <v>1910</v>
      </c>
      <c r="G187" s="144" t="s">
        <v>329</v>
      </c>
      <c r="H187" s="145">
        <v>7.15</v>
      </c>
      <c r="I187" s="146"/>
      <c r="J187" s="147">
        <f>ROUND(I187*H187,2)</f>
        <v>0</v>
      </c>
      <c r="K187" s="143" t="s">
        <v>227</v>
      </c>
      <c r="L187" s="31"/>
      <c r="M187" s="148" t="s">
        <v>1</v>
      </c>
      <c r="N187" s="149" t="s">
        <v>41</v>
      </c>
      <c r="O187" s="56"/>
      <c r="P187" s="150">
        <f>O187*H187</f>
        <v>0</v>
      </c>
      <c r="Q187" s="150">
        <v>0</v>
      </c>
      <c r="R187" s="150">
        <f>Q187*H187</f>
        <v>0</v>
      </c>
      <c r="S187" s="150">
        <v>3.9399999999999999E-3</v>
      </c>
      <c r="T187" s="151">
        <f>S187*H187</f>
        <v>2.8171000000000002E-2</v>
      </c>
      <c r="U187" s="30"/>
      <c r="V187" s="30"/>
      <c r="W187" s="30"/>
      <c r="X187" s="30"/>
      <c r="Y187" s="30"/>
      <c r="Z187" s="30"/>
      <c r="AA187" s="30"/>
      <c r="AB187" s="30"/>
      <c r="AC187" s="30"/>
      <c r="AD187" s="30"/>
      <c r="AE187" s="30"/>
      <c r="AR187" s="152" t="s">
        <v>289</v>
      </c>
      <c r="AT187" s="152" t="s">
        <v>164</v>
      </c>
      <c r="AU187" s="152" t="s">
        <v>86</v>
      </c>
      <c r="AY187" s="15" t="s">
        <v>163</v>
      </c>
      <c r="BE187" s="153">
        <f>IF(N187="základní",J187,0)</f>
        <v>0</v>
      </c>
      <c r="BF187" s="153">
        <f>IF(N187="snížená",J187,0)</f>
        <v>0</v>
      </c>
      <c r="BG187" s="153">
        <f>IF(N187="zákl. přenesená",J187,0)</f>
        <v>0</v>
      </c>
      <c r="BH187" s="153">
        <f>IF(N187="sníž. přenesená",J187,0)</f>
        <v>0</v>
      </c>
      <c r="BI187" s="153">
        <f>IF(N187="nulová",J187,0)</f>
        <v>0</v>
      </c>
      <c r="BJ187" s="15" t="s">
        <v>84</v>
      </c>
      <c r="BK187" s="153">
        <f>ROUND(I187*H187,2)</f>
        <v>0</v>
      </c>
      <c r="BL187" s="15" t="s">
        <v>289</v>
      </c>
      <c r="BM187" s="152" t="s">
        <v>1911</v>
      </c>
    </row>
    <row r="188" spans="1:65" s="2" customFormat="1" ht="24.2" customHeight="1">
      <c r="A188" s="30"/>
      <c r="B188" s="140"/>
      <c r="C188" s="141" t="s">
        <v>133</v>
      </c>
      <c r="D188" s="141" t="s">
        <v>164</v>
      </c>
      <c r="E188" s="142" t="s">
        <v>1737</v>
      </c>
      <c r="F188" s="143" t="s">
        <v>1912</v>
      </c>
      <c r="G188" s="144" t="s">
        <v>329</v>
      </c>
      <c r="H188" s="145">
        <v>10.58</v>
      </c>
      <c r="I188" s="146"/>
      <c r="J188" s="147">
        <f>ROUND(I188*H188,2)</f>
        <v>0</v>
      </c>
      <c r="K188" s="143" t="s">
        <v>227</v>
      </c>
      <c r="L188" s="31"/>
      <c r="M188" s="148" t="s">
        <v>1</v>
      </c>
      <c r="N188" s="149" t="s">
        <v>41</v>
      </c>
      <c r="O188" s="56"/>
      <c r="P188" s="150">
        <f>O188*H188</f>
        <v>0</v>
      </c>
      <c r="Q188" s="150">
        <v>1.4E-3</v>
      </c>
      <c r="R188" s="150">
        <f>Q188*H188</f>
        <v>1.4812000000000001E-2</v>
      </c>
      <c r="S188" s="150">
        <v>0</v>
      </c>
      <c r="T188" s="151">
        <f>S188*H188</f>
        <v>0</v>
      </c>
      <c r="U188" s="30"/>
      <c r="V188" s="30"/>
      <c r="W188" s="30"/>
      <c r="X188" s="30"/>
      <c r="Y188" s="30"/>
      <c r="Z188" s="30"/>
      <c r="AA188" s="30"/>
      <c r="AB188" s="30"/>
      <c r="AC188" s="30"/>
      <c r="AD188" s="30"/>
      <c r="AE188" s="30"/>
      <c r="AR188" s="152" t="s">
        <v>289</v>
      </c>
      <c r="AT188" s="152" t="s">
        <v>164</v>
      </c>
      <c r="AU188" s="152" t="s">
        <v>86</v>
      </c>
      <c r="AY188" s="15" t="s">
        <v>163</v>
      </c>
      <c r="BE188" s="153">
        <f>IF(N188="základní",J188,0)</f>
        <v>0</v>
      </c>
      <c r="BF188" s="153">
        <f>IF(N188="snížená",J188,0)</f>
        <v>0</v>
      </c>
      <c r="BG188" s="153">
        <f>IF(N188="zákl. přenesená",J188,0)</f>
        <v>0</v>
      </c>
      <c r="BH188" s="153">
        <f>IF(N188="sníž. přenesená",J188,0)</f>
        <v>0</v>
      </c>
      <c r="BI188" s="153">
        <f>IF(N188="nulová",J188,0)</f>
        <v>0</v>
      </c>
      <c r="BJ188" s="15" t="s">
        <v>84</v>
      </c>
      <c r="BK188" s="153">
        <f>ROUND(I188*H188,2)</f>
        <v>0</v>
      </c>
      <c r="BL188" s="15" t="s">
        <v>289</v>
      </c>
      <c r="BM188" s="152" t="s">
        <v>1913</v>
      </c>
    </row>
    <row r="189" spans="1:65" s="13" customFormat="1" ht="11.25">
      <c r="B189" s="165"/>
      <c r="D189" s="166" t="s">
        <v>229</v>
      </c>
      <c r="E189" s="167" t="s">
        <v>1</v>
      </c>
      <c r="F189" s="168" t="s">
        <v>1914</v>
      </c>
      <c r="H189" s="169">
        <v>3.42</v>
      </c>
      <c r="I189" s="170"/>
      <c r="L189" s="165"/>
      <c r="M189" s="171"/>
      <c r="N189" s="172"/>
      <c r="O189" s="172"/>
      <c r="P189" s="172"/>
      <c r="Q189" s="172"/>
      <c r="R189" s="172"/>
      <c r="S189" s="172"/>
      <c r="T189" s="173"/>
      <c r="AT189" s="167" t="s">
        <v>229</v>
      </c>
      <c r="AU189" s="167" t="s">
        <v>86</v>
      </c>
      <c r="AV189" s="13" t="s">
        <v>86</v>
      </c>
      <c r="AW189" s="13" t="s">
        <v>32</v>
      </c>
      <c r="AX189" s="13" t="s">
        <v>76</v>
      </c>
      <c r="AY189" s="167" t="s">
        <v>163</v>
      </c>
    </row>
    <row r="190" spans="1:65" s="13" customFormat="1" ht="11.25">
      <c r="B190" s="165"/>
      <c r="D190" s="166" t="s">
        <v>229</v>
      </c>
      <c r="E190" s="167" t="s">
        <v>1</v>
      </c>
      <c r="F190" s="168" t="s">
        <v>1915</v>
      </c>
      <c r="H190" s="169">
        <v>5.4</v>
      </c>
      <c r="I190" s="170"/>
      <c r="L190" s="165"/>
      <c r="M190" s="171"/>
      <c r="N190" s="172"/>
      <c r="O190" s="172"/>
      <c r="P190" s="172"/>
      <c r="Q190" s="172"/>
      <c r="R190" s="172"/>
      <c r="S190" s="172"/>
      <c r="T190" s="173"/>
      <c r="AT190" s="167" t="s">
        <v>229</v>
      </c>
      <c r="AU190" s="167" t="s">
        <v>86</v>
      </c>
      <c r="AV190" s="13" t="s">
        <v>86</v>
      </c>
      <c r="AW190" s="13" t="s">
        <v>32</v>
      </c>
      <c r="AX190" s="13" t="s">
        <v>76</v>
      </c>
      <c r="AY190" s="167" t="s">
        <v>163</v>
      </c>
    </row>
    <row r="191" spans="1:65" s="13" customFormat="1" ht="11.25">
      <c r="B191" s="165"/>
      <c r="D191" s="166" t="s">
        <v>229</v>
      </c>
      <c r="E191" s="167" t="s">
        <v>1</v>
      </c>
      <c r="F191" s="168" t="s">
        <v>1916</v>
      </c>
      <c r="H191" s="169">
        <v>1.76</v>
      </c>
      <c r="I191" s="170"/>
      <c r="L191" s="165"/>
      <c r="M191" s="171"/>
      <c r="N191" s="172"/>
      <c r="O191" s="172"/>
      <c r="P191" s="172"/>
      <c r="Q191" s="172"/>
      <c r="R191" s="172"/>
      <c r="S191" s="172"/>
      <c r="T191" s="173"/>
      <c r="AT191" s="167" t="s">
        <v>229</v>
      </c>
      <c r="AU191" s="167" t="s">
        <v>86</v>
      </c>
      <c r="AV191" s="13" t="s">
        <v>86</v>
      </c>
      <c r="AW191" s="13" t="s">
        <v>32</v>
      </c>
      <c r="AX191" s="13" t="s">
        <v>76</v>
      </c>
      <c r="AY191" s="167" t="s">
        <v>163</v>
      </c>
    </row>
    <row r="192" spans="1:65" s="2" customFormat="1" ht="24.2" customHeight="1">
      <c r="A192" s="30"/>
      <c r="B192" s="140"/>
      <c r="C192" s="141" t="s">
        <v>317</v>
      </c>
      <c r="D192" s="141" t="s">
        <v>164</v>
      </c>
      <c r="E192" s="142" t="s">
        <v>1917</v>
      </c>
      <c r="F192" s="143" t="s">
        <v>1918</v>
      </c>
      <c r="G192" s="144" t="s">
        <v>329</v>
      </c>
      <c r="H192" s="145">
        <v>1.8</v>
      </c>
      <c r="I192" s="146"/>
      <c r="J192" s="147">
        <f>ROUND(I192*H192,2)</f>
        <v>0</v>
      </c>
      <c r="K192" s="143" t="s">
        <v>227</v>
      </c>
      <c r="L192" s="31"/>
      <c r="M192" s="148" t="s">
        <v>1</v>
      </c>
      <c r="N192" s="149" t="s">
        <v>41</v>
      </c>
      <c r="O192" s="56"/>
      <c r="P192" s="150">
        <f>O192*H192</f>
        <v>0</v>
      </c>
      <c r="Q192" s="150">
        <v>2.2599999999999999E-3</v>
      </c>
      <c r="R192" s="150">
        <f>Q192*H192</f>
        <v>4.0679999999999996E-3</v>
      </c>
      <c r="S192" s="150">
        <v>0</v>
      </c>
      <c r="T192" s="151">
        <f>S192*H192</f>
        <v>0</v>
      </c>
      <c r="U192" s="30"/>
      <c r="V192" s="30"/>
      <c r="W192" s="30"/>
      <c r="X192" s="30"/>
      <c r="Y192" s="30"/>
      <c r="Z192" s="30"/>
      <c r="AA192" s="30"/>
      <c r="AB192" s="30"/>
      <c r="AC192" s="30"/>
      <c r="AD192" s="30"/>
      <c r="AE192" s="30"/>
      <c r="AR192" s="152" t="s">
        <v>289</v>
      </c>
      <c r="AT192" s="152" t="s">
        <v>164</v>
      </c>
      <c r="AU192" s="152" t="s">
        <v>86</v>
      </c>
      <c r="AY192" s="15" t="s">
        <v>163</v>
      </c>
      <c r="BE192" s="153">
        <f>IF(N192="základní",J192,0)</f>
        <v>0</v>
      </c>
      <c r="BF192" s="153">
        <f>IF(N192="snížená",J192,0)</f>
        <v>0</v>
      </c>
      <c r="BG192" s="153">
        <f>IF(N192="zákl. přenesená",J192,0)</f>
        <v>0</v>
      </c>
      <c r="BH192" s="153">
        <f>IF(N192="sníž. přenesená",J192,0)</f>
        <v>0</v>
      </c>
      <c r="BI192" s="153">
        <f>IF(N192="nulová",J192,0)</f>
        <v>0</v>
      </c>
      <c r="BJ192" s="15" t="s">
        <v>84</v>
      </c>
      <c r="BK192" s="153">
        <f>ROUND(I192*H192,2)</f>
        <v>0</v>
      </c>
      <c r="BL192" s="15" t="s">
        <v>289</v>
      </c>
      <c r="BM192" s="152" t="s">
        <v>1919</v>
      </c>
    </row>
    <row r="193" spans="1:65" s="13" customFormat="1" ht="11.25">
      <c r="B193" s="165"/>
      <c r="D193" s="166" t="s">
        <v>229</v>
      </c>
      <c r="E193" s="167" t="s">
        <v>1</v>
      </c>
      <c r="F193" s="168" t="s">
        <v>1920</v>
      </c>
      <c r="H193" s="169">
        <v>1.8</v>
      </c>
      <c r="I193" s="170"/>
      <c r="L193" s="165"/>
      <c r="M193" s="171"/>
      <c r="N193" s="172"/>
      <c r="O193" s="172"/>
      <c r="P193" s="172"/>
      <c r="Q193" s="172"/>
      <c r="R193" s="172"/>
      <c r="S193" s="172"/>
      <c r="T193" s="173"/>
      <c r="AT193" s="167" t="s">
        <v>229</v>
      </c>
      <c r="AU193" s="167" t="s">
        <v>86</v>
      </c>
      <c r="AV193" s="13" t="s">
        <v>86</v>
      </c>
      <c r="AW193" s="13" t="s">
        <v>32</v>
      </c>
      <c r="AX193" s="13" t="s">
        <v>84</v>
      </c>
      <c r="AY193" s="167" t="s">
        <v>163</v>
      </c>
    </row>
    <row r="194" spans="1:65" s="2" customFormat="1" ht="24.2" customHeight="1">
      <c r="A194" s="30"/>
      <c r="B194" s="140"/>
      <c r="C194" s="141" t="s">
        <v>326</v>
      </c>
      <c r="D194" s="141" t="s">
        <v>164</v>
      </c>
      <c r="E194" s="142" t="s">
        <v>1921</v>
      </c>
      <c r="F194" s="143" t="s">
        <v>1922</v>
      </c>
      <c r="G194" s="144" t="s">
        <v>329</v>
      </c>
      <c r="H194" s="145">
        <v>7.15</v>
      </c>
      <c r="I194" s="146"/>
      <c r="J194" s="147">
        <f>ROUND(I194*H194,2)</f>
        <v>0</v>
      </c>
      <c r="K194" s="143" t="s">
        <v>227</v>
      </c>
      <c r="L194" s="31"/>
      <c r="M194" s="148" t="s">
        <v>1</v>
      </c>
      <c r="N194" s="149" t="s">
        <v>41</v>
      </c>
      <c r="O194" s="56"/>
      <c r="P194" s="150">
        <f>O194*H194</f>
        <v>0</v>
      </c>
      <c r="Q194" s="150">
        <v>1.1100000000000001E-3</v>
      </c>
      <c r="R194" s="150">
        <f>Q194*H194</f>
        <v>7.9365000000000008E-3</v>
      </c>
      <c r="S194" s="150">
        <v>0</v>
      </c>
      <c r="T194" s="151">
        <f>S194*H194</f>
        <v>0</v>
      </c>
      <c r="U194" s="30"/>
      <c r="V194" s="30"/>
      <c r="W194" s="30"/>
      <c r="X194" s="30"/>
      <c r="Y194" s="30"/>
      <c r="Z194" s="30"/>
      <c r="AA194" s="30"/>
      <c r="AB194" s="30"/>
      <c r="AC194" s="30"/>
      <c r="AD194" s="30"/>
      <c r="AE194" s="30"/>
      <c r="AR194" s="152" t="s">
        <v>289</v>
      </c>
      <c r="AT194" s="152" t="s">
        <v>164</v>
      </c>
      <c r="AU194" s="152" t="s">
        <v>86</v>
      </c>
      <c r="AY194" s="15" t="s">
        <v>163</v>
      </c>
      <c r="BE194" s="153">
        <f>IF(N194="základní",J194,0)</f>
        <v>0</v>
      </c>
      <c r="BF194" s="153">
        <f>IF(N194="snížená",J194,0)</f>
        <v>0</v>
      </c>
      <c r="BG194" s="153">
        <f>IF(N194="zákl. přenesená",J194,0)</f>
        <v>0</v>
      </c>
      <c r="BH194" s="153">
        <f>IF(N194="sníž. přenesená",J194,0)</f>
        <v>0</v>
      </c>
      <c r="BI194" s="153">
        <f>IF(N194="nulová",J194,0)</f>
        <v>0</v>
      </c>
      <c r="BJ194" s="15" t="s">
        <v>84</v>
      </c>
      <c r="BK194" s="153">
        <f>ROUND(I194*H194,2)</f>
        <v>0</v>
      </c>
      <c r="BL194" s="15" t="s">
        <v>289</v>
      </c>
      <c r="BM194" s="152" t="s">
        <v>1923</v>
      </c>
    </row>
    <row r="195" spans="1:65" s="13" customFormat="1" ht="11.25">
      <c r="B195" s="165"/>
      <c r="D195" s="166" t="s">
        <v>229</v>
      </c>
      <c r="E195" s="167" t="s">
        <v>1</v>
      </c>
      <c r="F195" s="168" t="s">
        <v>1924</v>
      </c>
      <c r="H195" s="169">
        <v>7.15</v>
      </c>
      <c r="I195" s="170"/>
      <c r="L195" s="165"/>
      <c r="M195" s="171"/>
      <c r="N195" s="172"/>
      <c r="O195" s="172"/>
      <c r="P195" s="172"/>
      <c r="Q195" s="172"/>
      <c r="R195" s="172"/>
      <c r="S195" s="172"/>
      <c r="T195" s="173"/>
      <c r="AT195" s="167" t="s">
        <v>229</v>
      </c>
      <c r="AU195" s="167" t="s">
        <v>86</v>
      </c>
      <c r="AV195" s="13" t="s">
        <v>86</v>
      </c>
      <c r="AW195" s="13" t="s">
        <v>32</v>
      </c>
      <c r="AX195" s="13" t="s">
        <v>84</v>
      </c>
      <c r="AY195" s="167" t="s">
        <v>163</v>
      </c>
    </row>
    <row r="196" spans="1:65" s="2" customFormat="1" ht="24.2" customHeight="1">
      <c r="A196" s="30"/>
      <c r="B196" s="140"/>
      <c r="C196" s="141" t="s">
        <v>333</v>
      </c>
      <c r="D196" s="141" t="s">
        <v>164</v>
      </c>
      <c r="E196" s="142" t="s">
        <v>1925</v>
      </c>
      <c r="F196" s="143" t="s">
        <v>1926</v>
      </c>
      <c r="G196" s="144" t="s">
        <v>649</v>
      </c>
      <c r="H196" s="184"/>
      <c r="I196" s="146"/>
      <c r="J196" s="147">
        <f>ROUND(I196*H196,2)</f>
        <v>0</v>
      </c>
      <c r="K196" s="143" t="s">
        <v>227</v>
      </c>
      <c r="L196" s="31"/>
      <c r="M196" s="148" t="s">
        <v>1</v>
      </c>
      <c r="N196" s="149" t="s">
        <v>41</v>
      </c>
      <c r="O196" s="56"/>
      <c r="P196" s="150">
        <f>O196*H196</f>
        <v>0</v>
      </c>
      <c r="Q196" s="150">
        <v>0</v>
      </c>
      <c r="R196" s="150">
        <f>Q196*H196</f>
        <v>0</v>
      </c>
      <c r="S196" s="150">
        <v>0</v>
      </c>
      <c r="T196" s="151">
        <f>S196*H196</f>
        <v>0</v>
      </c>
      <c r="U196" s="30"/>
      <c r="V196" s="30"/>
      <c r="W196" s="30"/>
      <c r="X196" s="30"/>
      <c r="Y196" s="30"/>
      <c r="Z196" s="30"/>
      <c r="AA196" s="30"/>
      <c r="AB196" s="30"/>
      <c r="AC196" s="30"/>
      <c r="AD196" s="30"/>
      <c r="AE196" s="30"/>
      <c r="AR196" s="152" t="s">
        <v>289</v>
      </c>
      <c r="AT196" s="152" t="s">
        <v>164</v>
      </c>
      <c r="AU196" s="152" t="s">
        <v>86</v>
      </c>
      <c r="AY196" s="15" t="s">
        <v>163</v>
      </c>
      <c r="BE196" s="153">
        <f>IF(N196="základní",J196,0)</f>
        <v>0</v>
      </c>
      <c r="BF196" s="153">
        <f>IF(N196="snížená",J196,0)</f>
        <v>0</v>
      </c>
      <c r="BG196" s="153">
        <f>IF(N196="zákl. přenesená",J196,0)</f>
        <v>0</v>
      </c>
      <c r="BH196" s="153">
        <f>IF(N196="sníž. přenesená",J196,0)</f>
        <v>0</v>
      </c>
      <c r="BI196" s="153">
        <f>IF(N196="nulová",J196,0)</f>
        <v>0</v>
      </c>
      <c r="BJ196" s="15" t="s">
        <v>84</v>
      </c>
      <c r="BK196" s="153">
        <f>ROUND(I196*H196,2)</f>
        <v>0</v>
      </c>
      <c r="BL196" s="15" t="s">
        <v>289</v>
      </c>
      <c r="BM196" s="152" t="s">
        <v>1927</v>
      </c>
    </row>
    <row r="197" spans="1:65" s="11" customFormat="1" ht="22.9" customHeight="1">
      <c r="B197" s="129"/>
      <c r="D197" s="130" t="s">
        <v>75</v>
      </c>
      <c r="E197" s="163" t="s">
        <v>1068</v>
      </c>
      <c r="F197" s="163" t="s">
        <v>1069</v>
      </c>
      <c r="I197" s="132"/>
      <c r="J197" s="164">
        <f>BK197</f>
        <v>0</v>
      </c>
      <c r="L197" s="129"/>
      <c r="M197" s="134"/>
      <c r="N197" s="135"/>
      <c r="O197" s="135"/>
      <c r="P197" s="136">
        <f>SUM(P198:P205)</f>
        <v>0</v>
      </c>
      <c r="Q197" s="135"/>
      <c r="R197" s="136">
        <f>SUM(R198:R205)</f>
        <v>9.9628720000000004E-2</v>
      </c>
      <c r="S197" s="135"/>
      <c r="T197" s="137">
        <f>SUM(T198:T205)</f>
        <v>0</v>
      </c>
      <c r="AR197" s="130" t="s">
        <v>86</v>
      </c>
      <c r="AT197" s="138" t="s">
        <v>75</v>
      </c>
      <c r="AU197" s="138" t="s">
        <v>84</v>
      </c>
      <c r="AY197" s="130" t="s">
        <v>163</v>
      </c>
      <c r="BK197" s="139">
        <f>SUM(BK198:BK205)</f>
        <v>0</v>
      </c>
    </row>
    <row r="198" spans="1:65" s="2" customFormat="1" ht="16.5" customHeight="1">
      <c r="A198" s="30"/>
      <c r="B198" s="140"/>
      <c r="C198" s="141" t="s">
        <v>338</v>
      </c>
      <c r="D198" s="141" t="s">
        <v>164</v>
      </c>
      <c r="E198" s="142" t="s">
        <v>1928</v>
      </c>
      <c r="F198" s="143" t="s">
        <v>1929</v>
      </c>
      <c r="G198" s="144" t="s">
        <v>253</v>
      </c>
      <c r="H198" s="145">
        <v>105.988</v>
      </c>
      <c r="I198" s="146"/>
      <c r="J198" s="147">
        <f>ROUND(I198*H198,2)</f>
        <v>0</v>
      </c>
      <c r="K198" s="143" t="s">
        <v>227</v>
      </c>
      <c r="L198" s="31"/>
      <c r="M198" s="148" t="s">
        <v>1</v>
      </c>
      <c r="N198" s="149" t="s">
        <v>41</v>
      </c>
      <c r="O198" s="56"/>
      <c r="P198" s="150">
        <f>O198*H198</f>
        <v>0</v>
      </c>
      <c r="Q198" s="150">
        <v>0</v>
      </c>
      <c r="R198" s="150">
        <f>Q198*H198</f>
        <v>0</v>
      </c>
      <c r="S198" s="150">
        <v>0</v>
      </c>
      <c r="T198" s="151">
        <f>S198*H198</f>
        <v>0</v>
      </c>
      <c r="U198" s="30"/>
      <c r="V198" s="30"/>
      <c r="W198" s="30"/>
      <c r="X198" s="30"/>
      <c r="Y198" s="30"/>
      <c r="Z198" s="30"/>
      <c r="AA198" s="30"/>
      <c r="AB198" s="30"/>
      <c r="AC198" s="30"/>
      <c r="AD198" s="30"/>
      <c r="AE198" s="30"/>
      <c r="AR198" s="152" t="s">
        <v>289</v>
      </c>
      <c r="AT198" s="152" t="s">
        <v>164</v>
      </c>
      <c r="AU198" s="152" t="s">
        <v>86</v>
      </c>
      <c r="AY198" s="15" t="s">
        <v>163</v>
      </c>
      <c r="BE198" s="153">
        <f>IF(N198="základní",J198,0)</f>
        <v>0</v>
      </c>
      <c r="BF198" s="153">
        <f>IF(N198="snížená",J198,0)</f>
        <v>0</v>
      </c>
      <c r="BG198" s="153">
        <f>IF(N198="zákl. přenesená",J198,0)</f>
        <v>0</v>
      </c>
      <c r="BH198" s="153">
        <f>IF(N198="sníž. přenesená",J198,0)</f>
        <v>0</v>
      </c>
      <c r="BI198" s="153">
        <f>IF(N198="nulová",J198,0)</f>
        <v>0</v>
      </c>
      <c r="BJ198" s="15" t="s">
        <v>84</v>
      </c>
      <c r="BK198" s="153">
        <f>ROUND(I198*H198,2)</f>
        <v>0</v>
      </c>
      <c r="BL198" s="15" t="s">
        <v>289</v>
      </c>
      <c r="BM198" s="152" t="s">
        <v>1930</v>
      </c>
    </row>
    <row r="199" spans="1:65" s="13" customFormat="1" ht="11.25">
      <c r="B199" s="165"/>
      <c r="D199" s="166" t="s">
        <v>229</v>
      </c>
      <c r="E199" s="167" t="s">
        <v>1</v>
      </c>
      <c r="F199" s="168" t="s">
        <v>1931</v>
      </c>
      <c r="H199" s="169">
        <v>94.388000000000005</v>
      </c>
      <c r="I199" s="170"/>
      <c r="L199" s="165"/>
      <c r="M199" s="171"/>
      <c r="N199" s="172"/>
      <c r="O199" s="172"/>
      <c r="P199" s="172"/>
      <c r="Q199" s="172"/>
      <c r="R199" s="172"/>
      <c r="S199" s="172"/>
      <c r="T199" s="173"/>
      <c r="AT199" s="167" t="s">
        <v>229</v>
      </c>
      <c r="AU199" s="167" t="s">
        <v>86</v>
      </c>
      <c r="AV199" s="13" t="s">
        <v>86</v>
      </c>
      <c r="AW199" s="13" t="s">
        <v>32</v>
      </c>
      <c r="AX199" s="13" t="s">
        <v>76</v>
      </c>
      <c r="AY199" s="167" t="s">
        <v>163</v>
      </c>
    </row>
    <row r="200" spans="1:65" s="13" customFormat="1" ht="11.25">
      <c r="B200" s="165"/>
      <c r="D200" s="166" t="s">
        <v>229</v>
      </c>
      <c r="E200" s="167" t="s">
        <v>1</v>
      </c>
      <c r="F200" s="168" t="s">
        <v>1932</v>
      </c>
      <c r="H200" s="169">
        <v>11.6</v>
      </c>
      <c r="I200" s="170"/>
      <c r="L200" s="165"/>
      <c r="M200" s="171"/>
      <c r="N200" s="172"/>
      <c r="O200" s="172"/>
      <c r="P200" s="172"/>
      <c r="Q200" s="172"/>
      <c r="R200" s="172"/>
      <c r="S200" s="172"/>
      <c r="T200" s="173"/>
      <c r="AT200" s="167" t="s">
        <v>229</v>
      </c>
      <c r="AU200" s="167" t="s">
        <v>86</v>
      </c>
      <c r="AV200" s="13" t="s">
        <v>86</v>
      </c>
      <c r="AW200" s="13" t="s">
        <v>32</v>
      </c>
      <c r="AX200" s="13" t="s">
        <v>76</v>
      </c>
      <c r="AY200" s="167" t="s">
        <v>163</v>
      </c>
    </row>
    <row r="201" spans="1:65" s="2" customFormat="1" ht="24.2" customHeight="1">
      <c r="A201" s="30"/>
      <c r="B201" s="140"/>
      <c r="C201" s="141" t="s">
        <v>344</v>
      </c>
      <c r="D201" s="141" t="s">
        <v>164</v>
      </c>
      <c r="E201" s="142" t="s">
        <v>1933</v>
      </c>
      <c r="F201" s="143" t="s">
        <v>1934</v>
      </c>
      <c r="G201" s="144" t="s">
        <v>253</v>
      </c>
      <c r="H201" s="145">
        <v>105.988</v>
      </c>
      <c r="I201" s="146"/>
      <c r="J201" s="147">
        <f>ROUND(I201*H201,2)</f>
        <v>0</v>
      </c>
      <c r="K201" s="143" t="s">
        <v>227</v>
      </c>
      <c r="L201" s="31"/>
      <c r="M201" s="148" t="s">
        <v>1</v>
      </c>
      <c r="N201" s="149" t="s">
        <v>41</v>
      </c>
      <c r="O201" s="56"/>
      <c r="P201" s="150">
        <f>O201*H201</f>
        <v>0</v>
      </c>
      <c r="Q201" s="150">
        <v>2.7E-4</v>
      </c>
      <c r="R201" s="150">
        <f>Q201*H201</f>
        <v>2.8616760000000002E-2</v>
      </c>
      <c r="S201" s="150">
        <v>0</v>
      </c>
      <c r="T201" s="151">
        <f>S201*H201</f>
        <v>0</v>
      </c>
      <c r="U201" s="30"/>
      <c r="V201" s="30"/>
      <c r="W201" s="30"/>
      <c r="X201" s="30"/>
      <c r="Y201" s="30"/>
      <c r="Z201" s="30"/>
      <c r="AA201" s="30"/>
      <c r="AB201" s="30"/>
      <c r="AC201" s="30"/>
      <c r="AD201" s="30"/>
      <c r="AE201" s="30"/>
      <c r="AR201" s="152" t="s">
        <v>289</v>
      </c>
      <c r="AT201" s="152" t="s">
        <v>164</v>
      </c>
      <c r="AU201" s="152" t="s">
        <v>86</v>
      </c>
      <c r="AY201" s="15" t="s">
        <v>163</v>
      </c>
      <c r="BE201" s="153">
        <f>IF(N201="základní",J201,0)</f>
        <v>0</v>
      </c>
      <c r="BF201" s="153">
        <f>IF(N201="snížená",J201,0)</f>
        <v>0</v>
      </c>
      <c r="BG201" s="153">
        <f>IF(N201="zákl. přenesená",J201,0)</f>
        <v>0</v>
      </c>
      <c r="BH201" s="153">
        <f>IF(N201="sníž. přenesená",J201,0)</f>
        <v>0</v>
      </c>
      <c r="BI201" s="153">
        <f>IF(N201="nulová",J201,0)</f>
        <v>0</v>
      </c>
      <c r="BJ201" s="15" t="s">
        <v>84</v>
      </c>
      <c r="BK201" s="153">
        <f>ROUND(I201*H201,2)</f>
        <v>0</v>
      </c>
      <c r="BL201" s="15" t="s">
        <v>289</v>
      </c>
      <c r="BM201" s="152" t="s">
        <v>1935</v>
      </c>
    </row>
    <row r="202" spans="1:65" s="2" customFormat="1" ht="24.2" customHeight="1">
      <c r="A202" s="30"/>
      <c r="B202" s="140"/>
      <c r="C202" s="141" t="s">
        <v>349</v>
      </c>
      <c r="D202" s="141" t="s">
        <v>164</v>
      </c>
      <c r="E202" s="142" t="s">
        <v>1936</v>
      </c>
      <c r="F202" s="143" t="s">
        <v>1937</v>
      </c>
      <c r="G202" s="144" t="s">
        <v>253</v>
      </c>
      <c r="H202" s="145">
        <v>105.988</v>
      </c>
      <c r="I202" s="146"/>
      <c r="J202" s="147">
        <f>ROUND(I202*H202,2)</f>
        <v>0</v>
      </c>
      <c r="K202" s="143" t="s">
        <v>227</v>
      </c>
      <c r="L202" s="31"/>
      <c r="M202" s="148" t="s">
        <v>1</v>
      </c>
      <c r="N202" s="149" t="s">
        <v>41</v>
      </c>
      <c r="O202" s="56"/>
      <c r="P202" s="150">
        <f>O202*H202</f>
        <v>0</v>
      </c>
      <c r="Q202" s="150">
        <v>6.4999999999999997E-4</v>
      </c>
      <c r="R202" s="150">
        <f>Q202*H202</f>
        <v>6.8892200000000001E-2</v>
      </c>
      <c r="S202" s="150">
        <v>0</v>
      </c>
      <c r="T202" s="151">
        <f>S202*H202</f>
        <v>0</v>
      </c>
      <c r="U202" s="30"/>
      <c r="V202" s="30"/>
      <c r="W202" s="30"/>
      <c r="X202" s="30"/>
      <c r="Y202" s="30"/>
      <c r="Z202" s="30"/>
      <c r="AA202" s="30"/>
      <c r="AB202" s="30"/>
      <c r="AC202" s="30"/>
      <c r="AD202" s="30"/>
      <c r="AE202" s="30"/>
      <c r="AR202" s="152" t="s">
        <v>289</v>
      </c>
      <c r="AT202" s="152" t="s">
        <v>164</v>
      </c>
      <c r="AU202" s="152" t="s">
        <v>86</v>
      </c>
      <c r="AY202" s="15" t="s">
        <v>163</v>
      </c>
      <c r="BE202" s="153">
        <f>IF(N202="základní",J202,0)</f>
        <v>0</v>
      </c>
      <c r="BF202" s="153">
        <f>IF(N202="snížená",J202,0)</f>
        <v>0</v>
      </c>
      <c r="BG202" s="153">
        <f>IF(N202="zákl. přenesená",J202,0)</f>
        <v>0</v>
      </c>
      <c r="BH202" s="153">
        <f>IF(N202="sníž. přenesená",J202,0)</f>
        <v>0</v>
      </c>
      <c r="BI202" s="153">
        <f>IF(N202="nulová",J202,0)</f>
        <v>0</v>
      </c>
      <c r="BJ202" s="15" t="s">
        <v>84</v>
      </c>
      <c r="BK202" s="153">
        <f>ROUND(I202*H202,2)</f>
        <v>0</v>
      </c>
      <c r="BL202" s="15" t="s">
        <v>289</v>
      </c>
      <c r="BM202" s="152" t="s">
        <v>1938</v>
      </c>
    </row>
    <row r="203" spans="1:65" s="2" customFormat="1" ht="33" customHeight="1">
      <c r="A203" s="30"/>
      <c r="B203" s="140"/>
      <c r="C203" s="141" t="s">
        <v>96</v>
      </c>
      <c r="D203" s="141" t="s">
        <v>164</v>
      </c>
      <c r="E203" s="142" t="s">
        <v>1939</v>
      </c>
      <c r="F203" s="143" t="s">
        <v>1940</v>
      </c>
      <c r="G203" s="144" t="s">
        <v>253</v>
      </c>
      <c r="H203" s="145">
        <v>105.988</v>
      </c>
      <c r="I203" s="146"/>
      <c r="J203" s="147">
        <f>ROUND(I203*H203,2)</f>
        <v>0</v>
      </c>
      <c r="K203" s="143" t="s">
        <v>227</v>
      </c>
      <c r="L203" s="31"/>
      <c r="M203" s="148" t="s">
        <v>1</v>
      </c>
      <c r="N203" s="149" t="s">
        <v>41</v>
      </c>
      <c r="O203" s="56"/>
      <c r="P203" s="150">
        <f>O203*H203</f>
        <v>0</v>
      </c>
      <c r="Q203" s="150">
        <v>2.0000000000000002E-5</v>
      </c>
      <c r="R203" s="150">
        <f>Q203*H203</f>
        <v>2.11976E-3</v>
      </c>
      <c r="S203" s="150">
        <v>0</v>
      </c>
      <c r="T203" s="151">
        <f>S203*H203</f>
        <v>0</v>
      </c>
      <c r="U203" s="30"/>
      <c r="V203" s="30"/>
      <c r="W203" s="30"/>
      <c r="X203" s="30"/>
      <c r="Y203" s="30"/>
      <c r="Z203" s="30"/>
      <c r="AA203" s="30"/>
      <c r="AB203" s="30"/>
      <c r="AC203" s="30"/>
      <c r="AD203" s="30"/>
      <c r="AE203" s="30"/>
      <c r="AR203" s="152" t="s">
        <v>289</v>
      </c>
      <c r="AT203" s="152" t="s">
        <v>164</v>
      </c>
      <c r="AU203" s="152" t="s">
        <v>86</v>
      </c>
      <c r="AY203" s="15" t="s">
        <v>163</v>
      </c>
      <c r="BE203" s="153">
        <f>IF(N203="základní",J203,0)</f>
        <v>0</v>
      </c>
      <c r="BF203" s="153">
        <f>IF(N203="snížená",J203,0)</f>
        <v>0</v>
      </c>
      <c r="BG203" s="153">
        <f>IF(N203="zákl. přenesená",J203,0)</f>
        <v>0</v>
      </c>
      <c r="BH203" s="153">
        <f>IF(N203="sníž. přenesená",J203,0)</f>
        <v>0</v>
      </c>
      <c r="BI203" s="153">
        <f>IF(N203="nulová",J203,0)</f>
        <v>0</v>
      </c>
      <c r="BJ203" s="15" t="s">
        <v>84</v>
      </c>
      <c r="BK203" s="153">
        <f>ROUND(I203*H203,2)</f>
        <v>0</v>
      </c>
      <c r="BL203" s="15" t="s">
        <v>289</v>
      </c>
      <c r="BM203" s="152" t="s">
        <v>1941</v>
      </c>
    </row>
    <row r="204" spans="1:65" s="2" customFormat="1" ht="16.5" customHeight="1">
      <c r="A204" s="30"/>
      <c r="B204" s="140"/>
      <c r="C204" s="141" t="s">
        <v>358</v>
      </c>
      <c r="D204" s="141" t="s">
        <v>164</v>
      </c>
      <c r="E204" s="142" t="s">
        <v>1942</v>
      </c>
      <c r="F204" s="143" t="s">
        <v>1943</v>
      </c>
      <c r="G204" s="144" t="s">
        <v>167</v>
      </c>
      <c r="H204" s="145">
        <v>1</v>
      </c>
      <c r="I204" s="146"/>
      <c r="J204" s="147">
        <f>ROUND(I204*H204,2)</f>
        <v>0</v>
      </c>
      <c r="K204" s="143" t="s">
        <v>1</v>
      </c>
      <c r="L204" s="31"/>
      <c r="M204" s="148" t="s">
        <v>1</v>
      </c>
      <c r="N204" s="149" t="s">
        <v>41</v>
      </c>
      <c r="O204" s="56"/>
      <c r="P204" s="150">
        <f>O204*H204</f>
        <v>0</v>
      </c>
      <c r="Q204" s="150">
        <v>0</v>
      </c>
      <c r="R204" s="150">
        <f>Q204*H204</f>
        <v>0</v>
      </c>
      <c r="S204" s="150">
        <v>0</v>
      </c>
      <c r="T204" s="151">
        <f>S204*H204</f>
        <v>0</v>
      </c>
      <c r="U204" s="30"/>
      <c r="V204" s="30"/>
      <c r="W204" s="30"/>
      <c r="X204" s="30"/>
      <c r="Y204" s="30"/>
      <c r="Z204" s="30"/>
      <c r="AA204" s="30"/>
      <c r="AB204" s="30"/>
      <c r="AC204" s="30"/>
      <c r="AD204" s="30"/>
      <c r="AE204" s="30"/>
      <c r="AR204" s="152" t="s">
        <v>289</v>
      </c>
      <c r="AT204" s="152" t="s">
        <v>164</v>
      </c>
      <c r="AU204" s="152" t="s">
        <v>86</v>
      </c>
      <c r="AY204" s="15" t="s">
        <v>163</v>
      </c>
      <c r="BE204" s="153">
        <f>IF(N204="základní",J204,0)</f>
        <v>0</v>
      </c>
      <c r="BF204" s="153">
        <f>IF(N204="snížená",J204,0)</f>
        <v>0</v>
      </c>
      <c r="BG204" s="153">
        <f>IF(N204="zákl. přenesená",J204,0)</f>
        <v>0</v>
      </c>
      <c r="BH204" s="153">
        <f>IF(N204="sníž. přenesená",J204,0)</f>
        <v>0</v>
      </c>
      <c r="BI204" s="153">
        <f>IF(N204="nulová",J204,0)</f>
        <v>0</v>
      </c>
      <c r="BJ204" s="15" t="s">
        <v>84</v>
      </c>
      <c r="BK204" s="153">
        <f>ROUND(I204*H204,2)</f>
        <v>0</v>
      </c>
      <c r="BL204" s="15" t="s">
        <v>289</v>
      </c>
      <c r="BM204" s="152" t="s">
        <v>1944</v>
      </c>
    </row>
    <row r="205" spans="1:65" s="2" customFormat="1" ht="16.5" customHeight="1">
      <c r="A205" s="30"/>
      <c r="B205" s="140"/>
      <c r="C205" s="141" t="s">
        <v>362</v>
      </c>
      <c r="D205" s="141" t="s">
        <v>164</v>
      </c>
      <c r="E205" s="142" t="s">
        <v>1945</v>
      </c>
      <c r="F205" s="143" t="s">
        <v>1946</v>
      </c>
      <c r="G205" s="144" t="s">
        <v>167</v>
      </c>
      <c r="H205" s="145">
        <v>1</v>
      </c>
      <c r="I205" s="146"/>
      <c r="J205" s="147">
        <f>ROUND(I205*H205,2)</f>
        <v>0</v>
      </c>
      <c r="K205" s="143" t="s">
        <v>1</v>
      </c>
      <c r="L205" s="31"/>
      <c r="M205" s="154" t="s">
        <v>1</v>
      </c>
      <c r="N205" s="155" t="s">
        <v>41</v>
      </c>
      <c r="O205" s="156"/>
      <c r="P205" s="157">
        <f>O205*H205</f>
        <v>0</v>
      </c>
      <c r="Q205" s="157">
        <v>0</v>
      </c>
      <c r="R205" s="157">
        <f>Q205*H205</f>
        <v>0</v>
      </c>
      <c r="S205" s="157">
        <v>0</v>
      </c>
      <c r="T205" s="158">
        <f>S205*H205</f>
        <v>0</v>
      </c>
      <c r="U205" s="30"/>
      <c r="V205" s="30"/>
      <c r="W205" s="30"/>
      <c r="X205" s="30"/>
      <c r="Y205" s="30"/>
      <c r="Z205" s="30"/>
      <c r="AA205" s="30"/>
      <c r="AB205" s="30"/>
      <c r="AC205" s="30"/>
      <c r="AD205" s="30"/>
      <c r="AE205" s="30"/>
      <c r="AR205" s="152" t="s">
        <v>289</v>
      </c>
      <c r="AT205" s="152" t="s">
        <v>164</v>
      </c>
      <c r="AU205" s="152" t="s">
        <v>86</v>
      </c>
      <c r="AY205" s="15" t="s">
        <v>163</v>
      </c>
      <c r="BE205" s="153">
        <f>IF(N205="základní",J205,0)</f>
        <v>0</v>
      </c>
      <c r="BF205" s="153">
        <f>IF(N205="snížená",J205,0)</f>
        <v>0</v>
      </c>
      <c r="BG205" s="153">
        <f>IF(N205="zákl. přenesená",J205,0)</f>
        <v>0</v>
      </c>
      <c r="BH205" s="153">
        <f>IF(N205="sníž. přenesená",J205,0)</f>
        <v>0</v>
      </c>
      <c r="BI205" s="153">
        <f>IF(N205="nulová",J205,0)</f>
        <v>0</v>
      </c>
      <c r="BJ205" s="15" t="s">
        <v>84</v>
      </c>
      <c r="BK205" s="153">
        <f>ROUND(I205*H205,2)</f>
        <v>0</v>
      </c>
      <c r="BL205" s="15" t="s">
        <v>289</v>
      </c>
      <c r="BM205" s="152" t="s">
        <v>1947</v>
      </c>
    </row>
    <row r="206" spans="1:65" s="2" customFormat="1" ht="6.95" customHeight="1">
      <c r="A206" s="30"/>
      <c r="B206" s="45"/>
      <c r="C206" s="46"/>
      <c r="D206" s="46"/>
      <c r="E206" s="46"/>
      <c r="F206" s="46"/>
      <c r="G206" s="46"/>
      <c r="H206" s="46"/>
      <c r="I206" s="46"/>
      <c r="J206" s="46"/>
      <c r="K206" s="46"/>
      <c r="L206" s="31"/>
      <c r="M206" s="30"/>
      <c r="O206" s="30"/>
      <c r="P206" s="30"/>
      <c r="Q206" s="30"/>
      <c r="R206" s="30"/>
      <c r="S206" s="30"/>
      <c r="T206" s="30"/>
      <c r="U206" s="30"/>
      <c r="V206" s="30"/>
      <c r="W206" s="30"/>
      <c r="X206" s="30"/>
      <c r="Y206" s="30"/>
      <c r="Z206" s="30"/>
      <c r="AA206" s="30"/>
      <c r="AB206" s="30"/>
      <c r="AC206" s="30"/>
      <c r="AD206" s="30"/>
      <c r="AE206" s="30"/>
    </row>
  </sheetData>
  <autoFilter ref="C127:K205"/>
  <mergeCells count="12">
    <mergeCell ref="E120:H120"/>
    <mergeCell ref="L2:V2"/>
    <mergeCell ref="E85:H85"/>
    <mergeCell ref="E87:H87"/>
    <mergeCell ref="E89:H89"/>
    <mergeCell ref="E116:H116"/>
    <mergeCell ref="E118:H11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5" t="s">
        <v>5</v>
      </c>
      <c r="M2" s="200"/>
      <c r="N2" s="200"/>
      <c r="O2" s="200"/>
      <c r="P2" s="200"/>
      <c r="Q2" s="200"/>
      <c r="R2" s="200"/>
      <c r="S2" s="200"/>
      <c r="T2" s="200"/>
      <c r="U2" s="200"/>
      <c r="V2" s="200"/>
      <c r="AT2" s="15" t="s">
        <v>110</v>
      </c>
    </row>
    <row r="3" spans="1:46" s="1" customFormat="1" ht="6.95" customHeight="1">
      <c r="B3" s="16"/>
      <c r="C3" s="17"/>
      <c r="D3" s="17"/>
      <c r="E3" s="17"/>
      <c r="F3" s="17"/>
      <c r="G3" s="17"/>
      <c r="H3" s="17"/>
      <c r="I3" s="17"/>
      <c r="J3" s="17"/>
      <c r="K3" s="17"/>
      <c r="L3" s="18"/>
      <c r="AT3" s="15" t="s">
        <v>86</v>
      </c>
    </row>
    <row r="4" spans="1:46" s="1" customFormat="1" ht="24.95" customHeight="1">
      <c r="B4" s="18"/>
      <c r="D4" s="19" t="s">
        <v>138</v>
      </c>
      <c r="L4" s="18"/>
      <c r="M4" s="96" t="s">
        <v>10</v>
      </c>
      <c r="AT4" s="15" t="s">
        <v>3</v>
      </c>
    </row>
    <row r="5" spans="1:46" s="1" customFormat="1" ht="6.95" customHeight="1">
      <c r="B5" s="18"/>
      <c r="L5" s="18"/>
    </row>
    <row r="6" spans="1:46" s="1" customFormat="1" ht="12" customHeight="1">
      <c r="B6" s="18"/>
      <c r="D6" s="25" t="s">
        <v>16</v>
      </c>
      <c r="L6" s="18"/>
    </row>
    <row r="7" spans="1:46" s="1" customFormat="1" ht="16.5" customHeight="1">
      <c r="B7" s="18"/>
      <c r="E7" s="231" t="str">
        <f>'Rekapitulace stavby'!K6</f>
        <v>Měšťanský dům čp.6 - Horní Slavkov</v>
      </c>
      <c r="F7" s="232"/>
      <c r="G7" s="232"/>
      <c r="H7" s="232"/>
      <c r="L7" s="18"/>
    </row>
    <row r="8" spans="1:46" s="1" customFormat="1" ht="12" customHeight="1">
      <c r="B8" s="18"/>
      <c r="D8" s="25" t="s">
        <v>139</v>
      </c>
      <c r="L8" s="18"/>
    </row>
    <row r="9" spans="1:46" s="2" customFormat="1" ht="16.5" customHeight="1">
      <c r="A9" s="30"/>
      <c r="B9" s="31"/>
      <c r="C9" s="30"/>
      <c r="D9" s="30"/>
      <c r="E9" s="231" t="s">
        <v>195</v>
      </c>
      <c r="F9" s="233"/>
      <c r="G9" s="233"/>
      <c r="H9" s="233"/>
      <c r="I9" s="30"/>
      <c r="J9" s="30"/>
      <c r="K9" s="30"/>
      <c r="L9" s="40"/>
      <c r="S9" s="30"/>
      <c r="T9" s="30"/>
      <c r="U9" s="30"/>
      <c r="V9" s="30"/>
      <c r="W9" s="30"/>
      <c r="X9" s="30"/>
      <c r="Y9" s="30"/>
      <c r="Z9" s="30"/>
      <c r="AA9" s="30"/>
      <c r="AB9" s="30"/>
      <c r="AC9" s="30"/>
      <c r="AD9" s="30"/>
      <c r="AE9" s="30"/>
    </row>
    <row r="10" spans="1:46" s="2" customFormat="1" ht="12" customHeight="1">
      <c r="A10" s="30"/>
      <c r="B10" s="31"/>
      <c r="C10" s="30"/>
      <c r="D10" s="25" t="s">
        <v>196</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193" t="s">
        <v>1948</v>
      </c>
      <c r="F11" s="233"/>
      <c r="G11" s="233"/>
      <c r="H11" s="233"/>
      <c r="I11" s="30"/>
      <c r="J11" s="30"/>
      <c r="K11" s="30"/>
      <c r="L11" s="40"/>
      <c r="S11" s="30"/>
      <c r="T11" s="30"/>
      <c r="U11" s="30"/>
      <c r="V11" s="30"/>
      <c r="W11" s="30"/>
      <c r="X11" s="30"/>
      <c r="Y11" s="30"/>
      <c r="Z11" s="30"/>
      <c r="AA11" s="30"/>
      <c r="AB11" s="30"/>
      <c r="AC11" s="30"/>
      <c r="AD11" s="30"/>
      <c r="AE11" s="30"/>
    </row>
    <row r="12" spans="1:46" s="2" customFormat="1" ht="11.25">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5" t="s">
        <v>18</v>
      </c>
      <c r="E13" s="30"/>
      <c r="F13" s="23" t="s">
        <v>1</v>
      </c>
      <c r="G13" s="30"/>
      <c r="H13" s="30"/>
      <c r="I13" s="25" t="s">
        <v>19</v>
      </c>
      <c r="J13" s="23" t="s">
        <v>1</v>
      </c>
      <c r="K13" s="30"/>
      <c r="L13" s="40"/>
      <c r="S13" s="30"/>
      <c r="T13" s="30"/>
      <c r="U13" s="30"/>
      <c r="V13" s="30"/>
      <c r="W13" s="30"/>
      <c r="X13" s="30"/>
      <c r="Y13" s="30"/>
      <c r="Z13" s="30"/>
      <c r="AA13" s="30"/>
      <c r="AB13" s="30"/>
      <c r="AC13" s="30"/>
      <c r="AD13" s="30"/>
      <c r="AE13" s="30"/>
    </row>
    <row r="14" spans="1:46" s="2" customFormat="1" ht="12" customHeight="1">
      <c r="A14" s="30"/>
      <c r="B14" s="31"/>
      <c r="C14" s="30"/>
      <c r="D14" s="25" t="s">
        <v>20</v>
      </c>
      <c r="E14" s="30"/>
      <c r="F14" s="23" t="s">
        <v>21</v>
      </c>
      <c r="G14" s="30"/>
      <c r="H14" s="30"/>
      <c r="I14" s="25" t="s">
        <v>22</v>
      </c>
      <c r="J14" s="53" t="str">
        <f>'Rekapitulace stavby'!AN8</f>
        <v>26. 8. 2025</v>
      </c>
      <c r="K14" s="30"/>
      <c r="L14" s="40"/>
      <c r="S14" s="30"/>
      <c r="T14" s="30"/>
      <c r="U14" s="30"/>
      <c r="V14" s="30"/>
      <c r="W14" s="30"/>
      <c r="X14" s="30"/>
      <c r="Y14" s="30"/>
      <c r="Z14" s="30"/>
      <c r="AA14" s="30"/>
      <c r="AB14" s="30"/>
      <c r="AC14" s="30"/>
      <c r="AD14" s="30"/>
      <c r="AE14" s="30"/>
    </row>
    <row r="15" spans="1:46" s="2" customFormat="1" ht="10.9"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5" t="s">
        <v>24</v>
      </c>
      <c r="E16" s="30"/>
      <c r="F16" s="30"/>
      <c r="G16" s="30"/>
      <c r="H16" s="30"/>
      <c r="I16" s="25" t="s">
        <v>25</v>
      </c>
      <c r="J16" s="23"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3" t="s">
        <v>26</v>
      </c>
      <c r="F17" s="30"/>
      <c r="G17" s="30"/>
      <c r="H17" s="30"/>
      <c r="I17" s="25" t="s">
        <v>27</v>
      </c>
      <c r="J17" s="23" t="s">
        <v>1</v>
      </c>
      <c r="K17" s="30"/>
      <c r="L17" s="40"/>
      <c r="S17" s="30"/>
      <c r="T17" s="30"/>
      <c r="U17" s="30"/>
      <c r="V17" s="30"/>
      <c r="W17" s="30"/>
      <c r="X17" s="30"/>
      <c r="Y17" s="30"/>
      <c r="Z17" s="30"/>
      <c r="AA17" s="30"/>
      <c r="AB17" s="30"/>
      <c r="AC17" s="30"/>
      <c r="AD17" s="30"/>
      <c r="AE17" s="30"/>
    </row>
    <row r="18" spans="1:31" s="2" customFormat="1" ht="6.95"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5" t="s">
        <v>28</v>
      </c>
      <c r="E19" s="30"/>
      <c r="F19" s="30"/>
      <c r="G19" s="30"/>
      <c r="H19" s="30"/>
      <c r="I19" s="25" t="s">
        <v>25</v>
      </c>
      <c r="J19" s="26" t="str">
        <f>'Rekapitulace stavby'!AN13</f>
        <v>Vyplň údaj</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34" t="str">
        <f>'Rekapitulace stavby'!E14</f>
        <v>Vyplň údaj</v>
      </c>
      <c r="F20" s="199"/>
      <c r="G20" s="199"/>
      <c r="H20" s="199"/>
      <c r="I20" s="25" t="s">
        <v>27</v>
      </c>
      <c r="J20" s="26" t="str">
        <f>'Rekapitulace stavby'!AN14</f>
        <v>Vyplň údaj</v>
      </c>
      <c r="K20" s="30"/>
      <c r="L20" s="40"/>
      <c r="S20" s="30"/>
      <c r="T20" s="30"/>
      <c r="U20" s="30"/>
      <c r="V20" s="30"/>
      <c r="W20" s="30"/>
      <c r="X20" s="30"/>
      <c r="Y20" s="30"/>
      <c r="Z20" s="30"/>
      <c r="AA20" s="30"/>
      <c r="AB20" s="30"/>
      <c r="AC20" s="30"/>
      <c r="AD20" s="30"/>
      <c r="AE20" s="30"/>
    </row>
    <row r="21" spans="1:31" s="2" customFormat="1" ht="6.95"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5" t="s">
        <v>30</v>
      </c>
      <c r="E22" s="30"/>
      <c r="F22" s="30"/>
      <c r="G22" s="30"/>
      <c r="H22" s="30"/>
      <c r="I22" s="25" t="s">
        <v>25</v>
      </c>
      <c r="J22" s="23"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3" t="s">
        <v>31</v>
      </c>
      <c r="F23" s="30"/>
      <c r="G23" s="30"/>
      <c r="H23" s="30"/>
      <c r="I23" s="25" t="s">
        <v>27</v>
      </c>
      <c r="J23" s="23" t="s">
        <v>1</v>
      </c>
      <c r="K23" s="30"/>
      <c r="L23" s="40"/>
      <c r="S23" s="30"/>
      <c r="T23" s="30"/>
      <c r="U23" s="30"/>
      <c r="V23" s="30"/>
      <c r="W23" s="30"/>
      <c r="X23" s="30"/>
      <c r="Y23" s="30"/>
      <c r="Z23" s="30"/>
      <c r="AA23" s="30"/>
      <c r="AB23" s="30"/>
      <c r="AC23" s="30"/>
      <c r="AD23" s="30"/>
      <c r="AE23" s="30"/>
    </row>
    <row r="24" spans="1:31" s="2" customFormat="1" ht="6.95"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5" t="s">
        <v>33</v>
      </c>
      <c r="E25" s="30"/>
      <c r="F25" s="30"/>
      <c r="G25" s="30"/>
      <c r="H25" s="30"/>
      <c r="I25" s="25" t="s">
        <v>25</v>
      </c>
      <c r="J25" s="23" t="s">
        <v>1</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3" t="s">
        <v>34</v>
      </c>
      <c r="F26" s="30"/>
      <c r="G26" s="30"/>
      <c r="H26" s="30"/>
      <c r="I26" s="25" t="s">
        <v>27</v>
      </c>
      <c r="J26" s="23" t="s">
        <v>1</v>
      </c>
      <c r="K26" s="30"/>
      <c r="L26" s="40"/>
      <c r="S26" s="30"/>
      <c r="T26" s="30"/>
      <c r="U26" s="30"/>
      <c r="V26" s="30"/>
      <c r="W26" s="30"/>
      <c r="X26" s="30"/>
      <c r="Y26" s="30"/>
      <c r="Z26" s="30"/>
      <c r="AA26" s="30"/>
      <c r="AB26" s="30"/>
      <c r="AC26" s="30"/>
      <c r="AD26" s="30"/>
      <c r="AE26" s="30"/>
    </row>
    <row r="27" spans="1:31" s="2" customFormat="1" ht="6.95"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5" t="s">
        <v>35</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16.5" customHeight="1">
      <c r="A29" s="97"/>
      <c r="B29" s="98"/>
      <c r="C29" s="97"/>
      <c r="D29" s="97"/>
      <c r="E29" s="204" t="s">
        <v>1</v>
      </c>
      <c r="F29" s="204"/>
      <c r="G29" s="204"/>
      <c r="H29" s="204"/>
      <c r="I29" s="97"/>
      <c r="J29" s="97"/>
      <c r="K29" s="97"/>
      <c r="L29" s="99"/>
      <c r="S29" s="97"/>
      <c r="T29" s="97"/>
      <c r="U29" s="97"/>
      <c r="V29" s="97"/>
      <c r="W29" s="97"/>
      <c r="X29" s="97"/>
      <c r="Y29" s="97"/>
      <c r="Z29" s="97"/>
      <c r="AA29" s="97"/>
      <c r="AB29" s="97"/>
      <c r="AC29" s="97"/>
      <c r="AD29" s="97"/>
      <c r="AE29" s="97"/>
    </row>
    <row r="30" spans="1:31" s="2" customFormat="1" ht="6.95"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5"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100" t="s">
        <v>36</v>
      </c>
      <c r="E32" s="30"/>
      <c r="F32" s="30"/>
      <c r="G32" s="30"/>
      <c r="H32" s="30"/>
      <c r="I32" s="30"/>
      <c r="J32" s="69">
        <f>ROUND(J129, 2)</f>
        <v>0</v>
      </c>
      <c r="K32" s="30"/>
      <c r="L32" s="40"/>
      <c r="S32" s="30"/>
      <c r="T32" s="30"/>
      <c r="U32" s="30"/>
      <c r="V32" s="30"/>
      <c r="W32" s="30"/>
      <c r="X32" s="30"/>
      <c r="Y32" s="30"/>
      <c r="Z32" s="30"/>
      <c r="AA32" s="30"/>
      <c r="AB32" s="30"/>
      <c r="AC32" s="30"/>
      <c r="AD32" s="30"/>
      <c r="AE32" s="30"/>
    </row>
    <row r="33" spans="1:31" s="2" customFormat="1" ht="6.95"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5" customHeight="1">
      <c r="A34" s="30"/>
      <c r="B34" s="31"/>
      <c r="C34" s="30"/>
      <c r="D34" s="30"/>
      <c r="E34" s="30"/>
      <c r="F34" s="34" t="s">
        <v>38</v>
      </c>
      <c r="G34" s="30"/>
      <c r="H34" s="30"/>
      <c r="I34" s="34" t="s">
        <v>37</v>
      </c>
      <c r="J34" s="34" t="s">
        <v>39</v>
      </c>
      <c r="K34" s="30"/>
      <c r="L34" s="40"/>
      <c r="S34" s="30"/>
      <c r="T34" s="30"/>
      <c r="U34" s="30"/>
      <c r="V34" s="30"/>
      <c r="W34" s="30"/>
      <c r="X34" s="30"/>
      <c r="Y34" s="30"/>
      <c r="Z34" s="30"/>
      <c r="AA34" s="30"/>
      <c r="AB34" s="30"/>
      <c r="AC34" s="30"/>
      <c r="AD34" s="30"/>
      <c r="AE34" s="30"/>
    </row>
    <row r="35" spans="1:31" s="2" customFormat="1" ht="14.45" customHeight="1">
      <c r="A35" s="30"/>
      <c r="B35" s="31"/>
      <c r="C35" s="30"/>
      <c r="D35" s="101" t="s">
        <v>40</v>
      </c>
      <c r="E35" s="25" t="s">
        <v>41</v>
      </c>
      <c r="F35" s="102">
        <f>ROUND((SUM(BE129:BE200)),  2)</f>
        <v>0</v>
      </c>
      <c r="G35" s="30"/>
      <c r="H35" s="30"/>
      <c r="I35" s="103">
        <v>0.21</v>
      </c>
      <c r="J35" s="102">
        <f>ROUND(((SUM(BE129:BE200))*I35),  2)</f>
        <v>0</v>
      </c>
      <c r="K35" s="30"/>
      <c r="L35" s="40"/>
      <c r="S35" s="30"/>
      <c r="T35" s="30"/>
      <c r="U35" s="30"/>
      <c r="V35" s="30"/>
      <c r="W35" s="30"/>
      <c r="X35" s="30"/>
      <c r="Y35" s="30"/>
      <c r="Z35" s="30"/>
      <c r="AA35" s="30"/>
      <c r="AB35" s="30"/>
      <c r="AC35" s="30"/>
      <c r="AD35" s="30"/>
      <c r="AE35" s="30"/>
    </row>
    <row r="36" spans="1:31" s="2" customFormat="1" ht="14.45" customHeight="1">
      <c r="A36" s="30"/>
      <c r="B36" s="31"/>
      <c r="C36" s="30"/>
      <c r="D36" s="30"/>
      <c r="E36" s="25" t="s">
        <v>42</v>
      </c>
      <c r="F36" s="102">
        <f>ROUND((SUM(BF129:BF200)),  2)</f>
        <v>0</v>
      </c>
      <c r="G36" s="30"/>
      <c r="H36" s="30"/>
      <c r="I36" s="103">
        <v>0.12</v>
      </c>
      <c r="J36" s="102">
        <f>ROUND(((SUM(BF129:BF200))*I36),  2)</f>
        <v>0</v>
      </c>
      <c r="K36" s="30"/>
      <c r="L36" s="40"/>
      <c r="S36" s="30"/>
      <c r="T36" s="30"/>
      <c r="U36" s="30"/>
      <c r="V36" s="30"/>
      <c r="W36" s="30"/>
      <c r="X36" s="30"/>
      <c r="Y36" s="30"/>
      <c r="Z36" s="30"/>
      <c r="AA36" s="30"/>
      <c r="AB36" s="30"/>
      <c r="AC36" s="30"/>
      <c r="AD36" s="30"/>
      <c r="AE36" s="30"/>
    </row>
    <row r="37" spans="1:31" s="2" customFormat="1" ht="14.45" hidden="1" customHeight="1">
      <c r="A37" s="30"/>
      <c r="B37" s="31"/>
      <c r="C37" s="30"/>
      <c r="D37" s="30"/>
      <c r="E37" s="25" t="s">
        <v>43</v>
      </c>
      <c r="F37" s="102">
        <f>ROUND((SUM(BG129:BG200)),  2)</f>
        <v>0</v>
      </c>
      <c r="G37" s="30"/>
      <c r="H37" s="30"/>
      <c r="I37" s="103">
        <v>0.21</v>
      </c>
      <c r="J37" s="102">
        <f>0</f>
        <v>0</v>
      </c>
      <c r="K37" s="30"/>
      <c r="L37" s="40"/>
      <c r="S37" s="30"/>
      <c r="T37" s="30"/>
      <c r="U37" s="30"/>
      <c r="V37" s="30"/>
      <c r="W37" s="30"/>
      <c r="X37" s="30"/>
      <c r="Y37" s="30"/>
      <c r="Z37" s="30"/>
      <c r="AA37" s="30"/>
      <c r="AB37" s="30"/>
      <c r="AC37" s="30"/>
      <c r="AD37" s="30"/>
      <c r="AE37" s="30"/>
    </row>
    <row r="38" spans="1:31" s="2" customFormat="1" ht="14.45" hidden="1" customHeight="1">
      <c r="A38" s="30"/>
      <c r="B38" s="31"/>
      <c r="C38" s="30"/>
      <c r="D38" s="30"/>
      <c r="E38" s="25" t="s">
        <v>44</v>
      </c>
      <c r="F38" s="102">
        <f>ROUND((SUM(BH129:BH200)),  2)</f>
        <v>0</v>
      </c>
      <c r="G38" s="30"/>
      <c r="H38" s="30"/>
      <c r="I38" s="103">
        <v>0.12</v>
      </c>
      <c r="J38" s="102">
        <f>0</f>
        <v>0</v>
      </c>
      <c r="K38" s="30"/>
      <c r="L38" s="40"/>
      <c r="S38" s="30"/>
      <c r="T38" s="30"/>
      <c r="U38" s="30"/>
      <c r="V38" s="30"/>
      <c r="W38" s="30"/>
      <c r="X38" s="30"/>
      <c r="Y38" s="30"/>
      <c r="Z38" s="30"/>
      <c r="AA38" s="30"/>
      <c r="AB38" s="30"/>
      <c r="AC38" s="30"/>
      <c r="AD38" s="30"/>
      <c r="AE38" s="30"/>
    </row>
    <row r="39" spans="1:31" s="2" customFormat="1" ht="14.45" hidden="1" customHeight="1">
      <c r="A39" s="30"/>
      <c r="B39" s="31"/>
      <c r="C39" s="30"/>
      <c r="D39" s="30"/>
      <c r="E39" s="25" t="s">
        <v>45</v>
      </c>
      <c r="F39" s="102">
        <f>ROUND((SUM(BI129:BI200)),  2)</f>
        <v>0</v>
      </c>
      <c r="G39" s="30"/>
      <c r="H39" s="30"/>
      <c r="I39" s="103">
        <v>0</v>
      </c>
      <c r="J39" s="102">
        <f>0</f>
        <v>0</v>
      </c>
      <c r="K39" s="30"/>
      <c r="L39" s="40"/>
      <c r="S39" s="30"/>
      <c r="T39" s="30"/>
      <c r="U39" s="30"/>
      <c r="V39" s="30"/>
      <c r="W39" s="30"/>
      <c r="X39" s="30"/>
      <c r="Y39" s="30"/>
      <c r="Z39" s="30"/>
      <c r="AA39" s="30"/>
      <c r="AB39" s="30"/>
      <c r="AC39" s="30"/>
      <c r="AD39" s="30"/>
      <c r="AE39" s="30"/>
    </row>
    <row r="40" spans="1:31" s="2" customFormat="1" ht="6.95"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4"/>
      <c r="D41" s="105" t="s">
        <v>46</v>
      </c>
      <c r="E41" s="58"/>
      <c r="F41" s="58"/>
      <c r="G41" s="106" t="s">
        <v>47</v>
      </c>
      <c r="H41" s="107" t="s">
        <v>48</v>
      </c>
      <c r="I41" s="58"/>
      <c r="J41" s="108">
        <f>SUM(J32:J39)</f>
        <v>0</v>
      </c>
      <c r="K41" s="109"/>
      <c r="L41" s="40"/>
      <c r="S41" s="30"/>
      <c r="T41" s="30"/>
      <c r="U41" s="30"/>
      <c r="V41" s="30"/>
      <c r="W41" s="30"/>
      <c r="X41" s="30"/>
      <c r="Y41" s="30"/>
      <c r="Z41" s="30"/>
      <c r="AA41" s="30"/>
      <c r="AB41" s="30"/>
      <c r="AC41" s="30"/>
      <c r="AD41" s="30"/>
      <c r="AE41" s="30"/>
    </row>
    <row r="42" spans="1:31" s="2" customFormat="1" ht="14.45"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0"/>
      <c r="D50" s="41" t="s">
        <v>49</v>
      </c>
      <c r="E50" s="42"/>
      <c r="F50" s="42"/>
      <c r="G50" s="41" t="s">
        <v>50</v>
      </c>
      <c r="H50" s="42"/>
      <c r="I50" s="42"/>
      <c r="J50" s="42"/>
      <c r="K50" s="42"/>
      <c r="L50" s="40"/>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0"/>
      <c r="B61" s="31"/>
      <c r="C61" s="30"/>
      <c r="D61" s="43" t="s">
        <v>51</v>
      </c>
      <c r="E61" s="33"/>
      <c r="F61" s="110" t="s">
        <v>52</v>
      </c>
      <c r="G61" s="43" t="s">
        <v>51</v>
      </c>
      <c r="H61" s="33"/>
      <c r="I61" s="33"/>
      <c r="J61" s="111" t="s">
        <v>52</v>
      </c>
      <c r="K61" s="33"/>
      <c r="L61" s="40"/>
      <c r="S61" s="30"/>
      <c r="T61" s="30"/>
      <c r="U61" s="30"/>
      <c r="V61" s="30"/>
      <c r="W61" s="30"/>
      <c r="X61" s="30"/>
      <c r="Y61" s="30"/>
      <c r="Z61" s="30"/>
      <c r="AA61" s="30"/>
      <c r="AB61" s="30"/>
      <c r="AC61" s="30"/>
      <c r="AD61" s="30"/>
      <c r="AE61" s="30"/>
    </row>
    <row r="62" spans="1:31" ht="11.25">
      <c r="B62" s="18"/>
      <c r="L62" s="18"/>
    </row>
    <row r="63" spans="1:31" ht="11.25">
      <c r="B63" s="18"/>
      <c r="L63" s="18"/>
    </row>
    <row r="64" spans="1:31" ht="11.25">
      <c r="B64" s="18"/>
      <c r="L64" s="18"/>
    </row>
    <row r="65" spans="1:31" s="2" customFormat="1" ht="12.75">
      <c r="A65" s="30"/>
      <c r="B65" s="31"/>
      <c r="C65" s="30"/>
      <c r="D65" s="41" t="s">
        <v>53</v>
      </c>
      <c r="E65" s="44"/>
      <c r="F65" s="44"/>
      <c r="G65" s="41" t="s">
        <v>54</v>
      </c>
      <c r="H65" s="44"/>
      <c r="I65" s="44"/>
      <c r="J65" s="44"/>
      <c r="K65" s="44"/>
      <c r="L65" s="40"/>
      <c r="S65" s="30"/>
      <c r="T65" s="30"/>
      <c r="U65" s="30"/>
      <c r="V65" s="30"/>
      <c r="W65" s="30"/>
      <c r="X65" s="30"/>
      <c r="Y65" s="30"/>
      <c r="Z65" s="30"/>
      <c r="AA65" s="30"/>
      <c r="AB65" s="30"/>
      <c r="AC65" s="30"/>
      <c r="AD65" s="30"/>
      <c r="AE65" s="30"/>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0"/>
      <c r="B76" s="31"/>
      <c r="C76" s="30"/>
      <c r="D76" s="43" t="s">
        <v>51</v>
      </c>
      <c r="E76" s="33"/>
      <c r="F76" s="110" t="s">
        <v>52</v>
      </c>
      <c r="G76" s="43" t="s">
        <v>51</v>
      </c>
      <c r="H76" s="33"/>
      <c r="I76" s="33"/>
      <c r="J76" s="111" t="s">
        <v>52</v>
      </c>
      <c r="K76" s="33"/>
      <c r="L76" s="40"/>
      <c r="S76" s="30"/>
      <c r="T76" s="30"/>
      <c r="U76" s="30"/>
      <c r="V76" s="30"/>
      <c r="W76" s="30"/>
      <c r="X76" s="30"/>
      <c r="Y76" s="30"/>
      <c r="Z76" s="30"/>
      <c r="AA76" s="30"/>
      <c r="AB76" s="30"/>
      <c r="AC76" s="30"/>
      <c r="AD76" s="30"/>
      <c r="AE76" s="30"/>
    </row>
    <row r="77" spans="1:31" s="2" customFormat="1" ht="14.45"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5"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5" customHeight="1">
      <c r="A82" s="30"/>
      <c r="B82" s="31"/>
      <c r="C82" s="19" t="s">
        <v>141</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5"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5" t="s">
        <v>16</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31" t="str">
        <f>E7</f>
        <v>Měšťanský dům čp.6 - Horní Slavkov</v>
      </c>
      <c r="F85" s="232"/>
      <c r="G85" s="232"/>
      <c r="H85" s="232"/>
      <c r="I85" s="30"/>
      <c r="J85" s="30"/>
      <c r="K85" s="30"/>
      <c r="L85" s="40"/>
      <c r="S85" s="30"/>
      <c r="T85" s="30"/>
      <c r="U85" s="30"/>
      <c r="V85" s="30"/>
      <c r="W85" s="30"/>
      <c r="X85" s="30"/>
      <c r="Y85" s="30"/>
      <c r="Z85" s="30"/>
      <c r="AA85" s="30"/>
      <c r="AB85" s="30"/>
      <c r="AC85" s="30"/>
      <c r="AD85" s="30"/>
      <c r="AE85" s="30"/>
    </row>
    <row r="86" spans="1:31" s="1" customFormat="1" ht="12" customHeight="1">
      <c r="B86" s="18"/>
      <c r="C86" s="25" t="s">
        <v>139</v>
      </c>
      <c r="L86" s="18"/>
    </row>
    <row r="87" spans="1:31" s="2" customFormat="1" ht="16.5" customHeight="1">
      <c r="A87" s="30"/>
      <c r="B87" s="31"/>
      <c r="C87" s="30"/>
      <c r="D87" s="30"/>
      <c r="E87" s="231" t="s">
        <v>195</v>
      </c>
      <c r="F87" s="233"/>
      <c r="G87" s="233"/>
      <c r="H87" s="233"/>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5" t="s">
        <v>196</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193" t="str">
        <f>E11</f>
        <v>70 - Fasáda dvorní</v>
      </c>
      <c r="F89" s="233"/>
      <c r="G89" s="233"/>
      <c r="H89" s="233"/>
      <c r="I89" s="30"/>
      <c r="J89" s="30"/>
      <c r="K89" s="30"/>
      <c r="L89" s="40"/>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5" t="s">
        <v>20</v>
      </c>
      <c r="D91" s="30"/>
      <c r="E91" s="30"/>
      <c r="F91" s="23" t="str">
        <f>F14</f>
        <v>Horní Slavkov</v>
      </c>
      <c r="G91" s="30"/>
      <c r="H91" s="30"/>
      <c r="I91" s="25" t="s">
        <v>22</v>
      </c>
      <c r="J91" s="53" t="str">
        <f>IF(J14="","",J14)</f>
        <v>26. 8. 2025</v>
      </c>
      <c r="K91" s="30"/>
      <c r="L91" s="40"/>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5.2" customHeight="1">
      <c r="A93" s="30"/>
      <c r="B93" s="31"/>
      <c r="C93" s="25" t="s">
        <v>24</v>
      </c>
      <c r="D93" s="30"/>
      <c r="E93" s="30"/>
      <c r="F93" s="23" t="str">
        <f>E17</f>
        <v>Město Horní Slavkov</v>
      </c>
      <c r="G93" s="30"/>
      <c r="H93" s="30"/>
      <c r="I93" s="25" t="s">
        <v>30</v>
      </c>
      <c r="J93" s="28" t="str">
        <f>E23</f>
        <v>TMS Projekt</v>
      </c>
      <c r="K93" s="30"/>
      <c r="L93" s="40"/>
      <c r="S93" s="30"/>
      <c r="T93" s="30"/>
      <c r="U93" s="30"/>
      <c r="V93" s="30"/>
      <c r="W93" s="30"/>
      <c r="X93" s="30"/>
      <c r="Y93" s="30"/>
      <c r="Z93" s="30"/>
      <c r="AA93" s="30"/>
      <c r="AB93" s="30"/>
      <c r="AC93" s="30"/>
      <c r="AD93" s="30"/>
      <c r="AE93" s="30"/>
    </row>
    <row r="94" spans="1:31" s="2" customFormat="1" ht="15.2" customHeight="1">
      <c r="A94" s="30"/>
      <c r="B94" s="31"/>
      <c r="C94" s="25" t="s">
        <v>28</v>
      </c>
      <c r="D94" s="30"/>
      <c r="E94" s="30"/>
      <c r="F94" s="23" t="str">
        <f>IF(E20="","",E20)</f>
        <v>Vyplň údaj</v>
      </c>
      <c r="G94" s="30"/>
      <c r="H94" s="30"/>
      <c r="I94" s="25" t="s">
        <v>33</v>
      </c>
      <c r="J94" s="28" t="str">
        <f>E26</f>
        <v>Milan Hájek</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12" t="s">
        <v>142</v>
      </c>
      <c r="D96" s="104"/>
      <c r="E96" s="104"/>
      <c r="F96" s="104"/>
      <c r="G96" s="104"/>
      <c r="H96" s="104"/>
      <c r="I96" s="104"/>
      <c r="J96" s="113" t="s">
        <v>143</v>
      </c>
      <c r="K96" s="104"/>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9" customHeight="1">
      <c r="A98" s="30"/>
      <c r="B98" s="31"/>
      <c r="C98" s="114" t="s">
        <v>144</v>
      </c>
      <c r="D98" s="30"/>
      <c r="E98" s="30"/>
      <c r="F98" s="30"/>
      <c r="G98" s="30"/>
      <c r="H98" s="30"/>
      <c r="I98" s="30"/>
      <c r="J98" s="69">
        <f>J129</f>
        <v>0</v>
      </c>
      <c r="K98" s="30"/>
      <c r="L98" s="40"/>
      <c r="S98" s="30"/>
      <c r="T98" s="30"/>
      <c r="U98" s="30"/>
      <c r="V98" s="30"/>
      <c r="W98" s="30"/>
      <c r="X98" s="30"/>
      <c r="Y98" s="30"/>
      <c r="Z98" s="30"/>
      <c r="AA98" s="30"/>
      <c r="AB98" s="30"/>
      <c r="AC98" s="30"/>
      <c r="AD98" s="30"/>
      <c r="AE98" s="30"/>
      <c r="AU98" s="15" t="s">
        <v>145</v>
      </c>
    </row>
    <row r="99" spans="1:47" s="9" customFormat="1" ht="24.95" customHeight="1">
      <c r="B99" s="115"/>
      <c r="D99" s="116" t="s">
        <v>198</v>
      </c>
      <c r="E99" s="117"/>
      <c r="F99" s="117"/>
      <c r="G99" s="117"/>
      <c r="H99" s="117"/>
      <c r="I99" s="117"/>
      <c r="J99" s="118">
        <f>J130</f>
        <v>0</v>
      </c>
      <c r="L99" s="115"/>
    </row>
    <row r="100" spans="1:47" s="12" customFormat="1" ht="19.899999999999999" customHeight="1">
      <c r="B100" s="159"/>
      <c r="D100" s="160" t="s">
        <v>204</v>
      </c>
      <c r="E100" s="161"/>
      <c r="F100" s="161"/>
      <c r="G100" s="161"/>
      <c r="H100" s="161"/>
      <c r="I100" s="161"/>
      <c r="J100" s="162">
        <f>J131</f>
        <v>0</v>
      </c>
      <c r="L100" s="159"/>
    </row>
    <row r="101" spans="1:47" s="12" customFormat="1" ht="19.899999999999999" customHeight="1">
      <c r="B101" s="159"/>
      <c r="D101" s="160" t="s">
        <v>205</v>
      </c>
      <c r="E101" s="161"/>
      <c r="F101" s="161"/>
      <c r="G101" s="161"/>
      <c r="H101" s="161"/>
      <c r="I101" s="161"/>
      <c r="J101" s="162">
        <f>J148</f>
        <v>0</v>
      </c>
      <c r="L101" s="159"/>
    </row>
    <row r="102" spans="1:47" s="12" customFormat="1" ht="19.899999999999999" customHeight="1">
      <c r="B102" s="159"/>
      <c r="D102" s="160" t="s">
        <v>206</v>
      </c>
      <c r="E102" s="161"/>
      <c r="F102" s="161"/>
      <c r="G102" s="161"/>
      <c r="H102" s="161"/>
      <c r="I102" s="161"/>
      <c r="J102" s="162">
        <f>J169</f>
        <v>0</v>
      </c>
      <c r="L102" s="159"/>
    </row>
    <row r="103" spans="1:47" s="12" customFormat="1" ht="19.899999999999999" customHeight="1">
      <c r="B103" s="159"/>
      <c r="D103" s="160" t="s">
        <v>207</v>
      </c>
      <c r="E103" s="161"/>
      <c r="F103" s="161"/>
      <c r="G103" s="161"/>
      <c r="H103" s="161"/>
      <c r="I103" s="161"/>
      <c r="J103" s="162">
        <f>J174</f>
        <v>0</v>
      </c>
      <c r="L103" s="159"/>
    </row>
    <row r="104" spans="1:47" s="9" customFormat="1" ht="24.95" customHeight="1">
      <c r="B104" s="115"/>
      <c r="D104" s="116" t="s">
        <v>208</v>
      </c>
      <c r="E104" s="117"/>
      <c r="F104" s="117"/>
      <c r="G104" s="117"/>
      <c r="H104" s="117"/>
      <c r="I104" s="117"/>
      <c r="J104" s="118">
        <f>J176</f>
        <v>0</v>
      </c>
      <c r="L104" s="115"/>
    </row>
    <row r="105" spans="1:47" s="12" customFormat="1" ht="19.899999999999999" customHeight="1">
      <c r="B105" s="159"/>
      <c r="D105" s="160" t="s">
        <v>1575</v>
      </c>
      <c r="E105" s="161"/>
      <c r="F105" s="161"/>
      <c r="G105" s="161"/>
      <c r="H105" s="161"/>
      <c r="I105" s="161"/>
      <c r="J105" s="162">
        <f>J177</f>
        <v>0</v>
      </c>
      <c r="L105" s="159"/>
    </row>
    <row r="106" spans="1:47" s="12" customFormat="1" ht="19.899999999999999" customHeight="1">
      <c r="B106" s="159"/>
      <c r="D106" s="160" t="s">
        <v>214</v>
      </c>
      <c r="E106" s="161"/>
      <c r="F106" s="161"/>
      <c r="G106" s="161"/>
      <c r="H106" s="161"/>
      <c r="I106" s="161"/>
      <c r="J106" s="162">
        <f>J189</f>
        <v>0</v>
      </c>
      <c r="L106" s="159"/>
    </row>
    <row r="107" spans="1:47" s="12" customFormat="1" ht="19.899999999999999" customHeight="1">
      <c r="B107" s="159"/>
      <c r="D107" s="160" t="s">
        <v>219</v>
      </c>
      <c r="E107" s="161"/>
      <c r="F107" s="161"/>
      <c r="G107" s="161"/>
      <c r="H107" s="161"/>
      <c r="I107" s="161"/>
      <c r="J107" s="162">
        <f>J193</f>
        <v>0</v>
      </c>
      <c r="L107" s="159"/>
    </row>
    <row r="108" spans="1:47" s="2" customFormat="1" ht="21.75" customHeight="1">
      <c r="A108" s="30"/>
      <c r="B108" s="31"/>
      <c r="C108" s="30"/>
      <c r="D108" s="30"/>
      <c r="E108" s="30"/>
      <c r="F108" s="30"/>
      <c r="G108" s="30"/>
      <c r="H108" s="30"/>
      <c r="I108" s="30"/>
      <c r="J108" s="30"/>
      <c r="K108" s="30"/>
      <c r="L108" s="40"/>
      <c r="S108" s="30"/>
      <c r="T108" s="30"/>
      <c r="U108" s="30"/>
      <c r="V108" s="30"/>
      <c r="W108" s="30"/>
      <c r="X108" s="30"/>
      <c r="Y108" s="30"/>
      <c r="Z108" s="30"/>
      <c r="AA108" s="30"/>
      <c r="AB108" s="30"/>
      <c r="AC108" s="30"/>
      <c r="AD108" s="30"/>
      <c r="AE108" s="30"/>
    </row>
    <row r="109" spans="1:47" s="2" customFormat="1" ht="6.95" customHeight="1">
      <c r="A109" s="30"/>
      <c r="B109" s="45"/>
      <c r="C109" s="46"/>
      <c r="D109" s="46"/>
      <c r="E109" s="46"/>
      <c r="F109" s="46"/>
      <c r="G109" s="46"/>
      <c r="H109" s="46"/>
      <c r="I109" s="46"/>
      <c r="J109" s="46"/>
      <c r="K109" s="46"/>
      <c r="L109" s="40"/>
      <c r="S109" s="30"/>
      <c r="T109" s="30"/>
      <c r="U109" s="30"/>
      <c r="V109" s="30"/>
      <c r="W109" s="30"/>
      <c r="X109" s="30"/>
      <c r="Y109" s="30"/>
      <c r="Z109" s="30"/>
      <c r="AA109" s="30"/>
      <c r="AB109" s="30"/>
      <c r="AC109" s="30"/>
      <c r="AD109" s="30"/>
      <c r="AE109" s="30"/>
    </row>
    <row r="113" spans="1:31" s="2" customFormat="1" ht="6.95" customHeight="1">
      <c r="A113" s="30"/>
      <c r="B113" s="47"/>
      <c r="C113" s="48"/>
      <c r="D113" s="48"/>
      <c r="E113" s="48"/>
      <c r="F113" s="48"/>
      <c r="G113" s="48"/>
      <c r="H113" s="48"/>
      <c r="I113" s="48"/>
      <c r="J113" s="48"/>
      <c r="K113" s="48"/>
      <c r="L113" s="40"/>
      <c r="S113" s="30"/>
      <c r="T113" s="30"/>
      <c r="U113" s="30"/>
      <c r="V113" s="30"/>
      <c r="W113" s="30"/>
      <c r="X113" s="30"/>
      <c r="Y113" s="30"/>
      <c r="Z113" s="30"/>
      <c r="AA113" s="30"/>
      <c r="AB113" s="30"/>
      <c r="AC113" s="30"/>
      <c r="AD113" s="30"/>
      <c r="AE113" s="30"/>
    </row>
    <row r="114" spans="1:31" s="2" customFormat="1" ht="24.95" customHeight="1">
      <c r="A114" s="30"/>
      <c r="B114" s="31"/>
      <c r="C114" s="19" t="s">
        <v>147</v>
      </c>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31" s="2" customFormat="1" ht="6.95" customHeight="1">
      <c r="A115" s="30"/>
      <c r="B115" s="31"/>
      <c r="C115" s="30"/>
      <c r="D115" s="30"/>
      <c r="E115" s="30"/>
      <c r="F115" s="30"/>
      <c r="G115" s="30"/>
      <c r="H115" s="30"/>
      <c r="I115" s="30"/>
      <c r="J115" s="30"/>
      <c r="K115" s="30"/>
      <c r="L115" s="40"/>
      <c r="S115" s="30"/>
      <c r="T115" s="30"/>
      <c r="U115" s="30"/>
      <c r="V115" s="30"/>
      <c r="W115" s="30"/>
      <c r="X115" s="30"/>
      <c r="Y115" s="30"/>
      <c r="Z115" s="30"/>
      <c r="AA115" s="30"/>
      <c r="AB115" s="30"/>
      <c r="AC115" s="30"/>
      <c r="AD115" s="30"/>
      <c r="AE115" s="30"/>
    </row>
    <row r="116" spans="1:31" s="2" customFormat="1" ht="12" customHeight="1">
      <c r="A116" s="30"/>
      <c r="B116" s="31"/>
      <c r="C116" s="25" t="s">
        <v>16</v>
      </c>
      <c r="D116" s="30"/>
      <c r="E116" s="30"/>
      <c r="F116" s="30"/>
      <c r="G116" s="30"/>
      <c r="H116" s="30"/>
      <c r="I116" s="30"/>
      <c r="J116" s="30"/>
      <c r="K116" s="30"/>
      <c r="L116" s="40"/>
      <c r="S116" s="30"/>
      <c r="T116" s="30"/>
      <c r="U116" s="30"/>
      <c r="V116" s="30"/>
      <c r="W116" s="30"/>
      <c r="X116" s="30"/>
      <c r="Y116" s="30"/>
      <c r="Z116" s="30"/>
      <c r="AA116" s="30"/>
      <c r="AB116" s="30"/>
      <c r="AC116" s="30"/>
      <c r="AD116" s="30"/>
      <c r="AE116" s="30"/>
    </row>
    <row r="117" spans="1:31" s="2" customFormat="1" ht="16.5" customHeight="1">
      <c r="A117" s="30"/>
      <c r="B117" s="31"/>
      <c r="C117" s="30"/>
      <c r="D117" s="30"/>
      <c r="E117" s="231" t="str">
        <f>E7</f>
        <v>Měšťanský dům čp.6 - Horní Slavkov</v>
      </c>
      <c r="F117" s="232"/>
      <c r="G117" s="232"/>
      <c r="H117" s="232"/>
      <c r="I117" s="30"/>
      <c r="J117" s="30"/>
      <c r="K117" s="30"/>
      <c r="L117" s="40"/>
      <c r="S117" s="30"/>
      <c r="T117" s="30"/>
      <c r="U117" s="30"/>
      <c r="V117" s="30"/>
      <c r="W117" s="30"/>
      <c r="X117" s="30"/>
      <c r="Y117" s="30"/>
      <c r="Z117" s="30"/>
      <c r="AA117" s="30"/>
      <c r="AB117" s="30"/>
      <c r="AC117" s="30"/>
      <c r="AD117" s="30"/>
      <c r="AE117" s="30"/>
    </row>
    <row r="118" spans="1:31" s="1" customFormat="1" ht="12" customHeight="1">
      <c r="B118" s="18"/>
      <c r="C118" s="25" t="s">
        <v>139</v>
      </c>
      <c r="L118" s="18"/>
    </row>
    <row r="119" spans="1:31" s="2" customFormat="1" ht="16.5" customHeight="1">
      <c r="A119" s="30"/>
      <c r="B119" s="31"/>
      <c r="C119" s="30"/>
      <c r="D119" s="30"/>
      <c r="E119" s="231" t="s">
        <v>195</v>
      </c>
      <c r="F119" s="233"/>
      <c r="G119" s="233"/>
      <c r="H119" s="233"/>
      <c r="I119" s="30"/>
      <c r="J119" s="30"/>
      <c r="K119" s="30"/>
      <c r="L119" s="40"/>
      <c r="S119" s="30"/>
      <c r="T119" s="30"/>
      <c r="U119" s="30"/>
      <c r="V119" s="30"/>
      <c r="W119" s="30"/>
      <c r="X119" s="30"/>
      <c r="Y119" s="30"/>
      <c r="Z119" s="30"/>
      <c r="AA119" s="30"/>
      <c r="AB119" s="30"/>
      <c r="AC119" s="30"/>
      <c r="AD119" s="30"/>
      <c r="AE119" s="30"/>
    </row>
    <row r="120" spans="1:31" s="2" customFormat="1" ht="12" customHeight="1">
      <c r="A120" s="30"/>
      <c r="B120" s="31"/>
      <c r="C120" s="25" t="s">
        <v>196</v>
      </c>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31" s="2" customFormat="1" ht="16.5" customHeight="1">
      <c r="A121" s="30"/>
      <c r="B121" s="31"/>
      <c r="C121" s="30"/>
      <c r="D121" s="30"/>
      <c r="E121" s="193" t="str">
        <f>E11</f>
        <v>70 - Fasáda dvorní</v>
      </c>
      <c r="F121" s="233"/>
      <c r="G121" s="233"/>
      <c r="H121" s="233"/>
      <c r="I121" s="30"/>
      <c r="J121" s="30"/>
      <c r="K121" s="30"/>
      <c r="L121" s="40"/>
      <c r="S121" s="30"/>
      <c r="T121" s="30"/>
      <c r="U121" s="30"/>
      <c r="V121" s="30"/>
      <c r="W121" s="30"/>
      <c r="X121" s="30"/>
      <c r="Y121" s="30"/>
      <c r="Z121" s="30"/>
      <c r="AA121" s="30"/>
      <c r="AB121" s="30"/>
      <c r="AC121" s="30"/>
      <c r="AD121" s="30"/>
      <c r="AE121" s="30"/>
    </row>
    <row r="122" spans="1:31" s="2" customFormat="1" ht="6.95" customHeight="1">
      <c r="A122" s="30"/>
      <c r="B122" s="31"/>
      <c r="C122" s="30"/>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31" s="2" customFormat="1" ht="12" customHeight="1">
      <c r="A123" s="30"/>
      <c r="B123" s="31"/>
      <c r="C123" s="25" t="s">
        <v>20</v>
      </c>
      <c r="D123" s="30"/>
      <c r="E123" s="30"/>
      <c r="F123" s="23" t="str">
        <f>F14</f>
        <v>Horní Slavkov</v>
      </c>
      <c r="G123" s="30"/>
      <c r="H123" s="30"/>
      <c r="I123" s="25" t="s">
        <v>22</v>
      </c>
      <c r="J123" s="53" t="str">
        <f>IF(J14="","",J14)</f>
        <v>26. 8. 2025</v>
      </c>
      <c r="K123" s="30"/>
      <c r="L123" s="40"/>
      <c r="S123" s="30"/>
      <c r="T123" s="30"/>
      <c r="U123" s="30"/>
      <c r="V123" s="30"/>
      <c r="W123" s="30"/>
      <c r="X123" s="30"/>
      <c r="Y123" s="30"/>
      <c r="Z123" s="30"/>
      <c r="AA123" s="30"/>
      <c r="AB123" s="30"/>
      <c r="AC123" s="30"/>
      <c r="AD123" s="30"/>
      <c r="AE123" s="30"/>
    </row>
    <row r="124" spans="1:31" s="2" customFormat="1" ht="6.95" customHeight="1">
      <c r="A124" s="30"/>
      <c r="B124" s="31"/>
      <c r="C124" s="30"/>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31" s="2" customFormat="1" ht="15.2" customHeight="1">
      <c r="A125" s="30"/>
      <c r="B125" s="31"/>
      <c r="C125" s="25" t="s">
        <v>24</v>
      </c>
      <c r="D125" s="30"/>
      <c r="E125" s="30"/>
      <c r="F125" s="23" t="str">
        <f>E17</f>
        <v>Město Horní Slavkov</v>
      </c>
      <c r="G125" s="30"/>
      <c r="H125" s="30"/>
      <c r="I125" s="25" t="s">
        <v>30</v>
      </c>
      <c r="J125" s="28" t="str">
        <f>E23</f>
        <v>TMS Projekt</v>
      </c>
      <c r="K125" s="30"/>
      <c r="L125" s="40"/>
      <c r="S125" s="30"/>
      <c r="T125" s="30"/>
      <c r="U125" s="30"/>
      <c r="V125" s="30"/>
      <c r="W125" s="30"/>
      <c r="X125" s="30"/>
      <c r="Y125" s="30"/>
      <c r="Z125" s="30"/>
      <c r="AA125" s="30"/>
      <c r="AB125" s="30"/>
      <c r="AC125" s="30"/>
      <c r="AD125" s="30"/>
      <c r="AE125" s="30"/>
    </row>
    <row r="126" spans="1:31" s="2" customFormat="1" ht="15.2" customHeight="1">
      <c r="A126" s="30"/>
      <c r="B126" s="31"/>
      <c r="C126" s="25" t="s">
        <v>28</v>
      </c>
      <c r="D126" s="30"/>
      <c r="E126" s="30"/>
      <c r="F126" s="23" t="str">
        <f>IF(E20="","",E20)</f>
        <v>Vyplň údaj</v>
      </c>
      <c r="G126" s="30"/>
      <c r="H126" s="30"/>
      <c r="I126" s="25" t="s">
        <v>33</v>
      </c>
      <c r="J126" s="28" t="str">
        <f>E26</f>
        <v>Milan Hájek</v>
      </c>
      <c r="K126" s="30"/>
      <c r="L126" s="40"/>
      <c r="S126" s="30"/>
      <c r="T126" s="30"/>
      <c r="U126" s="30"/>
      <c r="V126" s="30"/>
      <c r="W126" s="30"/>
      <c r="X126" s="30"/>
      <c r="Y126" s="30"/>
      <c r="Z126" s="30"/>
      <c r="AA126" s="30"/>
      <c r="AB126" s="30"/>
      <c r="AC126" s="30"/>
      <c r="AD126" s="30"/>
      <c r="AE126" s="30"/>
    </row>
    <row r="127" spans="1:31" s="2" customFormat="1" ht="10.35" customHeight="1">
      <c r="A127" s="30"/>
      <c r="B127" s="31"/>
      <c r="C127" s="30"/>
      <c r="D127" s="30"/>
      <c r="E127" s="30"/>
      <c r="F127" s="30"/>
      <c r="G127" s="30"/>
      <c r="H127" s="30"/>
      <c r="I127" s="30"/>
      <c r="J127" s="30"/>
      <c r="K127" s="30"/>
      <c r="L127" s="40"/>
      <c r="S127" s="30"/>
      <c r="T127" s="30"/>
      <c r="U127" s="30"/>
      <c r="V127" s="30"/>
      <c r="W127" s="30"/>
      <c r="X127" s="30"/>
      <c r="Y127" s="30"/>
      <c r="Z127" s="30"/>
      <c r="AA127" s="30"/>
      <c r="AB127" s="30"/>
      <c r="AC127" s="30"/>
      <c r="AD127" s="30"/>
      <c r="AE127" s="30"/>
    </row>
    <row r="128" spans="1:31" s="10" customFormat="1" ht="29.25" customHeight="1">
      <c r="A128" s="119"/>
      <c r="B128" s="120"/>
      <c r="C128" s="121" t="s">
        <v>148</v>
      </c>
      <c r="D128" s="122" t="s">
        <v>61</v>
      </c>
      <c r="E128" s="122" t="s">
        <v>57</v>
      </c>
      <c r="F128" s="122" t="s">
        <v>58</v>
      </c>
      <c r="G128" s="122" t="s">
        <v>149</v>
      </c>
      <c r="H128" s="122" t="s">
        <v>150</v>
      </c>
      <c r="I128" s="122" t="s">
        <v>151</v>
      </c>
      <c r="J128" s="122" t="s">
        <v>143</v>
      </c>
      <c r="K128" s="123" t="s">
        <v>152</v>
      </c>
      <c r="L128" s="124"/>
      <c r="M128" s="60" t="s">
        <v>1</v>
      </c>
      <c r="N128" s="61" t="s">
        <v>40</v>
      </c>
      <c r="O128" s="61" t="s">
        <v>153</v>
      </c>
      <c r="P128" s="61" t="s">
        <v>154</v>
      </c>
      <c r="Q128" s="61" t="s">
        <v>155</v>
      </c>
      <c r="R128" s="61" t="s">
        <v>156</v>
      </c>
      <c r="S128" s="61" t="s">
        <v>157</v>
      </c>
      <c r="T128" s="62" t="s">
        <v>158</v>
      </c>
      <c r="U128" s="119"/>
      <c r="V128" s="119"/>
      <c r="W128" s="119"/>
      <c r="X128" s="119"/>
      <c r="Y128" s="119"/>
      <c r="Z128" s="119"/>
      <c r="AA128" s="119"/>
      <c r="AB128" s="119"/>
      <c r="AC128" s="119"/>
      <c r="AD128" s="119"/>
      <c r="AE128" s="119"/>
    </row>
    <row r="129" spans="1:65" s="2" customFormat="1" ht="22.9" customHeight="1">
      <c r="A129" s="30"/>
      <c r="B129" s="31"/>
      <c r="C129" s="67" t="s">
        <v>159</v>
      </c>
      <c r="D129" s="30"/>
      <c r="E129" s="30"/>
      <c r="F129" s="30"/>
      <c r="G129" s="30"/>
      <c r="H129" s="30"/>
      <c r="I129" s="30"/>
      <c r="J129" s="125">
        <f>BK129</f>
        <v>0</v>
      </c>
      <c r="K129" s="30"/>
      <c r="L129" s="31"/>
      <c r="M129" s="63"/>
      <c r="N129" s="54"/>
      <c r="O129" s="64"/>
      <c r="P129" s="126">
        <f>P130+P176</f>
        <v>0</v>
      </c>
      <c r="Q129" s="64"/>
      <c r="R129" s="126">
        <f>R130+R176</f>
        <v>2.5043262400000001</v>
      </c>
      <c r="S129" s="64"/>
      <c r="T129" s="127">
        <f>T130+T176</f>
        <v>3.2185748800000007</v>
      </c>
      <c r="U129" s="30"/>
      <c r="V129" s="30"/>
      <c r="W129" s="30"/>
      <c r="X129" s="30"/>
      <c r="Y129" s="30"/>
      <c r="Z129" s="30"/>
      <c r="AA129" s="30"/>
      <c r="AB129" s="30"/>
      <c r="AC129" s="30"/>
      <c r="AD129" s="30"/>
      <c r="AE129" s="30"/>
      <c r="AT129" s="15" t="s">
        <v>75</v>
      </c>
      <c r="AU129" s="15" t="s">
        <v>145</v>
      </c>
      <c r="BK129" s="128">
        <f>BK130+BK176</f>
        <v>0</v>
      </c>
    </row>
    <row r="130" spans="1:65" s="11" customFormat="1" ht="25.9" customHeight="1">
      <c r="B130" s="129"/>
      <c r="D130" s="130" t="s">
        <v>75</v>
      </c>
      <c r="E130" s="131" t="s">
        <v>221</v>
      </c>
      <c r="F130" s="131" t="s">
        <v>222</v>
      </c>
      <c r="I130" s="132"/>
      <c r="J130" s="133">
        <f>BK130</f>
        <v>0</v>
      </c>
      <c r="L130" s="129"/>
      <c r="M130" s="134"/>
      <c r="N130" s="135"/>
      <c r="O130" s="135"/>
      <c r="P130" s="136">
        <f>P131+P148+P169+P174</f>
        <v>0</v>
      </c>
      <c r="Q130" s="135"/>
      <c r="R130" s="136">
        <f>R131+R148+R169+R174</f>
        <v>2.3846294800000001</v>
      </c>
      <c r="S130" s="135"/>
      <c r="T130" s="137">
        <f>T131+T148+T169+T174</f>
        <v>3.1768870800000006</v>
      </c>
      <c r="AR130" s="130" t="s">
        <v>84</v>
      </c>
      <c r="AT130" s="138" t="s">
        <v>75</v>
      </c>
      <c r="AU130" s="138" t="s">
        <v>76</v>
      </c>
      <c r="AY130" s="130" t="s">
        <v>163</v>
      </c>
      <c r="BK130" s="139">
        <f>BK131+BK148+BK169+BK174</f>
        <v>0</v>
      </c>
    </row>
    <row r="131" spans="1:65" s="11" customFormat="1" ht="22.9" customHeight="1">
      <c r="B131" s="129"/>
      <c r="D131" s="130" t="s">
        <v>75</v>
      </c>
      <c r="E131" s="163" t="s">
        <v>182</v>
      </c>
      <c r="F131" s="163" t="s">
        <v>389</v>
      </c>
      <c r="I131" s="132"/>
      <c r="J131" s="164">
        <f>BK131</f>
        <v>0</v>
      </c>
      <c r="L131" s="129"/>
      <c r="M131" s="134"/>
      <c r="N131" s="135"/>
      <c r="O131" s="135"/>
      <c r="P131" s="136">
        <f>SUM(P132:P147)</f>
        <v>0</v>
      </c>
      <c r="Q131" s="135"/>
      <c r="R131" s="136">
        <f>SUM(R132:R147)</f>
        <v>2.3846294800000001</v>
      </c>
      <c r="S131" s="135"/>
      <c r="T131" s="137">
        <f>SUM(T132:T147)</f>
        <v>1.6608000000000001E-4</v>
      </c>
      <c r="AR131" s="130" t="s">
        <v>84</v>
      </c>
      <c r="AT131" s="138" t="s">
        <v>75</v>
      </c>
      <c r="AU131" s="138" t="s">
        <v>84</v>
      </c>
      <c r="AY131" s="130" t="s">
        <v>163</v>
      </c>
      <c r="BK131" s="139">
        <f>SUM(BK132:BK147)</f>
        <v>0</v>
      </c>
    </row>
    <row r="132" spans="1:65" s="2" customFormat="1" ht="24.2" customHeight="1">
      <c r="A132" s="30"/>
      <c r="B132" s="140"/>
      <c r="C132" s="141" t="s">
        <v>84</v>
      </c>
      <c r="D132" s="141" t="s">
        <v>164</v>
      </c>
      <c r="E132" s="142" t="s">
        <v>1843</v>
      </c>
      <c r="F132" s="143" t="s">
        <v>1844</v>
      </c>
      <c r="G132" s="144" t="s">
        <v>253</v>
      </c>
      <c r="H132" s="145">
        <v>9.9499999999999993</v>
      </c>
      <c r="I132" s="146"/>
      <c r="J132" s="147">
        <f>ROUND(I132*H132,2)</f>
        <v>0</v>
      </c>
      <c r="K132" s="143" t="s">
        <v>227</v>
      </c>
      <c r="L132" s="31"/>
      <c r="M132" s="148" t="s">
        <v>1</v>
      </c>
      <c r="N132" s="149" t="s">
        <v>41</v>
      </c>
      <c r="O132" s="56"/>
      <c r="P132" s="150">
        <f>O132*H132</f>
        <v>0</v>
      </c>
      <c r="Q132" s="150">
        <v>0.02</v>
      </c>
      <c r="R132" s="150">
        <f>Q132*H132</f>
        <v>0.19899999999999998</v>
      </c>
      <c r="S132" s="150">
        <v>0</v>
      </c>
      <c r="T132" s="151">
        <f>S132*H132</f>
        <v>0</v>
      </c>
      <c r="U132" s="30"/>
      <c r="V132" s="30"/>
      <c r="W132" s="30"/>
      <c r="X132" s="30"/>
      <c r="Y132" s="30"/>
      <c r="Z132" s="30"/>
      <c r="AA132" s="30"/>
      <c r="AB132" s="30"/>
      <c r="AC132" s="30"/>
      <c r="AD132" s="30"/>
      <c r="AE132" s="30"/>
      <c r="AR132" s="152" t="s">
        <v>162</v>
      </c>
      <c r="AT132" s="152" t="s">
        <v>164</v>
      </c>
      <c r="AU132" s="152" t="s">
        <v>86</v>
      </c>
      <c r="AY132" s="15" t="s">
        <v>163</v>
      </c>
      <c r="BE132" s="153">
        <f>IF(N132="základní",J132,0)</f>
        <v>0</v>
      </c>
      <c r="BF132" s="153">
        <f>IF(N132="snížená",J132,0)</f>
        <v>0</v>
      </c>
      <c r="BG132" s="153">
        <f>IF(N132="zákl. přenesená",J132,0)</f>
        <v>0</v>
      </c>
      <c r="BH132" s="153">
        <f>IF(N132="sníž. přenesená",J132,0)</f>
        <v>0</v>
      </c>
      <c r="BI132" s="153">
        <f>IF(N132="nulová",J132,0)</f>
        <v>0</v>
      </c>
      <c r="BJ132" s="15" t="s">
        <v>84</v>
      </c>
      <c r="BK132" s="153">
        <f>ROUND(I132*H132,2)</f>
        <v>0</v>
      </c>
      <c r="BL132" s="15" t="s">
        <v>162</v>
      </c>
      <c r="BM132" s="152" t="s">
        <v>1949</v>
      </c>
    </row>
    <row r="133" spans="1:65" s="13" customFormat="1" ht="11.25">
      <c r="B133" s="165"/>
      <c r="D133" s="166" t="s">
        <v>229</v>
      </c>
      <c r="E133" s="167" t="s">
        <v>1</v>
      </c>
      <c r="F133" s="168" t="s">
        <v>1950</v>
      </c>
      <c r="H133" s="169">
        <v>9.9499999999999993</v>
      </c>
      <c r="I133" s="170"/>
      <c r="L133" s="165"/>
      <c r="M133" s="171"/>
      <c r="N133" s="172"/>
      <c r="O133" s="172"/>
      <c r="P133" s="172"/>
      <c r="Q133" s="172"/>
      <c r="R133" s="172"/>
      <c r="S133" s="172"/>
      <c r="T133" s="173"/>
      <c r="AT133" s="167" t="s">
        <v>229</v>
      </c>
      <c r="AU133" s="167" t="s">
        <v>86</v>
      </c>
      <c r="AV133" s="13" t="s">
        <v>86</v>
      </c>
      <c r="AW133" s="13" t="s">
        <v>32</v>
      </c>
      <c r="AX133" s="13" t="s">
        <v>84</v>
      </c>
      <c r="AY133" s="167" t="s">
        <v>163</v>
      </c>
    </row>
    <row r="134" spans="1:65" s="2" customFormat="1" ht="24.2" customHeight="1">
      <c r="A134" s="30"/>
      <c r="B134" s="140"/>
      <c r="C134" s="141" t="s">
        <v>86</v>
      </c>
      <c r="D134" s="141" t="s">
        <v>164</v>
      </c>
      <c r="E134" s="142" t="s">
        <v>1847</v>
      </c>
      <c r="F134" s="143" t="s">
        <v>1848</v>
      </c>
      <c r="G134" s="144" t="s">
        <v>253</v>
      </c>
      <c r="H134" s="145">
        <v>9.9499999999999993</v>
      </c>
      <c r="I134" s="146"/>
      <c r="J134" s="147">
        <f>ROUND(I134*H134,2)</f>
        <v>0</v>
      </c>
      <c r="K134" s="143" t="s">
        <v>227</v>
      </c>
      <c r="L134" s="31"/>
      <c r="M134" s="148" t="s">
        <v>1</v>
      </c>
      <c r="N134" s="149" t="s">
        <v>41</v>
      </c>
      <c r="O134" s="56"/>
      <c r="P134" s="150">
        <f>O134*H134</f>
        <v>0</v>
      </c>
      <c r="Q134" s="150">
        <v>1.208E-2</v>
      </c>
      <c r="R134" s="150">
        <f>Q134*H134</f>
        <v>0.120196</v>
      </c>
      <c r="S134" s="150">
        <v>0</v>
      </c>
      <c r="T134" s="151">
        <f>S134*H134</f>
        <v>0</v>
      </c>
      <c r="U134" s="30"/>
      <c r="V134" s="30"/>
      <c r="W134" s="30"/>
      <c r="X134" s="30"/>
      <c r="Y134" s="30"/>
      <c r="Z134" s="30"/>
      <c r="AA134" s="30"/>
      <c r="AB134" s="30"/>
      <c r="AC134" s="30"/>
      <c r="AD134" s="30"/>
      <c r="AE134" s="30"/>
      <c r="AR134" s="152" t="s">
        <v>162</v>
      </c>
      <c r="AT134" s="152" t="s">
        <v>164</v>
      </c>
      <c r="AU134" s="152" t="s">
        <v>86</v>
      </c>
      <c r="AY134" s="15" t="s">
        <v>163</v>
      </c>
      <c r="BE134" s="153">
        <f>IF(N134="základní",J134,0)</f>
        <v>0</v>
      </c>
      <c r="BF134" s="153">
        <f>IF(N134="snížená",J134,0)</f>
        <v>0</v>
      </c>
      <c r="BG134" s="153">
        <f>IF(N134="zákl. přenesená",J134,0)</f>
        <v>0</v>
      </c>
      <c r="BH134" s="153">
        <f>IF(N134="sníž. přenesená",J134,0)</f>
        <v>0</v>
      </c>
      <c r="BI134" s="153">
        <f>IF(N134="nulová",J134,0)</f>
        <v>0</v>
      </c>
      <c r="BJ134" s="15" t="s">
        <v>84</v>
      </c>
      <c r="BK134" s="153">
        <f>ROUND(I134*H134,2)</f>
        <v>0</v>
      </c>
      <c r="BL134" s="15" t="s">
        <v>162</v>
      </c>
      <c r="BM134" s="152" t="s">
        <v>1951</v>
      </c>
    </row>
    <row r="135" spans="1:65" s="13" customFormat="1" ht="11.25">
      <c r="B135" s="165"/>
      <c r="D135" s="166" t="s">
        <v>229</v>
      </c>
      <c r="E135" s="167" t="s">
        <v>1</v>
      </c>
      <c r="F135" s="168" t="s">
        <v>1950</v>
      </c>
      <c r="H135" s="169">
        <v>9.9499999999999993</v>
      </c>
      <c r="I135" s="170"/>
      <c r="L135" s="165"/>
      <c r="M135" s="171"/>
      <c r="N135" s="172"/>
      <c r="O135" s="172"/>
      <c r="P135" s="172"/>
      <c r="Q135" s="172"/>
      <c r="R135" s="172"/>
      <c r="S135" s="172"/>
      <c r="T135" s="173"/>
      <c r="AT135" s="167" t="s">
        <v>229</v>
      </c>
      <c r="AU135" s="167" t="s">
        <v>86</v>
      </c>
      <c r="AV135" s="13" t="s">
        <v>86</v>
      </c>
      <c r="AW135" s="13" t="s">
        <v>32</v>
      </c>
      <c r="AX135" s="13" t="s">
        <v>84</v>
      </c>
      <c r="AY135" s="167" t="s">
        <v>163</v>
      </c>
    </row>
    <row r="136" spans="1:65" s="2" customFormat="1" ht="24.2" customHeight="1">
      <c r="A136" s="30"/>
      <c r="B136" s="140"/>
      <c r="C136" s="141" t="s">
        <v>135</v>
      </c>
      <c r="D136" s="141" t="s">
        <v>164</v>
      </c>
      <c r="E136" s="142" t="s">
        <v>1850</v>
      </c>
      <c r="F136" s="143" t="s">
        <v>1851</v>
      </c>
      <c r="G136" s="144" t="s">
        <v>253</v>
      </c>
      <c r="H136" s="145">
        <v>89.299000000000007</v>
      </c>
      <c r="I136" s="146"/>
      <c r="J136" s="147">
        <f>ROUND(I136*H136,2)</f>
        <v>0</v>
      </c>
      <c r="K136" s="143" t="s">
        <v>227</v>
      </c>
      <c r="L136" s="31"/>
      <c r="M136" s="148" t="s">
        <v>1</v>
      </c>
      <c r="N136" s="149" t="s">
        <v>41</v>
      </c>
      <c r="O136" s="56"/>
      <c r="P136" s="150">
        <f>O136*H136</f>
        <v>0</v>
      </c>
      <c r="Q136" s="150">
        <v>2.2679999999999999E-2</v>
      </c>
      <c r="R136" s="150">
        <f>Q136*H136</f>
        <v>2.0253013200000001</v>
      </c>
      <c r="S136" s="150">
        <v>0</v>
      </c>
      <c r="T136" s="151">
        <f>S136*H136</f>
        <v>0</v>
      </c>
      <c r="U136" s="30"/>
      <c r="V136" s="30"/>
      <c r="W136" s="30"/>
      <c r="X136" s="30"/>
      <c r="Y136" s="30"/>
      <c r="Z136" s="30"/>
      <c r="AA136" s="30"/>
      <c r="AB136" s="30"/>
      <c r="AC136" s="30"/>
      <c r="AD136" s="30"/>
      <c r="AE136" s="30"/>
      <c r="AR136" s="152" t="s">
        <v>162</v>
      </c>
      <c r="AT136" s="152" t="s">
        <v>164</v>
      </c>
      <c r="AU136" s="152" t="s">
        <v>86</v>
      </c>
      <c r="AY136" s="15" t="s">
        <v>163</v>
      </c>
      <c r="BE136" s="153">
        <f>IF(N136="základní",J136,0)</f>
        <v>0</v>
      </c>
      <c r="BF136" s="153">
        <f>IF(N136="snížená",J136,0)</f>
        <v>0</v>
      </c>
      <c r="BG136" s="153">
        <f>IF(N136="zákl. přenesená",J136,0)</f>
        <v>0</v>
      </c>
      <c r="BH136" s="153">
        <f>IF(N136="sníž. přenesená",J136,0)</f>
        <v>0</v>
      </c>
      <c r="BI136" s="153">
        <f>IF(N136="nulová",J136,0)</f>
        <v>0</v>
      </c>
      <c r="BJ136" s="15" t="s">
        <v>84</v>
      </c>
      <c r="BK136" s="153">
        <f>ROUND(I136*H136,2)</f>
        <v>0</v>
      </c>
      <c r="BL136" s="15" t="s">
        <v>162</v>
      </c>
      <c r="BM136" s="152" t="s">
        <v>1952</v>
      </c>
    </row>
    <row r="137" spans="1:65" s="13" customFormat="1" ht="11.25">
      <c r="B137" s="165"/>
      <c r="D137" s="166" t="s">
        <v>229</v>
      </c>
      <c r="E137" s="167" t="s">
        <v>1</v>
      </c>
      <c r="F137" s="168" t="s">
        <v>1953</v>
      </c>
      <c r="H137" s="169">
        <v>100</v>
      </c>
      <c r="I137" s="170"/>
      <c r="L137" s="165"/>
      <c r="M137" s="171"/>
      <c r="N137" s="172"/>
      <c r="O137" s="172"/>
      <c r="P137" s="172"/>
      <c r="Q137" s="172"/>
      <c r="R137" s="172"/>
      <c r="S137" s="172"/>
      <c r="T137" s="173"/>
      <c r="AT137" s="167" t="s">
        <v>229</v>
      </c>
      <c r="AU137" s="167" t="s">
        <v>86</v>
      </c>
      <c r="AV137" s="13" t="s">
        <v>86</v>
      </c>
      <c r="AW137" s="13" t="s">
        <v>32</v>
      </c>
      <c r="AX137" s="13" t="s">
        <v>76</v>
      </c>
      <c r="AY137" s="167" t="s">
        <v>163</v>
      </c>
    </row>
    <row r="138" spans="1:65" s="13" customFormat="1" ht="11.25">
      <c r="B138" s="165"/>
      <c r="D138" s="166" t="s">
        <v>229</v>
      </c>
      <c r="E138" s="167" t="s">
        <v>1</v>
      </c>
      <c r="F138" s="168" t="s">
        <v>1954</v>
      </c>
      <c r="H138" s="169">
        <v>-1.401</v>
      </c>
      <c r="I138" s="170"/>
      <c r="L138" s="165"/>
      <c r="M138" s="171"/>
      <c r="N138" s="172"/>
      <c r="O138" s="172"/>
      <c r="P138" s="172"/>
      <c r="Q138" s="172"/>
      <c r="R138" s="172"/>
      <c r="S138" s="172"/>
      <c r="T138" s="173"/>
      <c r="AT138" s="167" t="s">
        <v>229</v>
      </c>
      <c r="AU138" s="167" t="s">
        <v>86</v>
      </c>
      <c r="AV138" s="13" t="s">
        <v>86</v>
      </c>
      <c r="AW138" s="13" t="s">
        <v>32</v>
      </c>
      <c r="AX138" s="13" t="s">
        <v>76</v>
      </c>
      <c r="AY138" s="167" t="s">
        <v>163</v>
      </c>
    </row>
    <row r="139" spans="1:65" s="13" customFormat="1" ht="11.25">
      <c r="B139" s="165"/>
      <c r="D139" s="166" t="s">
        <v>229</v>
      </c>
      <c r="E139" s="167" t="s">
        <v>1</v>
      </c>
      <c r="F139" s="168" t="s">
        <v>1955</v>
      </c>
      <c r="H139" s="169">
        <v>-1.6779999999999999</v>
      </c>
      <c r="I139" s="170"/>
      <c r="L139" s="165"/>
      <c r="M139" s="171"/>
      <c r="N139" s="172"/>
      <c r="O139" s="172"/>
      <c r="P139" s="172"/>
      <c r="Q139" s="172"/>
      <c r="R139" s="172"/>
      <c r="S139" s="172"/>
      <c r="T139" s="173"/>
      <c r="AT139" s="167" t="s">
        <v>229</v>
      </c>
      <c r="AU139" s="167" t="s">
        <v>86</v>
      </c>
      <c r="AV139" s="13" t="s">
        <v>86</v>
      </c>
      <c r="AW139" s="13" t="s">
        <v>32</v>
      </c>
      <c r="AX139" s="13" t="s">
        <v>76</v>
      </c>
      <c r="AY139" s="167" t="s">
        <v>163</v>
      </c>
    </row>
    <row r="140" spans="1:65" s="13" customFormat="1" ht="11.25">
      <c r="B140" s="165"/>
      <c r="D140" s="166" t="s">
        <v>229</v>
      </c>
      <c r="E140" s="167" t="s">
        <v>1</v>
      </c>
      <c r="F140" s="168" t="s">
        <v>1956</v>
      </c>
      <c r="H140" s="169">
        <v>-7.6219999999999999</v>
      </c>
      <c r="I140" s="170"/>
      <c r="L140" s="165"/>
      <c r="M140" s="171"/>
      <c r="N140" s="172"/>
      <c r="O140" s="172"/>
      <c r="P140" s="172"/>
      <c r="Q140" s="172"/>
      <c r="R140" s="172"/>
      <c r="S140" s="172"/>
      <c r="T140" s="173"/>
      <c r="AT140" s="167" t="s">
        <v>229</v>
      </c>
      <c r="AU140" s="167" t="s">
        <v>86</v>
      </c>
      <c r="AV140" s="13" t="s">
        <v>86</v>
      </c>
      <c r="AW140" s="13" t="s">
        <v>32</v>
      </c>
      <c r="AX140" s="13" t="s">
        <v>76</v>
      </c>
      <c r="AY140" s="167" t="s">
        <v>163</v>
      </c>
    </row>
    <row r="141" spans="1:65" s="2" customFormat="1" ht="16.5" customHeight="1">
      <c r="A141" s="30"/>
      <c r="B141" s="140"/>
      <c r="C141" s="141" t="s">
        <v>162</v>
      </c>
      <c r="D141" s="141" t="s">
        <v>164</v>
      </c>
      <c r="E141" s="142" t="s">
        <v>1860</v>
      </c>
      <c r="F141" s="143" t="s">
        <v>1861</v>
      </c>
      <c r="G141" s="144" t="s">
        <v>253</v>
      </c>
      <c r="H141" s="145">
        <v>9.9499999999999993</v>
      </c>
      <c r="I141" s="146"/>
      <c r="J141" s="147">
        <f>ROUND(I141*H141,2)</f>
        <v>0</v>
      </c>
      <c r="K141" s="143" t="s">
        <v>227</v>
      </c>
      <c r="L141" s="31"/>
      <c r="M141" s="148" t="s">
        <v>1</v>
      </c>
      <c r="N141" s="149" t="s">
        <v>41</v>
      </c>
      <c r="O141" s="56"/>
      <c r="P141" s="150">
        <f>O141*H141</f>
        <v>0</v>
      </c>
      <c r="Q141" s="150">
        <v>4.0000000000000001E-3</v>
      </c>
      <c r="R141" s="150">
        <f>Q141*H141</f>
        <v>3.9799999999999995E-2</v>
      </c>
      <c r="S141" s="150">
        <v>0</v>
      </c>
      <c r="T141" s="151">
        <f>S141*H141</f>
        <v>0</v>
      </c>
      <c r="U141" s="30"/>
      <c r="V141" s="30"/>
      <c r="W141" s="30"/>
      <c r="X141" s="30"/>
      <c r="Y141" s="30"/>
      <c r="Z141" s="30"/>
      <c r="AA141" s="30"/>
      <c r="AB141" s="30"/>
      <c r="AC141" s="30"/>
      <c r="AD141" s="30"/>
      <c r="AE141" s="30"/>
      <c r="AR141" s="152" t="s">
        <v>162</v>
      </c>
      <c r="AT141" s="152" t="s">
        <v>164</v>
      </c>
      <c r="AU141" s="152" t="s">
        <v>86</v>
      </c>
      <c r="AY141" s="15" t="s">
        <v>163</v>
      </c>
      <c r="BE141" s="153">
        <f>IF(N141="základní",J141,0)</f>
        <v>0</v>
      </c>
      <c r="BF141" s="153">
        <f>IF(N141="snížená",J141,0)</f>
        <v>0</v>
      </c>
      <c r="BG141" s="153">
        <f>IF(N141="zákl. přenesená",J141,0)</f>
        <v>0</v>
      </c>
      <c r="BH141" s="153">
        <f>IF(N141="sníž. přenesená",J141,0)</f>
        <v>0</v>
      </c>
      <c r="BI141" s="153">
        <f>IF(N141="nulová",J141,0)</f>
        <v>0</v>
      </c>
      <c r="BJ141" s="15" t="s">
        <v>84</v>
      </c>
      <c r="BK141" s="153">
        <f>ROUND(I141*H141,2)</f>
        <v>0</v>
      </c>
      <c r="BL141" s="15" t="s">
        <v>162</v>
      </c>
      <c r="BM141" s="152" t="s">
        <v>1957</v>
      </c>
    </row>
    <row r="142" spans="1:65" s="13" customFormat="1" ht="11.25">
      <c r="B142" s="165"/>
      <c r="D142" s="166" t="s">
        <v>229</v>
      </c>
      <c r="E142" s="167" t="s">
        <v>1</v>
      </c>
      <c r="F142" s="168" t="s">
        <v>1950</v>
      </c>
      <c r="H142" s="169">
        <v>9.9499999999999993</v>
      </c>
      <c r="I142" s="170"/>
      <c r="L142" s="165"/>
      <c r="M142" s="171"/>
      <c r="N142" s="172"/>
      <c r="O142" s="172"/>
      <c r="P142" s="172"/>
      <c r="Q142" s="172"/>
      <c r="R142" s="172"/>
      <c r="S142" s="172"/>
      <c r="T142" s="173"/>
      <c r="AT142" s="167" t="s">
        <v>229</v>
      </c>
      <c r="AU142" s="167" t="s">
        <v>86</v>
      </c>
      <c r="AV142" s="13" t="s">
        <v>86</v>
      </c>
      <c r="AW142" s="13" t="s">
        <v>32</v>
      </c>
      <c r="AX142" s="13" t="s">
        <v>84</v>
      </c>
      <c r="AY142" s="167" t="s">
        <v>163</v>
      </c>
    </row>
    <row r="143" spans="1:65" s="2" customFormat="1" ht="24.2" customHeight="1">
      <c r="A143" s="30"/>
      <c r="B143" s="140"/>
      <c r="C143" s="141" t="s">
        <v>178</v>
      </c>
      <c r="D143" s="141" t="s">
        <v>164</v>
      </c>
      <c r="E143" s="142" t="s">
        <v>429</v>
      </c>
      <c r="F143" s="143" t="s">
        <v>430</v>
      </c>
      <c r="G143" s="144" t="s">
        <v>253</v>
      </c>
      <c r="H143" s="145">
        <v>16.608000000000001</v>
      </c>
      <c r="I143" s="146"/>
      <c r="J143" s="147">
        <f>ROUND(I143*H143,2)</f>
        <v>0</v>
      </c>
      <c r="K143" s="143" t="s">
        <v>227</v>
      </c>
      <c r="L143" s="31"/>
      <c r="M143" s="148" t="s">
        <v>1</v>
      </c>
      <c r="N143" s="149" t="s">
        <v>41</v>
      </c>
      <c r="O143" s="56"/>
      <c r="P143" s="150">
        <f>O143*H143</f>
        <v>0</v>
      </c>
      <c r="Q143" s="150">
        <v>2.0000000000000002E-5</v>
      </c>
      <c r="R143" s="150">
        <f>Q143*H143</f>
        <v>3.3216000000000002E-4</v>
      </c>
      <c r="S143" s="150">
        <v>1.0000000000000001E-5</v>
      </c>
      <c r="T143" s="151">
        <f>S143*H143</f>
        <v>1.6608000000000001E-4</v>
      </c>
      <c r="U143" s="30"/>
      <c r="V143" s="30"/>
      <c r="W143" s="30"/>
      <c r="X143" s="30"/>
      <c r="Y143" s="30"/>
      <c r="Z143" s="30"/>
      <c r="AA143" s="30"/>
      <c r="AB143" s="30"/>
      <c r="AC143" s="30"/>
      <c r="AD143" s="30"/>
      <c r="AE143" s="30"/>
      <c r="AR143" s="152" t="s">
        <v>162</v>
      </c>
      <c r="AT143" s="152" t="s">
        <v>164</v>
      </c>
      <c r="AU143" s="152" t="s">
        <v>86</v>
      </c>
      <c r="AY143" s="15" t="s">
        <v>163</v>
      </c>
      <c r="BE143" s="153">
        <f>IF(N143="základní",J143,0)</f>
        <v>0</v>
      </c>
      <c r="BF143" s="153">
        <f>IF(N143="snížená",J143,0)</f>
        <v>0</v>
      </c>
      <c r="BG143" s="153">
        <f>IF(N143="zákl. přenesená",J143,0)</f>
        <v>0</v>
      </c>
      <c r="BH143" s="153">
        <f>IF(N143="sníž. přenesená",J143,0)</f>
        <v>0</v>
      </c>
      <c r="BI143" s="153">
        <f>IF(N143="nulová",J143,0)</f>
        <v>0</v>
      </c>
      <c r="BJ143" s="15" t="s">
        <v>84</v>
      </c>
      <c r="BK143" s="153">
        <f>ROUND(I143*H143,2)</f>
        <v>0</v>
      </c>
      <c r="BL143" s="15" t="s">
        <v>162</v>
      </c>
      <c r="BM143" s="152" t="s">
        <v>1958</v>
      </c>
    </row>
    <row r="144" spans="1:65" s="13" customFormat="1" ht="11.25">
      <c r="B144" s="165"/>
      <c r="D144" s="166" t="s">
        <v>229</v>
      </c>
      <c r="E144" s="167" t="s">
        <v>1</v>
      </c>
      <c r="F144" s="168" t="s">
        <v>435</v>
      </c>
      <c r="H144" s="169">
        <v>1.401</v>
      </c>
      <c r="I144" s="170"/>
      <c r="L144" s="165"/>
      <c r="M144" s="171"/>
      <c r="N144" s="172"/>
      <c r="O144" s="172"/>
      <c r="P144" s="172"/>
      <c r="Q144" s="172"/>
      <c r="R144" s="172"/>
      <c r="S144" s="172"/>
      <c r="T144" s="173"/>
      <c r="AT144" s="167" t="s">
        <v>229</v>
      </c>
      <c r="AU144" s="167" t="s">
        <v>86</v>
      </c>
      <c r="AV144" s="13" t="s">
        <v>86</v>
      </c>
      <c r="AW144" s="13" t="s">
        <v>32</v>
      </c>
      <c r="AX144" s="13" t="s">
        <v>76</v>
      </c>
      <c r="AY144" s="167" t="s">
        <v>163</v>
      </c>
    </row>
    <row r="145" spans="1:65" s="13" customFormat="1" ht="11.25">
      <c r="B145" s="165"/>
      <c r="D145" s="166" t="s">
        <v>229</v>
      </c>
      <c r="E145" s="167" t="s">
        <v>1</v>
      </c>
      <c r="F145" s="168" t="s">
        <v>437</v>
      </c>
      <c r="H145" s="169">
        <v>1.6779999999999999</v>
      </c>
      <c r="I145" s="170"/>
      <c r="L145" s="165"/>
      <c r="M145" s="171"/>
      <c r="N145" s="172"/>
      <c r="O145" s="172"/>
      <c r="P145" s="172"/>
      <c r="Q145" s="172"/>
      <c r="R145" s="172"/>
      <c r="S145" s="172"/>
      <c r="T145" s="173"/>
      <c r="AT145" s="167" t="s">
        <v>229</v>
      </c>
      <c r="AU145" s="167" t="s">
        <v>86</v>
      </c>
      <c r="AV145" s="13" t="s">
        <v>86</v>
      </c>
      <c r="AW145" s="13" t="s">
        <v>32</v>
      </c>
      <c r="AX145" s="13" t="s">
        <v>76</v>
      </c>
      <c r="AY145" s="167" t="s">
        <v>163</v>
      </c>
    </row>
    <row r="146" spans="1:65" s="13" customFormat="1" ht="11.25">
      <c r="B146" s="165"/>
      <c r="D146" s="166" t="s">
        <v>229</v>
      </c>
      <c r="E146" s="167" t="s">
        <v>1</v>
      </c>
      <c r="F146" s="168" t="s">
        <v>1959</v>
      </c>
      <c r="H146" s="169">
        <v>7.6219999999999999</v>
      </c>
      <c r="I146" s="170"/>
      <c r="L146" s="165"/>
      <c r="M146" s="171"/>
      <c r="N146" s="172"/>
      <c r="O146" s="172"/>
      <c r="P146" s="172"/>
      <c r="Q146" s="172"/>
      <c r="R146" s="172"/>
      <c r="S146" s="172"/>
      <c r="T146" s="173"/>
      <c r="AT146" s="167" t="s">
        <v>229</v>
      </c>
      <c r="AU146" s="167" t="s">
        <v>86</v>
      </c>
      <c r="AV146" s="13" t="s">
        <v>86</v>
      </c>
      <c r="AW146" s="13" t="s">
        <v>32</v>
      </c>
      <c r="AX146" s="13" t="s">
        <v>76</v>
      </c>
      <c r="AY146" s="167" t="s">
        <v>163</v>
      </c>
    </row>
    <row r="147" spans="1:65" s="13" customFormat="1" ht="11.25">
      <c r="B147" s="165"/>
      <c r="D147" s="166" t="s">
        <v>229</v>
      </c>
      <c r="E147" s="167" t="s">
        <v>1</v>
      </c>
      <c r="F147" s="168" t="s">
        <v>436</v>
      </c>
      <c r="H147" s="169">
        <v>5.907</v>
      </c>
      <c r="I147" s="170"/>
      <c r="L147" s="165"/>
      <c r="M147" s="171"/>
      <c r="N147" s="172"/>
      <c r="O147" s="172"/>
      <c r="P147" s="172"/>
      <c r="Q147" s="172"/>
      <c r="R147" s="172"/>
      <c r="S147" s="172"/>
      <c r="T147" s="173"/>
      <c r="AT147" s="167" t="s">
        <v>229</v>
      </c>
      <c r="AU147" s="167" t="s">
        <v>86</v>
      </c>
      <c r="AV147" s="13" t="s">
        <v>86</v>
      </c>
      <c r="AW147" s="13" t="s">
        <v>32</v>
      </c>
      <c r="AX147" s="13" t="s">
        <v>76</v>
      </c>
      <c r="AY147" s="167" t="s">
        <v>163</v>
      </c>
    </row>
    <row r="148" spans="1:65" s="11" customFormat="1" ht="22.9" customHeight="1">
      <c r="B148" s="129"/>
      <c r="D148" s="130" t="s">
        <v>75</v>
      </c>
      <c r="E148" s="163" t="s">
        <v>257</v>
      </c>
      <c r="F148" s="163" t="s">
        <v>490</v>
      </c>
      <c r="I148" s="132"/>
      <c r="J148" s="164">
        <f>BK148</f>
        <v>0</v>
      </c>
      <c r="L148" s="129"/>
      <c r="M148" s="134"/>
      <c r="N148" s="135"/>
      <c r="O148" s="135"/>
      <c r="P148" s="136">
        <f>SUM(P149:P168)</f>
        <v>0</v>
      </c>
      <c r="Q148" s="135"/>
      <c r="R148" s="136">
        <f>SUM(R149:R168)</f>
        <v>0</v>
      </c>
      <c r="S148" s="135"/>
      <c r="T148" s="137">
        <f>SUM(T149:T168)</f>
        <v>3.1767210000000006</v>
      </c>
      <c r="AR148" s="130" t="s">
        <v>84</v>
      </c>
      <c r="AT148" s="138" t="s">
        <v>75</v>
      </c>
      <c r="AU148" s="138" t="s">
        <v>84</v>
      </c>
      <c r="AY148" s="130" t="s">
        <v>163</v>
      </c>
      <c r="BK148" s="139">
        <f>SUM(BK149:BK168)</f>
        <v>0</v>
      </c>
    </row>
    <row r="149" spans="1:65" s="2" customFormat="1" ht="33" customHeight="1">
      <c r="A149" s="30"/>
      <c r="B149" s="140"/>
      <c r="C149" s="141" t="s">
        <v>182</v>
      </c>
      <c r="D149" s="141" t="s">
        <v>164</v>
      </c>
      <c r="E149" s="142" t="s">
        <v>1865</v>
      </c>
      <c r="F149" s="143" t="s">
        <v>1866</v>
      </c>
      <c r="G149" s="144" t="s">
        <v>253</v>
      </c>
      <c r="H149" s="145">
        <v>104.21599999999999</v>
      </c>
      <c r="I149" s="146"/>
      <c r="J149" s="147">
        <f>ROUND(I149*H149,2)</f>
        <v>0</v>
      </c>
      <c r="K149" s="143" t="s">
        <v>227</v>
      </c>
      <c r="L149" s="31"/>
      <c r="M149" s="148" t="s">
        <v>1</v>
      </c>
      <c r="N149" s="149" t="s">
        <v>41</v>
      </c>
      <c r="O149" s="56"/>
      <c r="P149" s="150">
        <f>O149*H149</f>
        <v>0</v>
      </c>
      <c r="Q149" s="150">
        <v>0</v>
      </c>
      <c r="R149" s="150">
        <f>Q149*H149</f>
        <v>0</v>
      </c>
      <c r="S149" s="150">
        <v>0</v>
      </c>
      <c r="T149" s="151">
        <f>S149*H149</f>
        <v>0</v>
      </c>
      <c r="U149" s="30"/>
      <c r="V149" s="30"/>
      <c r="W149" s="30"/>
      <c r="X149" s="30"/>
      <c r="Y149" s="30"/>
      <c r="Z149" s="30"/>
      <c r="AA149" s="30"/>
      <c r="AB149" s="30"/>
      <c r="AC149" s="30"/>
      <c r="AD149" s="30"/>
      <c r="AE149" s="30"/>
      <c r="AR149" s="152" t="s">
        <v>162</v>
      </c>
      <c r="AT149" s="152" t="s">
        <v>164</v>
      </c>
      <c r="AU149" s="152" t="s">
        <v>86</v>
      </c>
      <c r="AY149" s="15" t="s">
        <v>163</v>
      </c>
      <c r="BE149" s="153">
        <f>IF(N149="základní",J149,0)</f>
        <v>0</v>
      </c>
      <c r="BF149" s="153">
        <f>IF(N149="snížená",J149,0)</f>
        <v>0</v>
      </c>
      <c r="BG149" s="153">
        <f>IF(N149="zákl. přenesená",J149,0)</f>
        <v>0</v>
      </c>
      <c r="BH149" s="153">
        <f>IF(N149="sníž. přenesená",J149,0)</f>
        <v>0</v>
      </c>
      <c r="BI149" s="153">
        <f>IF(N149="nulová",J149,0)</f>
        <v>0</v>
      </c>
      <c r="BJ149" s="15" t="s">
        <v>84</v>
      </c>
      <c r="BK149" s="153">
        <f>ROUND(I149*H149,2)</f>
        <v>0</v>
      </c>
      <c r="BL149" s="15" t="s">
        <v>162</v>
      </c>
      <c r="BM149" s="152" t="s">
        <v>1960</v>
      </c>
    </row>
    <row r="150" spans="1:65" s="13" customFormat="1" ht="11.25">
      <c r="B150" s="165"/>
      <c r="D150" s="166" t="s">
        <v>229</v>
      </c>
      <c r="E150" s="167" t="s">
        <v>1</v>
      </c>
      <c r="F150" s="168" t="s">
        <v>1961</v>
      </c>
      <c r="H150" s="169">
        <v>104.21599999999999</v>
      </c>
      <c r="I150" s="170"/>
      <c r="L150" s="165"/>
      <c r="M150" s="171"/>
      <c r="N150" s="172"/>
      <c r="O150" s="172"/>
      <c r="P150" s="172"/>
      <c r="Q150" s="172"/>
      <c r="R150" s="172"/>
      <c r="S150" s="172"/>
      <c r="T150" s="173"/>
      <c r="AT150" s="167" t="s">
        <v>229</v>
      </c>
      <c r="AU150" s="167" t="s">
        <v>86</v>
      </c>
      <c r="AV150" s="13" t="s">
        <v>86</v>
      </c>
      <c r="AW150" s="13" t="s">
        <v>32</v>
      </c>
      <c r="AX150" s="13" t="s">
        <v>84</v>
      </c>
      <c r="AY150" s="167" t="s">
        <v>163</v>
      </c>
    </row>
    <row r="151" spans="1:65" s="2" customFormat="1" ht="37.9" customHeight="1">
      <c r="A151" s="30"/>
      <c r="B151" s="140"/>
      <c r="C151" s="141" t="s">
        <v>186</v>
      </c>
      <c r="D151" s="141" t="s">
        <v>164</v>
      </c>
      <c r="E151" s="142" t="s">
        <v>1869</v>
      </c>
      <c r="F151" s="143" t="s">
        <v>1870</v>
      </c>
      <c r="G151" s="144" t="s">
        <v>253</v>
      </c>
      <c r="H151" s="145">
        <v>9379.44</v>
      </c>
      <c r="I151" s="146"/>
      <c r="J151" s="147">
        <f>ROUND(I151*H151,2)</f>
        <v>0</v>
      </c>
      <c r="K151" s="143" t="s">
        <v>227</v>
      </c>
      <c r="L151" s="31"/>
      <c r="M151" s="148" t="s">
        <v>1</v>
      </c>
      <c r="N151" s="149" t="s">
        <v>41</v>
      </c>
      <c r="O151" s="56"/>
      <c r="P151" s="150">
        <f>O151*H151</f>
        <v>0</v>
      </c>
      <c r="Q151" s="150">
        <v>0</v>
      </c>
      <c r="R151" s="150">
        <f>Q151*H151</f>
        <v>0</v>
      </c>
      <c r="S151" s="150">
        <v>0</v>
      </c>
      <c r="T151" s="151">
        <f>S151*H151</f>
        <v>0</v>
      </c>
      <c r="U151" s="30"/>
      <c r="V151" s="30"/>
      <c r="W151" s="30"/>
      <c r="X151" s="30"/>
      <c r="Y151" s="30"/>
      <c r="Z151" s="30"/>
      <c r="AA151" s="30"/>
      <c r="AB151" s="30"/>
      <c r="AC151" s="30"/>
      <c r="AD151" s="30"/>
      <c r="AE151" s="30"/>
      <c r="AR151" s="152" t="s">
        <v>162</v>
      </c>
      <c r="AT151" s="152" t="s">
        <v>164</v>
      </c>
      <c r="AU151" s="152" t="s">
        <v>86</v>
      </c>
      <c r="AY151" s="15" t="s">
        <v>163</v>
      </c>
      <c r="BE151" s="153">
        <f>IF(N151="základní",J151,0)</f>
        <v>0</v>
      </c>
      <c r="BF151" s="153">
        <f>IF(N151="snížená",J151,0)</f>
        <v>0</v>
      </c>
      <c r="BG151" s="153">
        <f>IF(N151="zákl. přenesená",J151,0)</f>
        <v>0</v>
      </c>
      <c r="BH151" s="153">
        <f>IF(N151="sníž. přenesená",J151,0)</f>
        <v>0</v>
      </c>
      <c r="BI151" s="153">
        <f>IF(N151="nulová",J151,0)</f>
        <v>0</v>
      </c>
      <c r="BJ151" s="15" t="s">
        <v>84</v>
      </c>
      <c r="BK151" s="153">
        <f>ROUND(I151*H151,2)</f>
        <v>0</v>
      </c>
      <c r="BL151" s="15" t="s">
        <v>162</v>
      </c>
      <c r="BM151" s="152" t="s">
        <v>1962</v>
      </c>
    </row>
    <row r="152" spans="1:65" s="13" customFormat="1" ht="11.25">
      <c r="B152" s="165"/>
      <c r="D152" s="166" t="s">
        <v>229</v>
      </c>
      <c r="F152" s="168" t="s">
        <v>1963</v>
      </c>
      <c r="H152" s="169">
        <v>9379.44</v>
      </c>
      <c r="I152" s="170"/>
      <c r="L152" s="165"/>
      <c r="M152" s="171"/>
      <c r="N152" s="172"/>
      <c r="O152" s="172"/>
      <c r="P152" s="172"/>
      <c r="Q152" s="172"/>
      <c r="R152" s="172"/>
      <c r="S152" s="172"/>
      <c r="T152" s="173"/>
      <c r="AT152" s="167" t="s">
        <v>229</v>
      </c>
      <c r="AU152" s="167" t="s">
        <v>86</v>
      </c>
      <c r="AV152" s="13" t="s">
        <v>86</v>
      </c>
      <c r="AW152" s="13" t="s">
        <v>3</v>
      </c>
      <c r="AX152" s="13" t="s">
        <v>84</v>
      </c>
      <c r="AY152" s="167" t="s">
        <v>163</v>
      </c>
    </row>
    <row r="153" spans="1:65" s="2" customFormat="1" ht="33" customHeight="1">
      <c r="A153" s="30"/>
      <c r="B153" s="140"/>
      <c r="C153" s="141" t="s">
        <v>190</v>
      </c>
      <c r="D153" s="141" t="s">
        <v>164</v>
      </c>
      <c r="E153" s="142" t="s">
        <v>1873</v>
      </c>
      <c r="F153" s="143" t="s">
        <v>1874</v>
      </c>
      <c r="G153" s="144" t="s">
        <v>253</v>
      </c>
      <c r="H153" s="145">
        <v>104.21599999999999</v>
      </c>
      <c r="I153" s="146"/>
      <c r="J153" s="147">
        <f>ROUND(I153*H153,2)</f>
        <v>0</v>
      </c>
      <c r="K153" s="143" t="s">
        <v>227</v>
      </c>
      <c r="L153" s="31"/>
      <c r="M153" s="148" t="s">
        <v>1</v>
      </c>
      <c r="N153" s="149" t="s">
        <v>41</v>
      </c>
      <c r="O153" s="56"/>
      <c r="P153" s="150">
        <f>O153*H153</f>
        <v>0</v>
      </c>
      <c r="Q153" s="150">
        <v>0</v>
      </c>
      <c r="R153" s="150">
        <f>Q153*H153</f>
        <v>0</v>
      </c>
      <c r="S153" s="150">
        <v>0</v>
      </c>
      <c r="T153" s="151">
        <f>S153*H153</f>
        <v>0</v>
      </c>
      <c r="U153" s="30"/>
      <c r="V153" s="30"/>
      <c r="W153" s="30"/>
      <c r="X153" s="30"/>
      <c r="Y153" s="30"/>
      <c r="Z153" s="30"/>
      <c r="AA153" s="30"/>
      <c r="AB153" s="30"/>
      <c r="AC153" s="30"/>
      <c r="AD153" s="30"/>
      <c r="AE153" s="30"/>
      <c r="AR153" s="152" t="s">
        <v>162</v>
      </c>
      <c r="AT153" s="152" t="s">
        <v>164</v>
      </c>
      <c r="AU153" s="152" t="s">
        <v>86</v>
      </c>
      <c r="AY153" s="15" t="s">
        <v>163</v>
      </c>
      <c r="BE153" s="153">
        <f>IF(N153="základní",J153,0)</f>
        <v>0</v>
      </c>
      <c r="BF153" s="153">
        <f>IF(N153="snížená",J153,0)</f>
        <v>0</v>
      </c>
      <c r="BG153" s="153">
        <f>IF(N153="zákl. přenesená",J153,0)</f>
        <v>0</v>
      </c>
      <c r="BH153" s="153">
        <f>IF(N153="sníž. přenesená",J153,0)</f>
        <v>0</v>
      </c>
      <c r="BI153" s="153">
        <f>IF(N153="nulová",J153,0)</f>
        <v>0</v>
      </c>
      <c r="BJ153" s="15" t="s">
        <v>84</v>
      </c>
      <c r="BK153" s="153">
        <f>ROUND(I153*H153,2)</f>
        <v>0</v>
      </c>
      <c r="BL153" s="15" t="s">
        <v>162</v>
      </c>
      <c r="BM153" s="152" t="s">
        <v>1964</v>
      </c>
    </row>
    <row r="154" spans="1:65" s="2" customFormat="1" ht="21.75" customHeight="1">
      <c r="A154" s="30"/>
      <c r="B154" s="140"/>
      <c r="C154" s="141" t="s">
        <v>257</v>
      </c>
      <c r="D154" s="141" t="s">
        <v>164</v>
      </c>
      <c r="E154" s="142" t="s">
        <v>1876</v>
      </c>
      <c r="F154" s="143" t="s">
        <v>1877</v>
      </c>
      <c r="G154" s="144" t="s">
        <v>253</v>
      </c>
      <c r="H154" s="145">
        <v>104.21599999999999</v>
      </c>
      <c r="I154" s="146"/>
      <c r="J154" s="147">
        <f>ROUND(I154*H154,2)</f>
        <v>0</v>
      </c>
      <c r="K154" s="143" t="s">
        <v>227</v>
      </c>
      <c r="L154" s="31"/>
      <c r="M154" s="148" t="s">
        <v>1</v>
      </c>
      <c r="N154" s="149" t="s">
        <v>41</v>
      </c>
      <c r="O154" s="56"/>
      <c r="P154" s="150">
        <f>O154*H154</f>
        <v>0</v>
      </c>
      <c r="Q154" s="150">
        <v>0</v>
      </c>
      <c r="R154" s="150">
        <f>Q154*H154</f>
        <v>0</v>
      </c>
      <c r="S154" s="150">
        <v>0</v>
      </c>
      <c r="T154" s="151">
        <f>S154*H154</f>
        <v>0</v>
      </c>
      <c r="U154" s="30"/>
      <c r="V154" s="30"/>
      <c r="W154" s="30"/>
      <c r="X154" s="30"/>
      <c r="Y154" s="30"/>
      <c r="Z154" s="30"/>
      <c r="AA154" s="30"/>
      <c r="AB154" s="30"/>
      <c r="AC154" s="30"/>
      <c r="AD154" s="30"/>
      <c r="AE154" s="30"/>
      <c r="AR154" s="152" t="s">
        <v>162</v>
      </c>
      <c r="AT154" s="152" t="s">
        <v>164</v>
      </c>
      <c r="AU154" s="152" t="s">
        <v>86</v>
      </c>
      <c r="AY154" s="15" t="s">
        <v>163</v>
      </c>
      <c r="BE154" s="153">
        <f>IF(N154="základní",J154,0)</f>
        <v>0</v>
      </c>
      <c r="BF154" s="153">
        <f>IF(N154="snížená",J154,0)</f>
        <v>0</v>
      </c>
      <c r="BG154" s="153">
        <f>IF(N154="zákl. přenesená",J154,0)</f>
        <v>0</v>
      </c>
      <c r="BH154" s="153">
        <f>IF(N154="sníž. přenesená",J154,0)</f>
        <v>0</v>
      </c>
      <c r="BI154" s="153">
        <f>IF(N154="nulová",J154,0)</f>
        <v>0</v>
      </c>
      <c r="BJ154" s="15" t="s">
        <v>84</v>
      </c>
      <c r="BK154" s="153">
        <f>ROUND(I154*H154,2)</f>
        <v>0</v>
      </c>
      <c r="BL154" s="15" t="s">
        <v>162</v>
      </c>
      <c r="BM154" s="152" t="s">
        <v>1965</v>
      </c>
    </row>
    <row r="155" spans="1:65" s="2" customFormat="1" ht="21.75" customHeight="1">
      <c r="A155" s="30"/>
      <c r="B155" s="140"/>
      <c r="C155" s="141" t="s">
        <v>89</v>
      </c>
      <c r="D155" s="141" t="s">
        <v>164</v>
      </c>
      <c r="E155" s="142" t="s">
        <v>1879</v>
      </c>
      <c r="F155" s="143" t="s">
        <v>1880</v>
      </c>
      <c r="G155" s="144" t="s">
        <v>253</v>
      </c>
      <c r="H155" s="145">
        <v>9379.44</v>
      </c>
      <c r="I155" s="146"/>
      <c r="J155" s="147">
        <f>ROUND(I155*H155,2)</f>
        <v>0</v>
      </c>
      <c r="K155" s="143" t="s">
        <v>227</v>
      </c>
      <c r="L155" s="31"/>
      <c r="M155" s="148" t="s">
        <v>1</v>
      </c>
      <c r="N155" s="149" t="s">
        <v>41</v>
      </c>
      <c r="O155" s="56"/>
      <c r="P155" s="150">
        <f>O155*H155</f>
        <v>0</v>
      </c>
      <c r="Q155" s="150">
        <v>0</v>
      </c>
      <c r="R155" s="150">
        <f>Q155*H155</f>
        <v>0</v>
      </c>
      <c r="S155" s="150">
        <v>0</v>
      </c>
      <c r="T155" s="151">
        <f>S155*H155</f>
        <v>0</v>
      </c>
      <c r="U155" s="30"/>
      <c r="V155" s="30"/>
      <c r="W155" s="30"/>
      <c r="X155" s="30"/>
      <c r="Y155" s="30"/>
      <c r="Z155" s="30"/>
      <c r="AA155" s="30"/>
      <c r="AB155" s="30"/>
      <c r="AC155" s="30"/>
      <c r="AD155" s="30"/>
      <c r="AE155" s="30"/>
      <c r="AR155" s="152" t="s">
        <v>162</v>
      </c>
      <c r="AT155" s="152" t="s">
        <v>164</v>
      </c>
      <c r="AU155" s="152" t="s">
        <v>86</v>
      </c>
      <c r="AY155" s="15" t="s">
        <v>163</v>
      </c>
      <c r="BE155" s="153">
        <f>IF(N155="základní",J155,0)</f>
        <v>0</v>
      </c>
      <c r="BF155" s="153">
        <f>IF(N155="snížená",J155,0)</f>
        <v>0</v>
      </c>
      <c r="BG155" s="153">
        <f>IF(N155="zákl. přenesená",J155,0)</f>
        <v>0</v>
      </c>
      <c r="BH155" s="153">
        <f>IF(N155="sníž. přenesená",J155,0)</f>
        <v>0</v>
      </c>
      <c r="BI155" s="153">
        <f>IF(N155="nulová",J155,0)</f>
        <v>0</v>
      </c>
      <c r="BJ155" s="15" t="s">
        <v>84</v>
      </c>
      <c r="BK155" s="153">
        <f>ROUND(I155*H155,2)</f>
        <v>0</v>
      </c>
      <c r="BL155" s="15" t="s">
        <v>162</v>
      </c>
      <c r="BM155" s="152" t="s">
        <v>1966</v>
      </c>
    </row>
    <row r="156" spans="1:65" s="13" customFormat="1" ht="11.25">
      <c r="B156" s="165"/>
      <c r="D156" s="166" t="s">
        <v>229</v>
      </c>
      <c r="F156" s="168" t="s">
        <v>1963</v>
      </c>
      <c r="H156" s="169">
        <v>9379.44</v>
      </c>
      <c r="I156" s="170"/>
      <c r="L156" s="165"/>
      <c r="M156" s="171"/>
      <c r="N156" s="172"/>
      <c r="O156" s="172"/>
      <c r="P156" s="172"/>
      <c r="Q156" s="172"/>
      <c r="R156" s="172"/>
      <c r="S156" s="172"/>
      <c r="T156" s="173"/>
      <c r="AT156" s="167" t="s">
        <v>229</v>
      </c>
      <c r="AU156" s="167" t="s">
        <v>86</v>
      </c>
      <c r="AV156" s="13" t="s">
        <v>86</v>
      </c>
      <c r="AW156" s="13" t="s">
        <v>3</v>
      </c>
      <c r="AX156" s="13" t="s">
        <v>84</v>
      </c>
      <c r="AY156" s="167" t="s">
        <v>163</v>
      </c>
    </row>
    <row r="157" spans="1:65" s="2" customFormat="1" ht="21.75" customHeight="1">
      <c r="A157" s="30"/>
      <c r="B157" s="140"/>
      <c r="C157" s="141" t="s">
        <v>266</v>
      </c>
      <c r="D157" s="141" t="s">
        <v>164</v>
      </c>
      <c r="E157" s="142" t="s">
        <v>1882</v>
      </c>
      <c r="F157" s="143" t="s">
        <v>1883</v>
      </c>
      <c r="G157" s="144" t="s">
        <v>253</v>
      </c>
      <c r="H157" s="145">
        <v>104.21599999999999</v>
      </c>
      <c r="I157" s="146"/>
      <c r="J157" s="147">
        <f>ROUND(I157*H157,2)</f>
        <v>0</v>
      </c>
      <c r="K157" s="143" t="s">
        <v>227</v>
      </c>
      <c r="L157" s="31"/>
      <c r="M157" s="148" t="s">
        <v>1</v>
      </c>
      <c r="N157" s="149" t="s">
        <v>41</v>
      </c>
      <c r="O157" s="56"/>
      <c r="P157" s="150">
        <f>O157*H157</f>
        <v>0</v>
      </c>
      <c r="Q157" s="150">
        <v>0</v>
      </c>
      <c r="R157" s="150">
        <f>Q157*H157</f>
        <v>0</v>
      </c>
      <c r="S157" s="150">
        <v>0</v>
      </c>
      <c r="T157" s="151">
        <f>S157*H157</f>
        <v>0</v>
      </c>
      <c r="U157" s="30"/>
      <c r="V157" s="30"/>
      <c r="W157" s="30"/>
      <c r="X157" s="30"/>
      <c r="Y157" s="30"/>
      <c r="Z157" s="30"/>
      <c r="AA157" s="30"/>
      <c r="AB157" s="30"/>
      <c r="AC157" s="30"/>
      <c r="AD157" s="30"/>
      <c r="AE157" s="30"/>
      <c r="AR157" s="152" t="s">
        <v>162</v>
      </c>
      <c r="AT157" s="152" t="s">
        <v>164</v>
      </c>
      <c r="AU157" s="152" t="s">
        <v>86</v>
      </c>
      <c r="AY157" s="15" t="s">
        <v>163</v>
      </c>
      <c r="BE157" s="153">
        <f>IF(N157="základní",J157,0)</f>
        <v>0</v>
      </c>
      <c r="BF157" s="153">
        <f>IF(N157="snížená",J157,0)</f>
        <v>0</v>
      </c>
      <c r="BG157" s="153">
        <f>IF(N157="zákl. přenesená",J157,0)</f>
        <v>0</v>
      </c>
      <c r="BH157" s="153">
        <f>IF(N157="sníž. přenesená",J157,0)</f>
        <v>0</v>
      </c>
      <c r="BI157" s="153">
        <f>IF(N157="nulová",J157,0)</f>
        <v>0</v>
      </c>
      <c r="BJ157" s="15" t="s">
        <v>84</v>
      </c>
      <c r="BK157" s="153">
        <f>ROUND(I157*H157,2)</f>
        <v>0</v>
      </c>
      <c r="BL157" s="15" t="s">
        <v>162</v>
      </c>
      <c r="BM157" s="152" t="s">
        <v>1967</v>
      </c>
    </row>
    <row r="158" spans="1:65" s="2" customFormat="1" ht="16.5" customHeight="1">
      <c r="A158" s="30"/>
      <c r="B158" s="140"/>
      <c r="C158" s="141" t="s">
        <v>8</v>
      </c>
      <c r="D158" s="141" t="s">
        <v>164</v>
      </c>
      <c r="E158" s="142" t="s">
        <v>1885</v>
      </c>
      <c r="F158" s="143" t="s">
        <v>1886</v>
      </c>
      <c r="G158" s="144" t="s">
        <v>329</v>
      </c>
      <c r="H158" s="145">
        <v>3</v>
      </c>
      <c r="I158" s="146"/>
      <c r="J158" s="147">
        <f>ROUND(I158*H158,2)</f>
        <v>0</v>
      </c>
      <c r="K158" s="143" t="s">
        <v>227</v>
      </c>
      <c r="L158" s="31"/>
      <c r="M158" s="148" t="s">
        <v>1</v>
      </c>
      <c r="N158" s="149" t="s">
        <v>41</v>
      </c>
      <c r="O158" s="56"/>
      <c r="P158" s="150">
        <f>O158*H158</f>
        <v>0</v>
      </c>
      <c r="Q158" s="150">
        <v>0</v>
      </c>
      <c r="R158" s="150">
        <f>Q158*H158</f>
        <v>0</v>
      </c>
      <c r="S158" s="150">
        <v>0</v>
      </c>
      <c r="T158" s="151">
        <f>S158*H158</f>
        <v>0</v>
      </c>
      <c r="U158" s="30"/>
      <c r="V158" s="30"/>
      <c r="W158" s="30"/>
      <c r="X158" s="30"/>
      <c r="Y158" s="30"/>
      <c r="Z158" s="30"/>
      <c r="AA158" s="30"/>
      <c r="AB158" s="30"/>
      <c r="AC158" s="30"/>
      <c r="AD158" s="30"/>
      <c r="AE158" s="30"/>
      <c r="AR158" s="152" t="s">
        <v>162</v>
      </c>
      <c r="AT158" s="152" t="s">
        <v>164</v>
      </c>
      <c r="AU158" s="152" t="s">
        <v>86</v>
      </c>
      <c r="AY158" s="15" t="s">
        <v>163</v>
      </c>
      <c r="BE158" s="153">
        <f>IF(N158="základní",J158,0)</f>
        <v>0</v>
      </c>
      <c r="BF158" s="153">
        <f>IF(N158="snížená",J158,0)</f>
        <v>0</v>
      </c>
      <c r="BG158" s="153">
        <f>IF(N158="zákl. přenesená",J158,0)</f>
        <v>0</v>
      </c>
      <c r="BH158" s="153">
        <f>IF(N158="sníž. přenesená",J158,0)</f>
        <v>0</v>
      </c>
      <c r="BI158" s="153">
        <f>IF(N158="nulová",J158,0)</f>
        <v>0</v>
      </c>
      <c r="BJ158" s="15" t="s">
        <v>84</v>
      </c>
      <c r="BK158" s="153">
        <f>ROUND(I158*H158,2)</f>
        <v>0</v>
      </c>
      <c r="BL158" s="15" t="s">
        <v>162</v>
      </c>
      <c r="BM158" s="152" t="s">
        <v>1968</v>
      </c>
    </row>
    <row r="159" spans="1:65" s="2" customFormat="1" ht="24.2" customHeight="1">
      <c r="A159" s="30"/>
      <c r="B159" s="140"/>
      <c r="C159" s="141" t="s">
        <v>277</v>
      </c>
      <c r="D159" s="141" t="s">
        <v>164</v>
      </c>
      <c r="E159" s="142" t="s">
        <v>1888</v>
      </c>
      <c r="F159" s="143" t="s">
        <v>1889</v>
      </c>
      <c r="G159" s="144" t="s">
        <v>329</v>
      </c>
      <c r="H159" s="145">
        <v>270</v>
      </c>
      <c r="I159" s="146"/>
      <c r="J159" s="147">
        <f>ROUND(I159*H159,2)</f>
        <v>0</v>
      </c>
      <c r="K159" s="143" t="s">
        <v>227</v>
      </c>
      <c r="L159" s="31"/>
      <c r="M159" s="148" t="s">
        <v>1</v>
      </c>
      <c r="N159" s="149" t="s">
        <v>41</v>
      </c>
      <c r="O159" s="56"/>
      <c r="P159" s="150">
        <f>O159*H159</f>
        <v>0</v>
      </c>
      <c r="Q159" s="150">
        <v>0</v>
      </c>
      <c r="R159" s="150">
        <f>Q159*H159</f>
        <v>0</v>
      </c>
      <c r="S159" s="150">
        <v>0</v>
      </c>
      <c r="T159" s="151">
        <f>S159*H159</f>
        <v>0</v>
      </c>
      <c r="U159" s="30"/>
      <c r="V159" s="30"/>
      <c r="W159" s="30"/>
      <c r="X159" s="30"/>
      <c r="Y159" s="30"/>
      <c r="Z159" s="30"/>
      <c r="AA159" s="30"/>
      <c r="AB159" s="30"/>
      <c r="AC159" s="30"/>
      <c r="AD159" s="30"/>
      <c r="AE159" s="30"/>
      <c r="AR159" s="152" t="s">
        <v>162</v>
      </c>
      <c r="AT159" s="152" t="s">
        <v>164</v>
      </c>
      <c r="AU159" s="152" t="s">
        <v>86</v>
      </c>
      <c r="AY159" s="15" t="s">
        <v>163</v>
      </c>
      <c r="BE159" s="153">
        <f>IF(N159="základní",J159,0)</f>
        <v>0</v>
      </c>
      <c r="BF159" s="153">
        <f>IF(N159="snížená",J159,0)</f>
        <v>0</v>
      </c>
      <c r="BG159" s="153">
        <f>IF(N159="zákl. přenesená",J159,0)</f>
        <v>0</v>
      </c>
      <c r="BH159" s="153">
        <f>IF(N159="sníž. přenesená",J159,0)</f>
        <v>0</v>
      </c>
      <c r="BI159" s="153">
        <f>IF(N159="nulová",J159,0)</f>
        <v>0</v>
      </c>
      <c r="BJ159" s="15" t="s">
        <v>84</v>
      </c>
      <c r="BK159" s="153">
        <f>ROUND(I159*H159,2)</f>
        <v>0</v>
      </c>
      <c r="BL159" s="15" t="s">
        <v>162</v>
      </c>
      <c r="BM159" s="152" t="s">
        <v>1969</v>
      </c>
    </row>
    <row r="160" spans="1:65" s="13" customFormat="1" ht="11.25">
      <c r="B160" s="165"/>
      <c r="D160" s="166" t="s">
        <v>229</v>
      </c>
      <c r="F160" s="168" t="s">
        <v>1891</v>
      </c>
      <c r="H160" s="169">
        <v>270</v>
      </c>
      <c r="I160" s="170"/>
      <c r="L160" s="165"/>
      <c r="M160" s="171"/>
      <c r="N160" s="172"/>
      <c r="O160" s="172"/>
      <c r="P160" s="172"/>
      <c r="Q160" s="172"/>
      <c r="R160" s="172"/>
      <c r="S160" s="172"/>
      <c r="T160" s="173"/>
      <c r="AT160" s="167" t="s">
        <v>229</v>
      </c>
      <c r="AU160" s="167" t="s">
        <v>86</v>
      </c>
      <c r="AV160" s="13" t="s">
        <v>86</v>
      </c>
      <c r="AW160" s="13" t="s">
        <v>3</v>
      </c>
      <c r="AX160" s="13" t="s">
        <v>84</v>
      </c>
      <c r="AY160" s="167" t="s">
        <v>163</v>
      </c>
    </row>
    <row r="161" spans="1:65" s="2" customFormat="1" ht="16.5" customHeight="1">
      <c r="A161" s="30"/>
      <c r="B161" s="140"/>
      <c r="C161" s="141" t="s">
        <v>281</v>
      </c>
      <c r="D161" s="141" t="s">
        <v>164</v>
      </c>
      <c r="E161" s="142" t="s">
        <v>1892</v>
      </c>
      <c r="F161" s="143" t="s">
        <v>1893</v>
      </c>
      <c r="G161" s="144" t="s">
        <v>329</v>
      </c>
      <c r="H161" s="145">
        <v>3</v>
      </c>
      <c r="I161" s="146"/>
      <c r="J161" s="147">
        <f>ROUND(I161*H161,2)</f>
        <v>0</v>
      </c>
      <c r="K161" s="143" t="s">
        <v>227</v>
      </c>
      <c r="L161" s="31"/>
      <c r="M161" s="148" t="s">
        <v>1</v>
      </c>
      <c r="N161" s="149" t="s">
        <v>41</v>
      </c>
      <c r="O161" s="56"/>
      <c r="P161" s="150">
        <f>O161*H161</f>
        <v>0</v>
      </c>
      <c r="Q161" s="150">
        <v>0</v>
      </c>
      <c r="R161" s="150">
        <f>Q161*H161</f>
        <v>0</v>
      </c>
      <c r="S161" s="150">
        <v>0</v>
      </c>
      <c r="T161" s="151">
        <f>S161*H161</f>
        <v>0</v>
      </c>
      <c r="U161" s="30"/>
      <c r="V161" s="30"/>
      <c r="W161" s="30"/>
      <c r="X161" s="30"/>
      <c r="Y161" s="30"/>
      <c r="Z161" s="30"/>
      <c r="AA161" s="30"/>
      <c r="AB161" s="30"/>
      <c r="AC161" s="30"/>
      <c r="AD161" s="30"/>
      <c r="AE161" s="30"/>
      <c r="AR161" s="152" t="s">
        <v>162</v>
      </c>
      <c r="AT161" s="152" t="s">
        <v>164</v>
      </c>
      <c r="AU161" s="152" t="s">
        <v>86</v>
      </c>
      <c r="AY161" s="15" t="s">
        <v>163</v>
      </c>
      <c r="BE161" s="153">
        <f>IF(N161="základní",J161,0)</f>
        <v>0</v>
      </c>
      <c r="BF161" s="153">
        <f>IF(N161="snížená",J161,0)</f>
        <v>0</v>
      </c>
      <c r="BG161" s="153">
        <f>IF(N161="zákl. přenesená",J161,0)</f>
        <v>0</v>
      </c>
      <c r="BH161" s="153">
        <f>IF(N161="sníž. přenesená",J161,0)</f>
        <v>0</v>
      </c>
      <c r="BI161" s="153">
        <f>IF(N161="nulová",J161,0)</f>
        <v>0</v>
      </c>
      <c r="BJ161" s="15" t="s">
        <v>84</v>
      </c>
      <c r="BK161" s="153">
        <f>ROUND(I161*H161,2)</f>
        <v>0</v>
      </c>
      <c r="BL161" s="15" t="s">
        <v>162</v>
      </c>
      <c r="BM161" s="152" t="s">
        <v>1970</v>
      </c>
    </row>
    <row r="162" spans="1:65" s="2" customFormat="1" ht="37.9" customHeight="1">
      <c r="A162" s="30"/>
      <c r="B162" s="140"/>
      <c r="C162" s="141" t="s">
        <v>285</v>
      </c>
      <c r="D162" s="141" t="s">
        <v>164</v>
      </c>
      <c r="E162" s="142" t="s">
        <v>1895</v>
      </c>
      <c r="F162" s="143" t="s">
        <v>1896</v>
      </c>
      <c r="G162" s="144" t="s">
        <v>253</v>
      </c>
      <c r="H162" s="145">
        <v>89.299000000000007</v>
      </c>
      <c r="I162" s="146"/>
      <c r="J162" s="147">
        <f>ROUND(I162*H162,2)</f>
        <v>0</v>
      </c>
      <c r="K162" s="143" t="s">
        <v>227</v>
      </c>
      <c r="L162" s="31"/>
      <c r="M162" s="148" t="s">
        <v>1</v>
      </c>
      <c r="N162" s="149" t="s">
        <v>41</v>
      </c>
      <c r="O162" s="56"/>
      <c r="P162" s="150">
        <f>O162*H162</f>
        <v>0</v>
      </c>
      <c r="Q162" s="150">
        <v>0</v>
      </c>
      <c r="R162" s="150">
        <f>Q162*H162</f>
        <v>0</v>
      </c>
      <c r="S162" s="150">
        <v>2.9000000000000001E-2</v>
      </c>
      <c r="T162" s="151">
        <f>S162*H162</f>
        <v>2.5896710000000005</v>
      </c>
      <c r="U162" s="30"/>
      <c r="V162" s="30"/>
      <c r="W162" s="30"/>
      <c r="X162" s="30"/>
      <c r="Y162" s="30"/>
      <c r="Z162" s="30"/>
      <c r="AA162" s="30"/>
      <c r="AB162" s="30"/>
      <c r="AC162" s="30"/>
      <c r="AD162" s="30"/>
      <c r="AE162" s="30"/>
      <c r="AR162" s="152" t="s">
        <v>162</v>
      </c>
      <c r="AT162" s="152" t="s">
        <v>164</v>
      </c>
      <c r="AU162" s="152" t="s">
        <v>86</v>
      </c>
      <c r="AY162" s="15" t="s">
        <v>163</v>
      </c>
      <c r="BE162" s="153">
        <f>IF(N162="základní",J162,0)</f>
        <v>0</v>
      </c>
      <c r="BF162" s="153">
        <f>IF(N162="snížená",J162,0)</f>
        <v>0</v>
      </c>
      <c r="BG162" s="153">
        <f>IF(N162="zákl. přenesená",J162,0)</f>
        <v>0</v>
      </c>
      <c r="BH162" s="153">
        <f>IF(N162="sníž. přenesená",J162,0)</f>
        <v>0</v>
      </c>
      <c r="BI162" s="153">
        <f>IF(N162="nulová",J162,0)</f>
        <v>0</v>
      </c>
      <c r="BJ162" s="15" t="s">
        <v>84</v>
      </c>
      <c r="BK162" s="153">
        <f>ROUND(I162*H162,2)</f>
        <v>0</v>
      </c>
      <c r="BL162" s="15" t="s">
        <v>162</v>
      </c>
      <c r="BM162" s="152" t="s">
        <v>1971</v>
      </c>
    </row>
    <row r="163" spans="1:65" s="13" customFormat="1" ht="11.25">
      <c r="B163" s="165"/>
      <c r="D163" s="166" t="s">
        <v>229</v>
      </c>
      <c r="E163" s="167" t="s">
        <v>1</v>
      </c>
      <c r="F163" s="168" t="s">
        <v>1953</v>
      </c>
      <c r="H163" s="169">
        <v>100</v>
      </c>
      <c r="I163" s="170"/>
      <c r="L163" s="165"/>
      <c r="M163" s="171"/>
      <c r="N163" s="172"/>
      <c r="O163" s="172"/>
      <c r="P163" s="172"/>
      <c r="Q163" s="172"/>
      <c r="R163" s="172"/>
      <c r="S163" s="172"/>
      <c r="T163" s="173"/>
      <c r="AT163" s="167" t="s">
        <v>229</v>
      </c>
      <c r="AU163" s="167" t="s">
        <v>86</v>
      </c>
      <c r="AV163" s="13" t="s">
        <v>86</v>
      </c>
      <c r="AW163" s="13" t="s">
        <v>32</v>
      </c>
      <c r="AX163" s="13" t="s">
        <v>76</v>
      </c>
      <c r="AY163" s="167" t="s">
        <v>163</v>
      </c>
    </row>
    <row r="164" spans="1:65" s="13" customFormat="1" ht="11.25">
      <c r="B164" s="165"/>
      <c r="D164" s="166" t="s">
        <v>229</v>
      </c>
      <c r="E164" s="167" t="s">
        <v>1</v>
      </c>
      <c r="F164" s="168" t="s">
        <v>1954</v>
      </c>
      <c r="H164" s="169">
        <v>-1.401</v>
      </c>
      <c r="I164" s="170"/>
      <c r="L164" s="165"/>
      <c r="M164" s="171"/>
      <c r="N164" s="172"/>
      <c r="O164" s="172"/>
      <c r="P164" s="172"/>
      <c r="Q164" s="172"/>
      <c r="R164" s="172"/>
      <c r="S164" s="172"/>
      <c r="T164" s="173"/>
      <c r="AT164" s="167" t="s">
        <v>229</v>
      </c>
      <c r="AU164" s="167" t="s">
        <v>86</v>
      </c>
      <c r="AV164" s="13" t="s">
        <v>86</v>
      </c>
      <c r="AW164" s="13" t="s">
        <v>32</v>
      </c>
      <c r="AX164" s="13" t="s">
        <v>76</v>
      </c>
      <c r="AY164" s="167" t="s">
        <v>163</v>
      </c>
    </row>
    <row r="165" spans="1:65" s="13" customFormat="1" ht="11.25">
      <c r="B165" s="165"/>
      <c r="D165" s="166" t="s">
        <v>229</v>
      </c>
      <c r="E165" s="167" t="s">
        <v>1</v>
      </c>
      <c r="F165" s="168" t="s">
        <v>1955</v>
      </c>
      <c r="H165" s="169">
        <v>-1.6779999999999999</v>
      </c>
      <c r="I165" s="170"/>
      <c r="L165" s="165"/>
      <c r="M165" s="171"/>
      <c r="N165" s="172"/>
      <c r="O165" s="172"/>
      <c r="P165" s="172"/>
      <c r="Q165" s="172"/>
      <c r="R165" s="172"/>
      <c r="S165" s="172"/>
      <c r="T165" s="173"/>
      <c r="AT165" s="167" t="s">
        <v>229</v>
      </c>
      <c r="AU165" s="167" t="s">
        <v>86</v>
      </c>
      <c r="AV165" s="13" t="s">
        <v>86</v>
      </c>
      <c r="AW165" s="13" t="s">
        <v>32</v>
      </c>
      <c r="AX165" s="13" t="s">
        <v>76</v>
      </c>
      <c r="AY165" s="167" t="s">
        <v>163</v>
      </c>
    </row>
    <row r="166" spans="1:65" s="13" customFormat="1" ht="11.25">
      <c r="B166" s="165"/>
      <c r="D166" s="166" t="s">
        <v>229</v>
      </c>
      <c r="E166" s="167" t="s">
        <v>1</v>
      </c>
      <c r="F166" s="168" t="s">
        <v>1956</v>
      </c>
      <c r="H166" s="169">
        <v>-7.6219999999999999</v>
      </c>
      <c r="I166" s="170"/>
      <c r="L166" s="165"/>
      <c r="M166" s="171"/>
      <c r="N166" s="172"/>
      <c r="O166" s="172"/>
      <c r="P166" s="172"/>
      <c r="Q166" s="172"/>
      <c r="R166" s="172"/>
      <c r="S166" s="172"/>
      <c r="T166" s="173"/>
      <c r="AT166" s="167" t="s">
        <v>229</v>
      </c>
      <c r="AU166" s="167" t="s">
        <v>86</v>
      </c>
      <c r="AV166" s="13" t="s">
        <v>86</v>
      </c>
      <c r="AW166" s="13" t="s">
        <v>32</v>
      </c>
      <c r="AX166" s="13" t="s">
        <v>76</v>
      </c>
      <c r="AY166" s="167" t="s">
        <v>163</v>
      </c>
    </row>
    <row r="167" spans="1:65" s="2" customFormat="1" ht="37.9" customHeight="1">
      <c r="A167" s="30"/>
      <c r="B167" s="140"/>
      <c r="C167" s="141" t="s">
        <v>289</v>
      </c>
      <c r="D167" s="141" t="s">
        <v>164</v>
      </c>
      <c r="E167" s="142" t="s">
        <v>1899</v>
      </c>
      <c r="F167" s="143" t="s">
        <v>1900</v>
      </c>
      <c r="G167" s="144" t="s">
        <v>253</v>
      </c>
      <c r="H167" s="145">
        <v>9.9499999999999993</v>
      </c>
      <c r="I167" s="146"/>
      <c r="J167" s="147">
        <f>ROUND(I167*H167,2)</f>
        <v>0</v>
      </c>
      <c r="K167" s="143" t="s">
        <v>227</v>
      </c>
      <c r="L167" s="31"/>
      <c r="M167" s="148" t="s">
        <v>1</v>
      </c>
      <c r="N167" s="149" t="s">
        <v>41</v>
      </c>
      <c r="O167" s="56"/>
      <c r="P167" s="150">
        <f>O167*H167</f>
        <v>0</v>
      </c>
      <c r="Q167" s="150">
        <v>0</v>
      </c>
      <c r="R167" s="150">
        <f>Q167*H167</f>
        <v>0</v>
      </c>
      <c r="S167" s="150">
        <v>5.8999999999999997E-2</v>
      </c>
      <c r="T167" s="151">
        <f>S167*H167</f>
        <v>0.58704999999999996</v>
      </c>
      <c r="U167" s="30"/>
      <c r="V167" s="30"/>
      <c r="W167" s="30"/>
      <c r="X167" s="30"/>
      <c r="Y167" s="30"/>
      <c r="Z167" s="30"/>
      <c r="AA167" s="30"/>
      <c r="AB167" s="30"/>
      <c r="AC167" s="30"/>
      <c r="AD167" s="30"/>
      <c r="AE167" s="30"/>
      <c r="AR167" s="152" t="s">
        <v>162</v>
      </c>
      <c r="AT167" s="152" t="s">
        <v>164</v>
      </c>
      <c r="AU167" s="152" t="s">
        <v>86</v>
      </c>
      <c r="AY167" s="15" t="s">
        <v>163</v>
      </c>
      <c r="BE167" s="153">
        <f>IF(N167="základní",J167,0)</f>
        <v>0</v>
      </c>
      <c r="BF167" s="153">
        <f>IF(N167="snížená",J167,0)</f>
        <v>0</v>
      </c>
      <c r="BG167" s="153">
        <f>IF(N167="zákl. přenesená",J167,0)</f>
        <v>0</v>
      </c>
      <c r="BH167" s="153">
        <f>IF(N167="sníž. přenesená",J167,0)</f>
        <v>0</v>
      </c>
      <c r="BI167" s="153">
        <f>IF(N167="nulová",J167,0)</f>
        <v>0</v>
      </c>
      <c r="BJ167" s="15" t="s">
        <v>84</v>
      </c>
      <c r="BK167" s="153">
        <f>ROUND(I167*H167,2)</f>
        <v>0</v>
      </c>
      <c r="BL167" s="15" t="s">
        <v>162</v>
      </c>
      <c r="BM167" s="152" t="s">
        <v>1972</v>
      </c>
    </row>
    <row r="168" spans="1:65" s="13" customFormat="1" ht="11.25">
      <c r="B168" s="165"/>
      <c r="D168" s="166" t="s">
        <v>229</v>
      </c>
      <c r="E168" s="167" t="s">
        <v>1</v>
      </c>
      <c r="F168" s="168" t="s">
        <v>1950</v>
      </c>
      <c r="H168" s="169">
        <v>9.9499999999999993</v>
      </c>
      <c r="I168" s="170"/>
      <c r="L168" s="165"/>
      <c r="M168" s="171"/>
      <c r="N168" s="172"/>
      <c r="O168" s="172"/>
      <c r="P168" s="172"/>
      <c r="Q168" s="172"/>
      <c r="R168" s="172"/>
      <c r="S168" s="172"/>
      <c r="T168" s="173"/>
      <c r="AT168" s="167" t="s">
        <v>229</v>
      </c>
      <c r="AU168" s="167" t="s">
        <v>86</v>
      </c>
      <c r="AV168" s="13" t="s">
        <v>86</v>
      </c>
      <c r="AW168" s="13" t="s">
        <v>32</v>
      </c>
      <c r="AX168" s="13" t="s">
        <v>84</v>
      </c>
      <c r="AY168" s="167" t="s">
        <v>163</v>
      </c>
    </row>
    <row r="169" spans="1:65" s="11" customFormat="1" ht="22.9" customHeight="1">
      <c r="B169" s="129"/>
      <c r="D169" s="130" t="s">
        <v>75</v>
      </c>
      <c r="E169" s="163" t="s">
        <v>568</v>
      </c>
      <c r="F169" s="163" t="s">
        <v>569</v>
      </c>
      <c r="I169" s="132"/>
      <c r="J169" s="164">
        <f>BK169</f>
        <v>0</v>
      </c>
      <c r="L169" s="129"/>
      <c r="M169" s="134"/>
      <c r="N169" s="135"/>
      <c r="O169" s="135"/>
      <c r="P169" s="136">
        <f>SUM(P170:P173)</f>
        <v>0</v>
      </c>
      <c r="Q169" s="135"/>
      <c r="R169" s="136">
        <f>SUM(R170:R173)</f>
        <v>0</v>
      </c>
      <c r="S169" s="135"/>
      <c r="T169" s="137">
        <f>SUM(T170:T173)</f>
        <v>0</v>
      </c>
      <c r="AR169" s="130" t="s">
        <v>84</v>
      </c>
      <c r="AT169" s="138" t="s">
        <v>75</v>
      </c>
      <c r="AU169" s="138" t="s">
        <v>84</v>
      </c>
      <c r="AY169" s="130" t="s">
        <v>163</v>
      </c>
      <c r="BK169" s="139">
        <f>SUM(BK170:BK173)</f>
        <v>0</v>
      </c>
    </row>
    <row r="170" spans="1:65" s="2" customFormat="1" ht="24.2" customHeight="1">
      <c r="A170" s="30"/>
      <c r="B170" s="140"/>
      <c r="C170" s="141" t="s">
        <v>293</v>
      </c>
      <c r="D170" s="141" t="s">
        <v>164</v>
      </c>
      <c r="E170" s="142" t="s">
        <v>583</v>
      </c>
      <c r="F170" s="143" t="s">
        <v>584</v>
      </c>
      <c r="G170" s="144" t="s">
        <v>245</v>
      </c>
      <c r="H170" s="145">
        <v>3.2189999999999999</v>
      </c>
      <c r="I170" s="146"/>
      <c r="J170" s="147">
        <f>ROUND(I170*H170,2)</f>
        <v>0</v>
      </c>
      <c r="K170" s="143" t="s">
        <v>227</v>
      </c>
      <c r="L170" s="31"/>
      <c r="M170" s="148" t="s">
        <v>1</v>
      </c>
      <c r="N170" s="149" t="s">
        <v>41</v>
      </c>
      <c r="O170" s="56"/>
      <c r="P170" s="150">
        <f>O170*H170</f>
        <v>0</v>
      </c>
      <c r="Q170" s="150">
        <v>0</v>
      </c>
      <c r="R170" s="150">
        <f>Q170*H170</f>
        <v>0</v>
      </c>
      <c r="S170" s="150">
        <v>0</v>
      </c>
      <c r="T170" s="151">
        <f>S170*H170</f>
        <v>0</v>
      </c>
      <c r="U170" s="30"/>
      <c r="V170" s="30"/>
      <c r="W170" s="30"/>
      <c r="X170" s="30"/>
      <c r="Y170" s="30"/>
      <c r="Z170" s="30"/>
      <c r="AA170" s="30"/>
      <c r="AB170" s="30"/>
      <c r="AC170" s="30"/>
      <c r="AD170" s="30"/>
      <c r="AE170" s="30"/>
      <c r="AR170" s="152" t="s">
        <v>162</v>
      </c>
      <c r="AT170" s="152" t="s">
        <v>164</v>
      </c>
      <c r="AU170" s="152" t="s">
        <v>86</v>
      </c>
      <c r="AY170" s="15" t="s">
        <v>163</v>
      </c>
      <c r="BE170" s="153">
        <f>IF(N170="základní",J170,0)</f>
        <v>0</v>
      </c>
      <c r="BF170" s="153">
        <f>IF(N170="snížená",J170,0)</f>
        <v>0</v>
      </c>
      <c r="BG170" s="153">
        <f>IF(N170="zákl. přenesená",J170,0)</f>
        <v>0</v>
      </c>
      <c r="BH170" s="153">
        <f>IF(N170="sníž. přenesená",J170,0)</f>
        <v>0</v>
      </c>
      <c r="BI170" s="153">
        <f>IF(N170="nulová",J170,0)</f>
        <v>0</v>
      </c>
      <c r="BJ170" s="15" t="s">
        <v>84</v>
      </c>
      <c r="BK170" s="153">
        <f>ROUND(I170*H170,2)</f>
        <v>0</v>
      </c>
      <c r="BL170" s="15" t="s">
        <v>162</v>
      </c>
      <c r="BM170" s="152" t="s">
        <v>1973</v>
      </c>
    </row>
    <row r="171" spans="1:65" s="2" customFormat="1" ht="24.2" customHeight="1">
      <c r="A171" s="30"/>
      <c r="B171" s="140"/>
      <c r="C171" s="141" t="s">
        <v>297</v>
      </c>
      <c r="D171" s="141" t="s">
        <v>164</v>
      </c>
      <c r="E171" s="142" t="s">
        <v>587</v>
      </c>
      <c r="F171" s="143" t="s">
        <v>588</v>
      </c>
      <c r="G171" s="144" t="s">
        <v>245</v>
      </c>
      <c r="H171" s="145">
        <v>28.971</v>
      </c>
      <c r="I171" s="146"/>
      <c r="J171" s="147">
        <f>ROUND(I171*H171,2)</f>
        <v>0</v>
      </c>
      <c r="K171" s="143" t="s">
        <v>227</v>
      </c>
      <c r="L171" s="31"/>
      <c r="M171" s="148" t="s">
        <v>1</v>
      </c>
      <c r="N171" s="149" t="s">
        <v>41</v>
      </c>
      <c r="O171" s="56"/>
      <c r="P171" s="150">
        <f>O171*H171</f>
        <v>0</v>
      </c>
      <c r="Q171" s="150">
        <v>0</v>
      </c>
      <c r="R171" s="150">
        <f>Q171*H171</f>
        <v>0</v>
      </c>
      <c r="S171" s="150">
        <v>0</v>
      </c>
      <c r="T171" s="151">
        <f>S171*H171</f>
        <v>0</v>
      </c>
      <c r="U171" s="30"/>
      <c r="V171" s="30"/>
      <c r="W171" s="30"/>
      <c r="X171" s="30"/>
      <c r="Y171" s="30"/>
      <c r="Z171" s="30"/>
      <c r="AA171" s="30"/>
      <c r="AB171" s="30"/>
      <c r="AC171" s="30"/>
      <c r="AD171" s="30"/>
      <c r="AE171" s="30"/>
      <c r="AR171" s="152" t="s">
        <v>162</v>
      </c>
      <c r="AT171" s="152" t="s">
        <v>164</v>
      </c>
      <c r="AU171" s="152" t="s">
        <v>86</v>
      </c>
      <c r="AY171" s="15" t="s">
        <v>163</v>
      </c>
      <c r="BE171" s="153">
        <f>IF(N171="základní",J171,0)</f>
        <v>0</v>
      </c>
      <c r="BF171" s="153">
        <f>IF(N171="snížená",J171,0)</f>
        <v>0</v>
      </c>
      <c r="BG171" s="153">
        <f>IF(N171="zákl. přenesená",J171,0)</f>
        <v>0</v>
      </c>
      <c r="BH171" s="153">
        <f>IF(N171="sníž. přenesená",J171,0)</f>
        <v>0</v>
      </c>
      <c r="BI171" s="153">
        <f>IF(N171="nulová",J171,0)</f>
        <v>0</v>
      </c>
      <c r="BJ171" s="15" t="s">
        <v>84</v>
      </c>
      <c r="BK171" s="153">
        <f>ROUND(I171*H171,2)</f>
        <v>0</v>
      </c>
      <c r="BL171" s="15" t="s">
        <v>162</v>
      </c>
      <c r="BM171" s="152" t="s">
        <v>1974</v>
      </c>
    </row>
    <row r="172" spans="1:65" s="13" customFormat="1" ht="11.25">
      <c r="B172" s="165"/>
      <c r="D172" s="166" t="s">
        <v>229</v>
      </c>
      <c r="F172" s="168" t="s">
        <v>1975</v>
      </c>
      <c r="H172" s="169">
        <v>28.971</v>
      </c>
      <c r="I172" s="170"/>
      <c r="L172" s="165"/>
      <c r="M172" s="171"/>
      <c r="N172" s="172"/>
      <c r="O172" s="172"/>
      <c r="P172" s="172"/>
      <c r="Q172" s="172"/>
      <c r="R172" s="172"/>
      <c r="S172" s="172"/>
      <c r="T172" s="173"/>
      <c r="AT172" s="167" t="s">
        <v>229</v>
      </c>
      <c r="AU172" s="167" t="s">
        <v>86</v>
      </c>
      <c r="AV172" s="13" t="s">
        <v>86</v>
      </c>
      <c r="AW172" s="13" t="s">
        <v>3</v>
      </c>
      <c r="AX172" s="13" t="s">
        <v>84</v>
      </c>
      <c r="AY172" s="167" t="s">
        <v>163</v>
      </c>
    </row>
    <row r="173" spans="1:65" s="2" customFormat="1" ht="33" customHeight="1">
      <c r="A173" s="30"/>
      <c r="B173" s="140"/>
      <c r="C173" s="141" t="s">
        <v>301</v>
      </c>
      <c r="D173" s="141" t="s">
        <v>164</v>
      </c>
      <c r="E173" s="142" t="s">
        <v>592</v>
      </c>
      <c r="F173" s="143" t="s">
        <v>593</v>
      </c>
      <c r="G173" s="144" t="s">
        <v>245</v>
      </c>
      <c r="H173" s="145">
        <v>3.2189999999999999</v>
      </c>
      <c r="I173" s="146"/>
      <c r="J173" s="147">
        <f>ROUND(I173*H173,2)</f>
        <v>0</v>
      </c>
      <c r="K173" s="143" t="s">
        <v>227</v>
      </c>
      <c r="L173" s="31"/>
      <c r="M173" s="148" t="s">
        <v>1</v>
      </c>
      <c r="N173" s="149" t="s">
        <v>41</v>
      </c>
      <c r="O173" s="56"/>
      <c r="P173" s="150">
        <f>O173*H173</f>
        <v>0</v>
      </c>
      <c r="Q173" s="150">
        <v>0</v>
      </c>
      <c r="R173" s="150">
        <f>Q173*H173</f>
        <v>0</v>
      </c>
      <c r="S173" s="150">
        <v>0</v>
      </c>
      <c r="T173" s="151">
        <f>S173*H173</f>
        <v>0</v>
      </c>
      <c r="U173" s="30"/>
      <c r="V173" s="30"/>
      <c r="W173" s="30"/>
      <c r="X173" s="30"/>
      <c r="Y173" s="30"/>
      <c r="Z173" s="30"/>
      <c r="AA173" s="30"/>
      <c r="AB173" s="30"/>
      <c r="AC173" s="30"/>
      <c r="AD173" s="30"/>
      <c r="AE173" s="30"/>
      <c r="AR173" s="152" t="s">
        <v>162</v>
      </c>
      <c r="AT173" s="152" t="s">
        <v>164</v>
      </c>
      <c r="AU173" s="152" t="s">
        <v>86</v>
      </c>
      <c r="AY173" s="15" t="s">
        <v>163</v>
      </c>
      <c r="BE173" s="153">
        <f>IF(N173="základní",J173,0)</f>
        <v>0</v>
      </c>
      <c r="BF173" s="153">
        <f>IF(N173="snížená",J173,0)</f>
        <v>0</v>
      </c>
      <c r="BG173" s="153">
        <f>IF(N173="zákl. přenesená",J173,0)</f>
        <v>0</v>
      </c>
      <c r="BH173" s="153">
        <f>IF(N173="sníž. přenesená",J173,0)</f>
        <v>0</v>
      </c>
      <c r="BI173" s="153">
        <f>IF(N173="nulová",J173,0)</f>
        <v>0</v>
      </c>
      <c r="BJ173" s="15" t="s">
        <v>84</v>
      </c>
      <c r="BK173" s="153">
        <f>ROUND(I173*H173,2)</f>
        <v>0</v>
      </c>
      <c r="BL173" s="15" t="s">
        <v>162</v>
      </c>
      <c r="BM173" s="152" t="s">
        <v>1976</v>
      </c>
    </row>
    <row r="174" spans="1:65" s="11" customFormat="1" ht="22.9" customHeight="1">
      <c r="B174" s="129"/>
      <c r="D174" s="130" t="s">
        <v>75</v>
      </c>
      <c r="E174" s="163" t="s">
        <v>604</v>
      </c>
      <c r="F174" s="163" t="s">
        <v>605</v>
      </c>
      <c r="I174" s="132"/>
      <c r="J174" s="164">
        <f>BK174</f>
        <v>0</v>
      </c>
      <c r="L174" s="129"/>
      <c r="M174" s="134"/>
      <c r="N174" s="135"/>
      <c r="O174" s="135"/>
      <c r="P174" s="136">
        <f>P175</f>
        <v>0</v>
      </c>
      <c r="Q174" s="135"/>
      <c r="R174" s="136">
        <f>R175</f>
        <v>0</v>
      </c>
      <c r="S174" s="135"/>
      <c r="T174" s="137">
        <f>T175</f>
        <v>0</v>
      </c>
      <c r="AR174" s="130" t="s">
        <v>84</v>
      </c>
      <c r="AT174" s="138" t="s">
        <v>75</v>
      </c>
      <c r="AU174" s="138" t="s">
        <v>84</v>
      </c>
      <c r="AY174" s="130" t="s">
        <v>163</v>
      </c>
      <c r="BK174" s="139">
        <f>BK175</f>
        <v>0</v>
      </c>
    </row>
    <row r="175" spans="1:65" s="2" customFormat="1" ht="24.2" customHeight="1">
      <c r="A175" s="30"/>
      <c r="B175" s="140"/>
      <c r="C175" s="141" t="s">
        <v>93</v>
      </c>
      <c r="D175" s="141" t="s">
        <v>164</v>
      </c>
      <c r="E175" s="142" t="s">
        <v>1434</v>
      </c>
      <c r="F175" s="143" t="s">
        <v>1435</v>
      </c>
      <c r="G175" s="144" t="s">
        <v>245</v>
      </c>
      <c r="H175" s="145">
        <v>2.3849999999999998</v>
      </c>
      <c r="I175" s="146"/>
      <c r="J175" s="147">
        <f>ROUND(I175*H175,2)</f>
        <v>0</v>
      </c>
      <c r="K175" s="143" t="s">
        <v>227</v>
      </c>
      <c r="L175" s="31"/>
      <c r="M175" s="148" t="s">
        <v>1</v>
      </c>
      <c r="N175" s="149" t="s">
        <v>41</v>
      </c>
      <c r="O175" s="56"/>
      <c r="P175" s="150">
        <f>O175*H175</f>
        <v>0</v>
      </c>
      <c r="Q175" s="150">
        <v>0</v>
      </c>
      <c r="R175" s="150">
        <f>Q175*H175</f>
        <v>0</v>
      </c>
      <c r="S175" s="150">
        <v>0</v>
      </c>
      <c r="T175" s="151">
        <f>S175*H175</f>
        <v>0</v>
      </c>
      <c r="U175" s="30"/>
      <c r="V175" s="30"/>
      <c r="W175" s="30"/>
      <c r="X175" s="30"/>
      <c r="Y175" s="30"/>
      <c r="Z175" s="30"/>
      <c r="AA175" s="30"/>
      <c r="AB175" s="30"/>
      <c r="AC175" s="30"/>
      <c r="AD175" s="30"/>
      <c r="AE175" s="30"/>
      <c r="AR175" s="152" t="s">
        <v>162</v>
      </c>
      <c r="AT175" s="152" t="s">
        <v>164</v>
      </c>
      <c r="AU175" s="152" t="s">
        <v>86</v>
      </c>
      <c r="AY175" s="15" t="s">
        <v>163</v>
      </c>
      <c r="BE175" s="153">
        <f>IF(N175="základní",J175,0)</f>
        <v>0</v>
      </c>
      <c r="BF175" s="153">
        <f>IF(N175="snížená",J175,0)</f>
        <v>0</v>
      </c>
      <c r="BG175" s="153">
        <f>IF(N175="zákl. přenesená",J175,0)</f>
        <v>0</v>
      </c>
      <c r="BH175" s="153">
        <f>IF(N175="sníž. přenesená",J175,0)</f>
        <v>0</v>
      </c>
      <c r="BI175" s="153">
        <f>IF(N175="nulová",J175,0)</f>
        <v>0</v>
      </c>
      <c r="BJ175" s="15" t="s">
        <v>84</v>
      </c>
      <c r="BK175" s="153">
        <f>ROUND(I175*H175,2)</f>
        <v>0</v>
      </c>
      <c r="BL175" s="15" t="s">
        <v>162</v>
      </c>
      <c r="BM175" s="152" t="s">
        <v>1977</v>
      </c>
    </row>
    <row r="176" spans="1:65" s="11" customFormat="1" ht="25.9" customHeight="1">
      <c r="B176" s="129"/>
      <c r="D176" s="130" t="s">
        <v>75</v>
      </c>
      <c r="E176" s="131" t="s">
        <v>610</v>
      </c>
      <c r="F176" s="131" t="s">
        <v>611</v>
      </c>
      <c r="I176" s="132"/>
      <c r="J176" s="133">
        <f>BK176</f>
        <v>0</v>
      </c>
      <c r="L176" s="129"/>
      <c r="M176" s="134"/>
      <c r="N176" s="135"/>
      <c r="O176" s="135"/>
      <c r="P176" s="136">
        <f>P177+P189+P193</f>
        <v>0</v>
      </c>
      <c r="Q176" s="135"/>
      <c r="R176" s="136">
        <f>R177+R189+R193</f>
        <v>0.11969675999999999</v>
      </c>
      <c r="S176" s="135"/>
      <c r="T176" s="137">
        <f>T177+T189+T193</f>
        <v>4.1687799999999997E-2</v>
      </c>
      <c r="AR176" s="130" t="s">
        <v>86</v>
      </c>
      <c r="AT176" s="138" t="s">
        <v>75</v>
      </c>
      <c r="AU176" s="138" t="s">
        <v>76</v>
      </c>
      <c r="AY176" s="130" t="s">
        <v>163</v>
      </c>
      <c r="BK176" s="139">
        <f>BK177+BK189+BK193</f>
        <v>0</v>
      </c>
    </row>
    <row r="177" spans="1:65" s="11" customFormat="1" ht="22.9" customHeight="1">
      <c r="B177" s="129"/>
      <c r="D177" s="130" t="s">
        <v>75</v>
      </c>
      <c r="E177" s="163" t="s">
        <v>1688</v>
      </c>
      <c r="F177" s="163" t="s">
        <v>1689</v>
      </c>
      <c r="I177" s="132"/>
      <c r="J177" s="164">
        <f>BK177</f>
        <v>0</v>
      </c>
      <c r="L177" s="129"/>
      <c r="M177" s="134"/>
      <c r="N177" s="135"/>
      <c r="O177" s="135"/>
      <c r="P177" s="136">
        <f>SUM(P178:P188)</f>
        <v>0</v>
      </c>
      <c r="Q177" s="135"/>
      <c r="R177" s="136">
        <f>SUM(R178:R188)</f>
        <v>2.6402700000000001E-2</v>
      </c>
      <c r="S177" s="135"/>
      <c r="T177" s="137">
        <f>SUM(T178:T188)</f>
        <v>4.1687799999999997E-2</v>
      </c>
      <c r="AR177" s="130" t="s">
        <v>86</v>
      </c>
      <c r="AT177" s="138" t="s">
        <v>75</v>
      </c>
      <c r="AU177" s="138" t="s">
        <v>84</v>
      </c>
      <c r="AY177" s="130" t="s">
        <v>163</v>
      </c>
      <c r="BK177" s="139">
        <f>SUM(BK178:BK188)</f>
        <v>0</v>
      </c>
    </row>
    <row r="178" spans="1:65" s="2" customFormat="1" ht="16.5" customHeight="1">
      <c r="A178" s="30"/>
      <c r="B178" s="140"/>
      <c r="C178" s="141" t="s">
        <v>7</v>
      </c>
      <c r="D178" s="141" t="s">
        <v>164</v>
      </c>
      <c r="E178" s="142" t="s">
        <v>1707</v>
      </c>
      <c r="F178" s="143" t="s">
        <v>1708</v>
      </c>
      <c r="G178" s="144" t="s">
        <v>329</v>
      </c>
      <c r="H178" s="145">
        <v>7.74</v>
      </c>
      <c r="I178" s="146"/>
      <c r="J178" s="147">
        <f>ROUND(I178*H178,2)</f>
        <v>0</v>
      </c>
      <c r="K178" s="143" t="s">
        <v>227</v>
      </c>
      <c r="L178" s="31"/>
      <c r="M178" s="148" t="s">
        <v>1</v>
      </c>
      <c r="N178" s="149" t="s">
        <v>41</v>
      </c>
      <c r="O178" s="56"/>
      <c r="P178" s="150">
        <f>O178*H178</f>
        <v>0</v>
      </c>
      <c r="Q178" s="150">
        <v>0</v>
      </c>
      <c r="R178" s="150">
        <f>Q178*H178</f>
        <v>0</v>
      </c>
      <c r="S178" s="150">
        <v>1.67E-3</v>
      </c>
      <c r="T178" s="151">
        <f>S178*H178</f>
        <v>1.2925800000000001E-2</v>
      </c>
      <c r="U178" s="30"/>
      <c r="V178" s="30"/>
      <c r="W178" s="30"/>
      <c r="X178" s="30"/>
      <c r="Y178" s="30"/>
      <c r="Z178" s="30"/>
      <c r="AA178" s="30"/>
      <c r="AB178" s="30"/>
      <c r="AC178" s="30"/>
      <c r="AD178" s="30"/>
      <c r="AE178" s="30"/>
      <c r="AR178" s="152" t="s">
        <v>289</v>
      </c>
      <c r="AT178" s="152" t="s">
        <v>164</v>
      </c>
      <c r="AU178" s="152" t="s">
        <v>86</v>
      </c>
      <c r="AY178" s="15" t="s">
        <v>163</v>
      </c>
      <c r="BE178" s="153">
        <f>IF(N178="základní",J178,0)</f>
        <v>0</v>
      </c>
      <c r="BF178" s="153">
        <f>IF(N178="snížená",J178,0)</f>
        <v>0</v>
      </c>
      <c r="BG178" s="153">
        <f>IF(N178="zákl. přenesená",J178,0)</f>
        <v>0</v>
      </c>
      <c r="BH178" s="153">
        <f>IF(N178="sníž. přenesená",J178,0)</f>
        <v>0</v>
      </c>
      <c r="BI178" s="153">
        <f>IF(N178="nulová",J178,0)</f>
        <v>0</v>
      </c>
      <c r="BJ178" s="15" t="s">
        <v>84</v>
      </c>
      <c r="BK178" s="153">
        <f>ROUND(I178*H178,2)</f>
        <v>0</v>
      </c>
      <c r="BL178" s="15" t="s">
        <v>289</v>
      </c>
      <c r="BM178" s="152" t="s">
        <v>1978</v>
      </c>
    </row>
    <row r="179" spans="1:65" s="13" customFormat="1" ht="11.25">
      <c r="B179" s="165"/>
      <c r="D179" s="166" t="s">
        <v>229</v>
      </c>
      <c r="E179" s="167" t="s">
        <v>1</v>
      </c>
      <c r="F179" s="168" t="s">
        <v>1979</v>
      </c>
      <c r="H179" s="169">
        <v>7.74</v>
      </c>
      <c r="I179" s="170"/>
      <c r="L179" s="165"/>
      <c r="M179" s="171"/>
      <c r="N179" s="172"/>
      <c r="O179" s="172"/>
      <c r="P179" s="172"/>
      <c r="Q179" s="172"/>
      <c r="R179" s="172"/>
      <c r="S179" s="172"/>
      <c r="T179" s="173"/>
      <c r="AT179" s="167" t="s">
        <v>229</v>
      </c>
      <c r="AU179" s="167" t="s">
        <v>86</v>
      </c>
      <c r="AV179" s="13" t="s">
        <v>86</v>
      </c>
      <c r="AW179" s="13" t="s">
        <v>32</v>
      </c>
      <c r="AX179" s="13" t="s">
        <v>84</v>
      </c>
      <c r="AY179" s="167" t="s">
        <v>163</v>
      </c>
    </row>
    <row r="180" spans="1:65" s="2" customFormat="1" ht="16.5" customHeight="1">
      <c r="A180" s="30"/>
      <c r="B180" s="140"/>
      <c r="C180" s="141" t="s">
        <v>130</v>
      </c>
      <c r="D180" s="141" t="s">
        <v>164</v>
      </c>
      <c r="E180" s="142" t="s">
        <v>1909</v>
      </c>
      <c r="F180" s="143" t="s">
        <v>1910</v>
      </c>
      <c r="G180" s="144" t="s">
        <v>329</v>
      </c>
      <c r="H180" s="145">
        <v>7.3</v>
      </c>
      <c r="I180" s="146"/>
      <c r="J180" s="147">
        <f>ROUND(I180*H180,2)</f>
        <v>0</v>
      </c>
      <c r="K180" s="143" t="s">
        <v>227</v>
      </c>
      <c r="L180" s="31"/>
      <c r="M180" s="148" t="s">
        <v>1</v>
      </c>
      <c r="N180" s="149" t="s">
        <v>41</v>
      </c>
      <c r="O180" s="56"/>
      <c r="P180" s="150">
        <f>O180*H180</f>
        <v>0</v>
      </c>
      <c r="Q180" s="150">
        <v>0</v>
      </c>
      <c r="R180" s="150">
        <f>Q180*H180</f>
        <v>0</v>
      </c>
      <c r="S180" s="150">
        <v>3.9399999999999999E-3</v>
      </c>
      <c r="T180" s="151">
        <f>S180*H180</f>
        <v>2.8761999999999999E-2</v>
      </c>
      <c r="U180" s="30"/>
      <c r="V180" s="30"/>
      <c r="W180" s="30"/>
      <c r="X180" s="30"/>
      <c r="Y180" s="30"/>
      <c r="Z180" s="30"/>
      <c r="AA180" s="30"/>
      <c r="AB180" s="30"/>
      <c r="AC180" s="30"/>
      <c r="AD180" s="30"/>
      <c r="AE180" s="30"/>
      <c r="AR180" s="152" t="s">
        <v>289</v>
      </c>
      <c r="AT180" s="152" t="s">
        <v>164</v>
      </c>
      <c r="AU180" s="152" t="s">
        <v>86</v>
      </c>
      <c r="AY180" s="15" t="s">
        <v>163</v>
      </c>
      <c r="BE180" s="153">
        <f>IF(N180="základní",J180,0)</f>
        <v>0</v>
      </c>
      <c r="BF180" s="153">
        <f>IF(N180="snížená",J180,0)</f>
        <v>0</v>
      </c>
      <c r="BG180" s="153">
        <f>IF(N180="zákl. přenesená",J180,0)</f>
        <v>0</v>
      </c>
      <c r="BH180" s="153">
        <f>IF(N180="sníž. přenesená",J180,0)</f>
        <v>0</v>
      </c>
      <c r="BI180" s="153">
        <f>IF(N180="nulová",J180,0)</f>
        <v>0</v>
      </c>
      <c r="BJ180" s="15" t="s">
        <v>84</v>
      </c>
      <c r="BK180" s="153">
        <f>ROUND(I180*H180,2)</f>
        <v>0</v>
      </c>
      <c r="BL180" s="15" t="s">
        <v>289</v>
      </c>
      <c r="BM180" s="152" t="s">
        <v>1980</v>
      </c>
    </row>
    <row r="181" spans="1:65" s="2" customFormat="1" ht="24.2" customHeight="1">
      <c r="A181" s="30"/>
      <c r="B181" s="140"/>
      <c r="C181" s="141" t="s">
        <v>133</v>
      </c>
      <c r="D181" s="141" t="s">
        <v>164</v>
      </c>
      <c r="E181" s="142" t="s">
        <v>1917</v>
      </c>
      <c r="F181" s="143" t="s">
        <v>1918</v>
      </c>
      <c r="G181" s="144" t="s">
        <v>329</v>
      </c>
      <c r="H181" s="145">
        <v>6.57</v>
      </c>
      <c r="I181" s="146"/>
      <c r="J181" s="147">
        <f>ROUND(I181*H181,2)</f>
        <v>0</v>
      </c>
      <c r="K181" s="143" t="s">
        <v>227</v>
      </c>
      <c r="L181" s="31"/>
      <c r="M181" s="148" t="s">
        <v>1</v>
      </c>
      <c r="N181" s="149" t="s">
        <v>41</v>
      </c>
      <c r="O181" s="56"/>
      <c r="P181" s="150">
        <f>O181*H181</f>
        <v>0</v>
      </c>
      <c r="Q181" s="150">
        <v>2.2599999999999999E-3</v>
      </c>
      <c r="R181" s="150">
        <f>Q181*H181</f>
        <v>1.4848199999999999E-2</v>
      </c>
      <c r="S181" s="150">
        <v>0</v>
      </c>
      <c r="T181" s="151">
        <f>S181*H181</f>
        <v>0</v>
      </c>
      <c r="U181" s="30"/>
      <c r="V181" s="30"/>
      <c r="W181" s="30"/>
      <c r="X181" s="30"/>
      <c r="Y181" s="30"/>
      <c r="Z181" s="30"/>
      <c r="AA181" s="30"/>
      <c r="AB181" s="30"/>
      <c r="AC181" s="30"/>
      <c r="AD181" s="30"/>
      <c r="AE181" s="30"/>
      <c r="AR181" s="152" t="s">
        <v>289</v>
      </c>
      <c r="AT181" s="152" t="s">
        <v>164</v>
      </c>
      <c r="AU181" s="152" t="s">
        <v>86</v>
      </c>
      <c r="AY181" s="15" t="s">
        <v>163</v>
      </c>
      <c r="BE181" s="153">
        <f>IF(N181="základní",J181,0)</f>
        <v>0</v>
      </c>
      <c r="BF181" s="153">
        <f>IF(N181="snížená",J181,0)</f>
        <v>0</v>
      </c>
      <c r="BG181" s="153">
        <f>IF(N181="zákl. přenesená",J181,0)</f>
        <v>0</v>
      </c>
      <c r="BH181" s="153">
        <f>IF(N181="sníž. přenesená",J181,0)</f>
        <v>0</v>
      </c>
      <c r="BI181" s="153">
        <f>IF(N181="nulová",J181,0)</f>
        <v>0</v>
      </c>
      <c r="BJ181" s="15" t="s">
        <v>84</v>
      </c>
      <c r="BK181" s="153">
        <f>ROUND(I181*H181,2)</f>
        <v>0</v>
      </c>
      <c r="BL181" s="15" t="s">
        <v>289</v>
      </c>
      <c r="BM181" s="152" t="s">
        <v>1981</v>
      </c>
    </row>
    <row r="182" spans="1:65" s="13" customFormat="1" ht="11.25">
      <c r="B182" s="165"/>
      <c r="D182" s="166" t="s">
        <v>229</v>
      </c>
      <c r="E182" s="167" t="s">
        <v>1</v>
      </c>
      <c r="F182" s="168" t="s">
        <v>1982</v>
      </c>
      <c r="H182" s="169">
        <v>1.02</v>
      </c>
      <c r="I182" s="170"/>
      <c r="L182" s="165"/>
      <c r="M182" s="171"/>
      <c r="N182" s="172"/>
      <c r="O182" s="172"/>
      <c r="P182" s="172"/>
      <c r="Q182" s="172"/>
      <c r="R182" s="172"/>
      <c r="S182" s="172"/>
      <c r="T182" s="173"/>
      <c r="AT182" s="167" t="s">
        <v>229</v>
      </c>
      <c r="AU182" s="167" t="s">
        <v>86</v>
      </c>
      <c r="AV182" s="13" t="s">
        <v>86</v>
      </c>
      <c r="AW182" s="13" t="s">
        <v>32</v>
      </c>
      <c r="AX182" s="13" t="s">
        <v>76</v>
      </c>
      <c r="AY182" s="167" t="s">
        <v>163</v>
      </c>
    </row>
    <row r="183" spans="1:65" s="13" customFormat="1" ht="11.25">
      <c r="B183" s="165"/>
      <c r="D183" s="166" t="s">
        <v>229</v>
      </c>
      <c r="E183" s="167" t="s">
        <v>1</v>
      </c>
      <c r="F183" s="168" t="s">
        <v>1983</v>
      </c>
      <c r="H183" s="169">
        <v>5.55</v>
      </c>
      <c r="I183" s="170"/>
      <c r="L183" s="165"/>
      <c r="M183" s="171"/>
      <c r="N183" s="172"/>
      <c r="O183" s="172"/>
      <c r="P183" s="172"/>
      <c r="Q183" s="172"/>
      <c r="R183" s="172"/>
      <c r="S183" s="172"/>
      <c r="T183" s="173"/>
      <c r="AT183" s="167" t="s">
        <v>229</v>
      </c>
      <c r="AU183" s="167" t="s">
        <v>86</v>
      </c>
      <c r="AV183" s="13" t="s">
        <v>86</v>
      </c>
      <c r="AW183" s="13" t="s">
        <v>32</v>
      </c>
      <c r="AX183" s="13" t="s">
        <v>76</v>
      </c>
      <c r="AY183" s="167" t="s">
        <v>163</v>
      </c>
    </row>
    <row r="184" spans="1:65" s="2" customFormat="1" ht="24.2" customHeight="1">
      <c r="A184" s="30"/>
      <c r="B184" s="140"/>
      <c r="C184" s="141" t="s">
        <v>317</v>
      </c>
      <c r="D184" s="141" t="s">
        <v>164</v>
      </c>
      <c r="E184" s="142" t="s">
        <v>1984</v>
      </c>
      <c r="F184" s="143" t="s">
        <v>1985</v>
      </c>
      <c r="G184" s="144" t="s">
        <v>329</v>
      </c>
      <c r="H184" s="145">
        <v>1.17</v>
      </c>
      <c r="I184" s="146"/>
      <c r="J184" s="147">
        <f>ROUND(I184*H184,2)</f>
        <v>0</v>
      </c>
      <c r="K184" s="143" t="s">
        <v>227</v>
      </c>
      <c r="L184" s="31"/>
      <c r="M184" s="148" t="s">
        <v>1</v>
      </c>
      <c r="N184" s="149" t="s">
        <v>41</v>
      </c>
      <c r="O184" s="56"/>
      <c r="P184" s="150">
        <f>O184*H184</f>
        <v>0</v>
      </c>
      <c r="Q184" s="150">
        <v>2.9499999999999999E-3</v>
      </c>
      <c r="R184" s="150">
        <f>Q184*H184</f>
        <v>3.4514999999999997E-3</v>
      </c>
      <c r="S184" s="150">
        <v>0</v>
      </c>
      <c r="T184" s="151">
        <f>S184*H184</f>
        <v>0</v>
      </c>
      <c r="U184" s="30"/>
      <c r="V184" s="30"/>
      <c r="W184" s="30"/>
      <c r="X184" s="30"/>
      <c r="Y184" s="30"/>
      <c r="Z184" s="30"/>
      <c r="AA184" s="30"/>
      <c r="AB184" s="30"/>
      <c r="AC184" s="30"/>
      <c r="AD184" s="30"/>
      <c r="AE184" s="30"/>
      <c r="AR184" s="152" t="s">
        <v>289</v>
      </c>
      <c r="AT184" s="152" t="s">
        <v>164</v>
      </c>
      <c r="AU184" s="152" t="s">
        <v>86</v>
      </c>
      <c r="AY184" s="15" t="s">
        <v>163</v>
      </c>
      <c r="BE184" s="153">
        <f>IF(N184="základní",J184,0)</f>
        <v>0</v>
      </c>
      <c r="BF184" s="153">
        <f>IF(N184="snížená",J184,0)</f>
        <v>0</v>
      </c>
      <c r="BG184" s="153">
        <f>IF(N184="zákl. přenesená",J184,0)</f>
        <v>0</v>
      </c>
      <c r="BH184" s="153">
        <f>IF(N184="sníž. přenesená",J184,0)</f>
        <v>0</v>
      </c>
      <c r="BI184" s="153">
        <f>IF(N184="nulová",J184,0)</f>
        <v>0</v>
      </c>
      <c r="BJ184" s="15" t="s">
        <v>84</v>
      </c>
      <c r="BK184" s="153">
        <f>ROUND(I184*H184,2)</f>
        <v>0</v>
      </c>
      <c r="BL184" s="15" t="s">
        <v>289</v>
      </c>
      <c r="BM184" s="152" t="s">
        <v>1986</v>
      </c>
    </row>
    <row r="185" spans="1:65" s="13" customFormat="1" ht="11.25">
      <c r="B185" s="165"/>
      <c r="D185" s="166" t="s">
        <v>229</v>
      </c>
      <c r="E185" s="167" t="s">
        <v>1</v>
      </c>
      <c r="F185" s="168" t="s">
        <v>1987</v>
      </c>
      <c r="H185" s="169">
        <v>1.17</v>
      </c>
      <c r="I185" s="170"/>
      <c r="L185" s="165"/>
      <c r="M185" s="171"/>
      <c r="N185" s="172"/>
      <c r="O185" s="172"/>
      <c r="P185" s="172"/>
      <c r="Q185" s="172"/>
      <c r="R185" s="172"/>
      <c r="S185" s="172"/>
      <c r="T185" s="173"/>
      <c r="AT185" s="167" t="s">
        <v>229</v>
      </c>
      <c r="AU185" s="167" t="s">
        <v>86</v>
      </c>
      <c r="AV185" s="13" t="s">
        <v>86</v>
      </c>
      <c r="AW185" s="13" t="s">
        <v>32</v>
      </c>
      <c r="AX185" s="13" t="s">
        <v>84</v>
      </c>
      <c r="AY185" s="167" t="s">
        <v>163</v>
      </c>
    </row>
    <row r="186" spans="1:65" s="2" customFormat="1" ht="24.2" customHeight="1">
      <c r="A186" s="30"/>
      <c r="B186" s="140"/>
      <c r="C186" s="141" t="s">
        <v>326</v>
      </c>
      <c r="D186" s="141" t="s">
        <v>164</v>
      </c>
      <c r="E186" s="142" t="s">
        <v>1921</v>
      </c>
      <c r="F186" s="143" t="s">
        <v>1922</v>
      </c>
      <c r="G186" s="144" t="s">
        <v>329</v>
      </c>
      <c r="H186" s="145">
        <v>7.3</v>
      </c>
      <c r="I186" s="146"/>
      <c r="J186" s="147">
        <f>ROUND(I186*H186,2)</f>
        <v>0</v>
      </c>
      <c r="K186" s="143" t="s">
        <v>227</v>
      </c>
      <c r="L186" s="31"/>
      <c r="M186" s="148" t="s">
        <v>1</v>
      </c>
      <c r="N186" s="149" t="s">
        <v>41</v>
      </c>
      <c r="O186" s="56"/>
      <c r="P186" s="150">
        <f>O186*H186</f>
        <v>0</v>
      </c>
      <c r="Q186" s="150">
        <v>1.1100000000000001E-3</v>
      </c>
      <c r="R186" s="150">
        <f>Q186*H186</f>
        <v>8.1030000000000008E-3</v>
      </c>
      <c r="S186" s="150">
        <v>0</v>
      </c>
      <c r="T186" s="151">
        <f>S186*H186</f>
        <v>0</v>
      </c>
      <c r="U186" s="30"/>
      <c r="V186" s="30"/>
      <c r="W186" s="30"/>
      <c r="X186" s="30"/>
      <c r="Y186" s="30"/>
      <c r="Z186" s="30"/>
      <c r="AA186" s="30"/>
      <c r="AB186" s="30"/>
      <c r="AC186" s="30"/>
      <c r="AD186" s="30"/>
      <c r="AE186" s="30"/>
      <c r="AR186" s="152" t="s">
        <v>289</v>
      </c>
      <c r="AT186" s="152" t="s">
        <v>164</v>
      </c>
      <c r="AU186" s="152" t="s">
        <v>86</v>
      </c>
      <c r="AY186" s="15" t="s">
        <v>163</v>
      </c>
      <c r="BE186" s="153">
        <f>IF(N186="základní",J186,0)</f>
        <v>0</v>
      </c>
      <c r="BF186" s="153">
        <f>IF(N186="snížená",J186,0)</f>
        <v>0</v>
      </c>
      <c r="BG186" s="153">
        <f>IF(N186="zákl. přenesená",J186,0)</f>
        <v>0</v>
      </c>
      <c r="BH186" s="153">
        <f>IF(N186="sníž. přenesená",J186,0)</f>
        <v>0</v>
      </c>
      <c r="BI186" s="153">
        <f>IF(N186="nulová",J186,0)</f>
        <v>0</v>
      </c>
      <c r="BJ186" s="15" t="s">
        <v>84</v>
      </c>
      <c r="BK186" s="153">
        <f>ROUND(I186*H186,2)</f>
        <v>0</v>
      </c>
      <c r="BL186" s="15" t="s">
        <v>289</v>
      </c>
      <c r="BM186" s="152" t="s">
        <v>1988</v>
      </c>
    </row>
    <row r="187" spans="1:65" s="13" customFormat="1" ht="11.25">
      <c r="B187" s="165"/>
      <c r="D187" s="166" t="s">
        <v>229</v>
      </c>
      <c r="E187" s="167" t="s">
        <v>1</v>
      </c>
      <c r="F187" s="168" t="s">
        <v>1989</v>
      </c>
      <c r="H187" s="169">
        <v>7.3</v>
      </c>
      <c r="I187" s="170"/>
      <c r="L187" s="165"/>
      <c r="M187" s="171"/>
      <c r="N187" s="172"/>
      <c r="O187" s="172"/>
      <c r="P187" s="172"/>
      <c r="Q187" s="172"/>
      <c r="R187" s="172"/>
      <c r="S187" s="172"/>
      <c r="T187" s="173"/>
      <c r="AT187" s="167" t="s">
        <v>229</v>
      </c>
      <c r="AU187" s="167" t="s">
        <v>86</v>
      </c>
      <c r="AV187" s="13" t="s">
        <v>86</v>
      </c>
      <c r="AW187" s="13" t="s">
        <v>32</v>
      </c>
      <c r="AX187" s="13" t="s">
        <v>84</v>
      </c>
      <c r="AY187" s="167" t="s">
        <v>163</v>
      </c>
    </row>
    <row r="188" spans="1:65" s="2" customFormat="1" ht="24.2" customHeight="1">
      <c r="A188" s="30"/>
      <c r="B188" s="140"/>
      <c r="C188" s="141" t="s">
        <v>333</v>
      </c>
      <c r="D188" s="141" t="s">
        <v>164</v>
      </c>
      <c r="E188" s="142" t="s">
        <v>1925</v>
      </c>
      <c r="F188" s="143" t="s">
        <v>1926</v>
      </c>
      <c r="G188" s="144" t="s">
        <v>649</v>
      </c>
      <c r="H188" s="184"/>
      <c r="I188" s="146"/>
      <c r="J188" s="147">
        <f>ROUND(I188*H188,2)</f>
        <v>0</v>
      </c>
      <c r="K188" s="143" t="s">
        <v>227</v>
      </c>
      <c r="L188" s="31"/>
      <c r="M188" s="148" t="s">
        <v>1</v>
      </c>
      <c r="N188" s="149" t="s">
        <v>41</v>
      </c>
      <c r="O188" s="56"/>
      <c r="P188" s="150">
        <f>O188*H188</f>
        <v>0</v>
      </c>
      <c r="Q188" s="150">
        <v>0</v>
      </c>
      <c r="R188" s="150">
        <f>Q188*H188</f>
        <v>0</v>
      </c>
      <c r="S188" s="150">
        <v>0</v>
      </c>
      <c r="T188" s="151">
        <f>S188*H188</f>
        <v>0</v>
      </c>
      <c r="U188" s="30"/>
      <c r="V188" s="30"/>
      <c r="W188" s="30"/>
      <c r="X188" s="30"/>
      <c r="Y188" s="30"/>
      <c r="Z188" s="30"/>
      <c r="AA188" s="30"/>
      <c r="AB188" s="30"/>
      <c r="AC188" s="30"/>
      <c r="AD188" s="30"/>
      <c r="AE188" s="30"/>
      <c r="AR188" s="152" t="s">
        <v>289</v>
      </c>
      <c r="AT188" s="152" t="s">
        <v>164</v>
      </c>
      <c r="AU188" s="152" t="s">
        <v>86</v>
      </c>
      <c r="AY188" s="15" t="s">
        <v>163</v>
      </c>
      <c r="BE188" s="153">
        <f>IF(N188="základní",J188,0)</f>
        <v>0</v>
      </c>
      <c r="BF188" s="153">
        <f>IF(N188="snížená",J188,0)</f>
        <v>0</v>
      </c>
      <c r="BG188" s="153">
        <f>IF(N188="zákl. přenesená",J188,0)</f>
        <v>0</v>
      </c>
      <c r="BH188" s="153">
        <f>IF(N188="sníž. přenesená",J188,0)</f>
        <v>0</v>
      </c>
      <c r="BI188" s="153">
        <f>IF(N188="nulová",J188,0)</f>
        <v>0</v>
      </c>
      <c r="BJ188" s="15" t="s">
        <v>84</v>
      </c>
      <c r="BK188" s="153">
        <f>ROUND(I188*H188,2)</f>
        <v>0</v>
      </c>
      <c r="BL188" s="15" t="s">
        <v>289</v>
      </c>
      <c r="BM188" s="152" t="s">
        <v>1990</v>
      </c>
    </row>
    <row r="189" spans="1:65" s="11" customFormat="1" ht="22.9" customHeight="1">
      <c r="B189" s="129"/>
      <c r="D189" s="130" t="s">
        <v>75</v>
      </c>
      <c r="E189" s="163" t="s">
        <v>876</v>
      </c>
      <c r="F189" s="163" t="s">
        <v>877</v>
      </c>
      <c r="I189" s="132"/>
      <c r="J189" s="164">
        <f>BK189</f>
        <v>0</v>
      </c>
      <c r="L189" s="129"/>
      <c r="M189" s="134"/>
      <c r="N189" s="135"/>
      <c r="O189" s="135"/>
      <c r="P189" s="136">
        <f>SUM(P190:P192)</f>
        <v>0</v>
      </c>
      <c r="Q189" s="135"/>
      <c r="R189" s="136">
        <f>SUM(R190:R192)</f>
        <v>0</v>
      </c>
      <c r="S189" s="135"/>
      <c r="T189" s="137">
        <f>SUM(T190:T192)</f>
        <v>0</v>
      </c>
      <c r="AR189" s="130" t="s">
        <v>86</v>
      </c>
      <c r="AT189" s="138" t="s">
        <v>75</v>
      </c>
      <c r="AU189" s="138" t="s">
        <v>84</v>
      </c>
      <c r="AY189" s="130" t="s">
        <v>163</v>
      </c>
      <c r="BK189" s="139">
        <f>SUM(BK190:BK192)</f>
        <v>0</v>
      </c>
    </row>
    <row r="190" spans="1:65" s="2" customFormat="1" ht="21.75" customHeight="1">
      <c r="A190" s="30"/>
      <c r="B190" s="140"/>
      <c r="C190" s="141" t="s">
        <v>338</v>
      </c>
      <c r="D190" s="141" t="s">
        <v>164</v>
      </c>
      <c r="E190" s="142" t="s">
        <v>1991</v>
      </c>
      <c r="F190" s="143" t="s">
        <v>1992</v>
      </c>
      <c r="G190" s="144" t="s">
        <v>193</v>
      </c>
      <c r="H190" s="145">
        <v>1</v>
      </c>
      <c r="I190" s="146"/>
      <c r="J190" s="147">
        <f>ROUND(I190*H190,2)</f>
        <v>0</v>
      </c>
      <c r="K190" s="143" t="s">
        <v>1</v>
      </c>
      <c r="L190" s="31"/>
      <c r="M190" s="148" t="s">
        <v>1</v>
      </c>
      <c r="N190" s="149" t="s">
        <v>41</v>
      </c>
      <c r="O190" s="56"/>
      <c r="P190" s="150">
        <f>O190*H190</f>
        <v>0</v>
      </c>
      <c r="Q190" s="150">
        <v>0</v>
      </c>
      <c r="R190" s="150">
        <f>Q190*H190</f>
        <v>0</v>
      </c>
      <c r="S190" s="150">
        <v>0</v>
      </c>
      <c r="T190" s="151">
        <f>S190*H190</f>
        <v>0</v>
      </c>
      <c r="U190" s="30"/>
      <c r="V190" s="30"/>
      <c r="W190" s="30"/>
      <c r="X190" s="30"/>
      <c r="Y190" s="30"/>
      <c r="Z190" s="30"/>
      <c r="AA190" s="30"/>
      <c r="AB190" s="30"/>
      <c r="AC190" s="30"/>
      <c r="AD190" s="30"/>
      <c r="AE190" s="30"/>
      <c r="AR190" s="152" t="s">
        <v>289</v>
      </c>
      <c r="AT190" s="152" t="s">
        <v>164</v>
      </c>
      <c r="AU190" s="152" t="s">
        <v>86</v>
      </c>
      <c r="AY190" s="15" t="s">
        <v>163</v>
      </c>
      <c r="BE190" s="153">
        <f>IF(N190="základní",J190,0)</f>
        <v>0</v>
      </c>
      <c r="BF190" s="153">
        <f>IF(N190="snížená",J190,0)</f>
        <v>0</v>
      </c>
      <c r="BG190" s="153">
        <f>IF(N190="zákl. přenesená",J190,0)</f>
        <v>0</v>
      </c>
      <c r="BH190" s="153">
        <f>IF(N190="sníž. přenesená",J190,0)</f>
        <v>0</v>
      </c>
      <c r="BI190" s="153">
        <f>IF(N190="nulová",J190,0)</f>
        <v>0</v>
      </c>
      <c r="BJ190" s="15" t="s">
        <v>84</v>
      </c>
      <c r="BK190" s="153">
        <f>ROUND(I190*H190,2)</f>
        <v>0</v>
      </c>
      <c r="BL190" s="15" t="s">
        <v>289</v>
      </c>
      <c r="BM190" s="152" t="s">
        <v>1993</v>
      </c>
    </row>
    <row r="191" spans="1:65" s="2" customFormat="1" ht="21.75" customHeight="1">
      <c r="A191" s="30"/>
      <c r="B191" s="140"/>
      <c r="C191" s="141" t="s">
        <v>344</v>
      </c>
      <c r="D191" s="141" t="s">
        <v>164</v>
      </c>
      <c r="E191" s="142" t="s">
        <v>1994</v>
      </c>
      <c r="F191" s="143" t="s">
        <v>1995</v>
      </c>
      <c r="G191" s="144" t="s">
        <v>193</v>
      </c>
      <c r="H191" s="145">
        <v>1</v>
      </c>
      <c r="I191" s="146"/>
      <c r="J191" s="147">
        <f>ROUND(I191*H191,2)</f>
        <v>0</v>
      </c>
      <c r="K191" s="143" t="s">
        <v>1</v>
      </c>
      <c r="L191" s="31"/>
      <c r="M191" s="148" t="s">
        <v>1</v>
      </c>
      <c r="N191" s="149" t="s">
        <v>41</v>
      </c>
      <c r="O191" s="56"/>
      <c r="P191" s="150">
        <f>O191*H191</f>
        <v>0</v>
      </c>
      <c r="Q191" s="150">
        <v>0</v>
      </c>
      <c r="R191" s="150">
        <f>Q191*H191</f>
        <v>0</v>
      </c>
      <c r="S191" s="150">
        <v>0</v>
      </c>
      <c r="T191" s="151">
        <f>S191*H191</f>
        <v>0</v>
      </c>
      <c r="U191" s="30"/>
      <c r="V191" s="30"/>
      <c r="W191" s="30"/>
      <c r="X191" s="30"/>
      <c r="Y191" s="30"/>
      <c r="Z191" s="30"/>
      <c r="AA191" s="30"/>
      <c r="AB191" s="30"/>
      <c r="AC191" s="30"/>
      <c r="AD191" s="30"/>
      <c r="AE191" s="30"/>
      <c r="AR191" s="152" t="s">
        <v>289</v>
      </c>
      <c r="AT191" s="152" t="s">
        <v>164</v>
      </c>
      <c r="AU191" s="152" t="s">
        <v>86</v>
      </c>
      <c r="AY191" s="15" t="s">
        <v>163</v>
      </c>
      <c r="BE191" s="153">
        <f>IF(N191="základní",J191,0)</f>
        <v>0</v>
      </c>
      <c r="BF191" s="153">
        <f>IF(N191="snížená",J191,0)</f>
        <v>0</v>
      </c>
      <c r="BG191" s="153">
        <f>IF(N191="zákl. přenesená",J191,0)</f>
        <v>0</v>
      </c>
      <c r="BH191" s="153">
        <f>IF(N191="sníž. přenesená",J191,0)</f>
        <v>0</v>
      </c>
      <c r="BI191" s="153">
        <f>IF(N191="nulová",J191,0)</f>
        <v>0</v>
      </c>
      <c r="BJ191" s="15" t="s">
        <v>84</v>
      </c>
      <c r="BK191" s="153">
        <f>ROUND(I191*H191,2)</f>
        <v>0</v>
      </c>
      <c r="BL191" s="15" t="s">
        <v>289</v>
      </c>
      <c r="BM191" s="152" t="s">
        <v>1996</v>
      </c>
    </row>
    <row r="192" spans="1:65" s="2" customFormat="1" ht="24.2" customHeight="1">
      <c r="A192" s="30"/>
      <c r="B192" s="140"/>
      <c r="C192" s="141" t="s">
        <v>349</v>
      </c>
      <c r="D192" s="141" t="s">
        <v>164</v>
      </c>
      <c r="E192" s="142" t="s">
        <v>911</v>
      </c>
      <c r="F192" s="143" t="s">
        <v>912</v>
      </c>
      <c r="G192" s="144" t="s">
        <v>649</v>
      </c>
      <c r="H192" s="184"/>
      <c r="I192" s="146"/>
      <c r="J192" s="147">
        <f>ROUND(I192*H192,2)</f>
        <v>0</v>
      </c>
      <c r="K192" s="143" t="s">
        <v>227</v>
      </c>
      <c r="L192" s="31"/>
      <c r="M192" s="148" t="s">
        <v>1</v>
      </c>
      <c r="N192" s="149" t="s">
        <v>41</v>
      </c>
      <c r="O192" s="56"/>
      <c r="P192" s="150">
        <f>O192*H192</f>
        <v>0</v>
      </c>
      <c r="Q192" s="150">
        <v>0</v>
      </c>
      <c r="R192" s="150">
        <f>Q192*H192</f>
        <v>0</v>
      </c>
      <c r="S192" s="150">
        <v>0</v>
      </c>
      <c r="T192" s="151">
        <f>S192*H192</f>
        <v>0</v>
      </c>
      <c r="U192" s="30"/>
      <c r="V192" s="30"/>
      <c r="W192" s="30"/>
      <c r="X192" s="30"/>
      <c r="Y192" s="30"/>
      <c r="Z192" s="30"/>
      <c r="AA192" s="30"/>
      <c r="AB192" s="30"/>
      <c r="AC192" s="30"/>
      <c r="AD192" s="30"/>
      <c r="AE192" s="30"/>
      <c r="AR192" s="152" t="s">
        <v>289</v>
      </c>
      <c r="AT192" s="152" t="s">
        <v>164</v>
      </c>
      <c r="AU192" s="152" t="s">
        <v>86</v>
      </c>
      <c r="AY192" s="15" t="s">
        <v>163</v>
      </c>
      <c r="BE192" s="153">
        <f>IF(N192="základní",J192,0)</f>
        <v>0</v>
      </c>
      <c r="BF192" s="153">
        <f>IF(N192="snížená",J192,0)</f>
        <v>0</v>
      </c>
      <c r="BG192" s="153">
        <f>IF(N192="zákl. přenesená",J192,0)</f>
        <v>0</v>
      </c>
      <c r="BH192" s="153">
        <f>IF(N192="sníž. přenesená",J192,0)</f>
        <v>0</v>
      </c>
      <c r="BI192" s="153">
        <f>IF(N192="nulová",J192,0)</f>
        <v>0</v>
      </c>
      <c r="BJ192" s="15" t="s">
        <v>84</v>
      </c>
      <c r="BK192" s="153">
        <f>ROUND(I192*H192,2)</f>
        <v>0</v>
      </c>
      <c r="BL192" s="15" t="s">
        <v>289</v>
      </c>
      <c r="BM192" s="152" t="s">
        <v>1997</v>
      </c>
    </row>
    <row r="193" spans="1:65" s="11" customFormat="1" ht="22.9" customHeight="1">
      <c r="B193" s="129"/>
      <c r="D193" s="130" t="s">
        <v>75</v>
      </c>
      <c r="E193" s="163" t="s">
        <v>1068</v>
      </c>
      <c r="F193" s="163" t="s">
        <v>1069</v>
      </c>
      <c r="I193" s="132"/>
      <c r="J193" s="164">
        <f>BK193</f>
        <v>0</v>
      </c>
      <c r="L193" s="129"/>
      <c r="M193" s="134"/>
      <c r="N193" s="135"/>
      <c r="O193" s="135"/>
      <c r="P193" s="136">
        <f>SUM(P194:P200)</f>
        <v>0</v>
      </c>
      <c r="Q193" s="135"/>
      <c r="R193" s="136">
        <f>SUM(R194:R200)</f>
        <v>9.3294059999999984E-2</v>
      </c>
      <c r="S193" s="135"/>
      <c r="T193" s="137">
        <f>SUM(T194:T200)</f>
        <v>0</v>
      </c>
      <c r="AR193" s="130" t="s">
        <v>86</v>
      </c>
      <c r="AT193" s="138" t="s">
        <v>75</v>
      </c>
      <c r="AU193" s="138" t="s">
        <v>84</v>
      </c>
      <c r="AY193" s="130" t="s">
        <v>163</v>
      </c>
      <c r="BK193" s="139">
        <f>SUM(BK194:BK200)</f>
        <v>0</v>
      </c>
    </row>
    <row r="194" spans="1:65" s="2" customFormat="1" ht="16.5" customHeight="1">
      <c r="A194" s="30"/>
      <c r="B194" s="140"/>
      <c r="C194" s="141" t="s">
        <v>96</v>
      </c>
      <c r="D194" s="141" t="s">
        <v>164</v>
      </c>
      <c r="E194" s="142" t="s">
        <v>1942</v>
      </c>
      <c r="F194" s="143" t="s">
        <v>1943</v>
      </c>
      <c r="G194" s="144" t="s">
        <v>167</v>
      </c>
      <c r="H194" s="145">
        <v>1</v>
      </c>
      <c r="I194" s="146"/>
      <c r="J194" s="147">
        <f>ROUND(I194*H194,2)</f>
        <v>0</v>
      </c>
      <c r="K194" s="143" t="s">
        <v>1</v>
      </c>
      <c r="L194" s="31"/>
      <c r="M194" s="148" t="s">
        <v>1</v>
      </c>
      <c r="N194" s="149" t="s">
        <v>41</v>
      </c>
      <c r="O194" s="56"/>
      <c r="P194" s="150">
        <f>O194*H194</f>
        <v>0</v>
      </c>
      <c r="Q194" s="150">
        <v>0</v>
      </c>
      <c r="R194" s="150">
        <f>Q194*H194</f>
        <v>0</v>
      </c>
      <c r="S194" s="150">
        <v>0</v>
      </c>
      <c r="T194" s="151">
        <f>S194*H194</f>
        <v>0</v>
      </c>
      <c r="U194" s="30"/>
      <c r="V194" s="30"/>
      <c r="W194" s="30"/>
      <c r="X194" s="30"/>
      <c r="Y194" s="30"/>
      <c r="Z194" s="30"/>
      <c r="AA194" s="30"/>
      <c r="AB194" s="30"/>
      <c r="AC194" s="30"/>
      <c r="AD194" s="30"/>
      <c r="AE194" s="30"/>
      <c r="AR194" s="152" t="s">
        <v>289</v>
      </c>
      <c r="AT194" s="152" t="s">
        <v>164</v>
      </c>
      <c r="AU194" s="152" t="s">
        <v>86</v>
      </c>
      <c r="AY194" s="15" t="s">
        <v>163</v>
      </c>
      <c r="BE194" s="153">
        <f>IF(N194="základní",J194,0)</f>
        <v>0</v>
      </c>
      <c r="BF194" s="153">
        <f>IF(N194="snížená",J194,0)</f>
        <v>0</v>
      </c>
      <c r="BG194" s="153">
        <f>IF(N194="zákl. přenesená",J194,0)</f>
        <v>0</v>
      </c>
      <c r="BH194" s="153">
        <f>IF(N194="sníž. přenesená",J194,0)</f>
        <v>0</v>
      </c>
      <c r="BI194" s="153">
        <f>IF(N194="nulová",J194,0)</f>
        <v>0</v>
      </c>
      <c r="BJ194" s="15" t="s">
        <v>84</v>
      </c>
      <c r="BK194" s="153">
        <f>ROUND(I194*H194,2)</f>
        <v>0</v>
      </c>
      <c r="BL194" s="15" t="s">
        <v>289</v>
      </c>
      <c r="BM194" s="152" t="s">
        <v>1998</v>
      </c>
    </row>
    <row r="195" spans="1:65" s="2" customFormat="1" ht="16.5" customHeight="1">
      <c r="A195" s="30"/>
      <c r="B195" s="140"/>
      <c r="C195" s="141" t="s">
        <v>358</v>
      </c>
      <c r="D195" s="141" t="s">
        <v>164</v>
      </c>
      <c r="E195" s="142" t="s">
        <v>1928</v>
      </c>
      <c r="F195" s="143" t="s">
        <v>1929</v>
      </c>
      <c r="G195" s="144" t="s">
        <v>253</v>
      </c>
      <c r="H195" s="145">
        <v>99.248999999999995</v>
      </c>
      <c r="I195" s="146"/>
      <c r="J195" s="147">
        <f>ROUND(I195*H195,2)</f>
        <v>0</v>
      </c>
      <c r="K195" s="143" t="s">
        <v>227</v>
      </c>
      <c r="L195" s="31"/>
      <c r="M195" s="148" t="s">
        <v>1</v>
      </c>
      <c r="N195" s="149" t="s">
        <v>41</v>
      </c>
      <c r="O195" s="56"/>
      <c r="P195" s="150">
        <f>O195*H195</f>
        <v>0</v>
      </c>
      <c r="Q195" s="150">
        <v>0</v>
      </c>
      <c r="R195" s="150">
        <f>Q195*H195</f>
        <v>0</v>
      </c>
      <c r="S195" s="150">
        <v>0</v>
      </c>
      <c r="T195" s="151">
        <f>S195*H195</f>
        <v>0</v>
      </c>
      <c r="U195" s="30"/>
      <c r="V195" s="30"/>
      <c r="W195" s="30"/>
      <c r="X195" s="30"/>
      <c r="Y195" s="30"/>
      <c r="Z195" s="30"/>
      <c r="AA195" s="30"/>
      <c r="AB195" s="30"/>
      <c r="AC195" s="30"/>
      <c r="AD195" s="30"/>
      <c r="AE195" s="30"/>
      <c r="AR195" s="152" t="s">
        <v>289</v>
      </c>
      <c r="AT195" s="152" t="s">
        <v>164</v>
      </c>
      <c r="AU195" s="152" t="s">
        <v>86</v>
      </c>
      <c r="AY195" s="15" t="s">
        <v>163</v>
      </c>
      <c r="BE195" s="153">
        <f>IF(N195="základní",J195,0)</f>
        <v>0</v>
      </c>
      <c r="BF195" s="153">
        <f>IF(N195="snížená",J195,0)</f>
        <v>0</v>
      </c>
      <c r="BG195" s="153">
        <f>IF(N195="zákl. přenesená",J195,0)</f>
        <v>0</v>
      </c>
      <c r="BH195" s="153">
        <f>IF(N195="sníž. přenesená",J195,0)</f>
        <v>0</v>
      </c>
      <c r="BI195" s="153">
        <f>IF(N195="nulová",J195,0)</f>
        <v>0</v>
      </c>
      <c r="BJ195" s="15" t="s">
        <v>84</v>
      </c>
      <c r="BK195" s="153">
        <f>ROUND(I195*H195,2)</f>
        <v>0</v>
      </c>
      <c r="BL195" s="15" t="s">
        <v>289</v>
      </c>
      <c r="BM195" s="152" t="s">
        <v>1999</v>
      </c>
    </row>
    <row r="196" spans="1:65" s="13" customFormat="1" ht="11.25">
      <c r="B196" s="165"/>
      <c r="D196" s="166" t="s">
        <v>229</v>
      </c>
      <c r="E196" s="167" t="s">
        <v>1</v>
      </c>
      <c r="F196" s="168" t="s">
        <v>2000</v>
      </c>
      <c r="H196" s="169">
        <v>89.299000000000007</v>
      </c>
      <c r="I196" s="170"/>
      <c r="L196" s="165"/>
      <c r="M196" s="171"/>
      <c r="N196" s="172"/>
      <c r="O196" s="172"/>
      <c r="P196" s="172"/>
      <c r="Q196" s="172"/>
      <c r="R196" s="172"/>
      <c r="S196" s="172"/>
      <c r="T196" s="173"/>
      <c r="AT196" s="167" t="s">
        <v>229</v>
      </c>
      <c r="AU196" s="167" t="s">
        <v>86</v>
      </c>
      <c r="AV196" s="13" t="s">
        <v>86</v>
      </c>
      <c r="AW196" s="13" t="s">
        <v>32</v>
      </c>
      <c r="AX196" s="13" t="s">
        <v>76</v>
      </c>
      <c r="AY196" s="167" t="s">
        <v>163</v>
      </c>
    </row>
    <row r="197" spans="1:65" s="13" customFormat="1" ht="11.25">
      <c r="B197" s="165"/>
      <c r="D197" s="166" t="s">
        <v>229</v>
      </c>
      <c r="E197" s="167" t="s">
        <v>1</v>
      </c>
      <c r="F197" s="168" t="s">
        <v>2001</v>
      </c>
      <c r="H197" s="169">
        <v>9.9499999999999993</v>
      </c>
      <c r="I197" s="170"/>
      <c r="L197" s="165"/>
      <c r="M197" s="171"/>
      <c r="N197" s="172"/>
      <c r="O197" s="172"/>
      <c r="P197" s="172"/>
      <c r="Q197" s="172"/>
      <c r="R197" s="172"/>
      <c r="S197" s="172"/>
      <c r="T197" s="173"/>
      <c r="AT197" s="167" t="s">
        <v>229</v>
      </c>
      <c r="AU197" s="167" t="s">
        <v>86</v>
      </c>
      <c r="AV197" s="13" t="s">
        <v>86</v>
      </c>
      <c r="AW197" s="13" t="s">
        <v>32</v>
      </c>
      <c r="AX197" s="13" t="s">
        <v>76</v>
      </c>
      <c r="AY197" s="167" t="s">
        <v>163</v>
      </c>
    </row>
    <row r="198" spans="1:65" s="2" customFormat="1" ht="24.2" customHeight="1">
      <c r="A198" s="30"/>
      <c r="B198" s="140"/>
      <c r="C198" s="141" t="s">
        <v>362</v>
      </c>
      <c r="D198" s="141" t="s">
        <v>164</v>
      </c>
      <c r="E198" s="142" t="s">
        <v>1933</v>
      </c>
      <c r="F198" s="143" t="s">
        <v>1934</v>
      </c>
      <c r="G198" s="144" t="s">
        <v>253</v>
      </c>
      <c r="H198" s="145">
        <v>99.248999999999995</v>
      </c>
      <c r="I198" s="146"/>
      <c r="J198" s="147">
        <f>ROUND(I198*H198,2)</f>
        <v>0</v>
      </c>
      <c r="K198" s="143" t="s">
        <v>227</v>
      </c>
      <c r="L198" s="31"/>
      <c r="M198" s="148" t="s">
        <v>1</v>
      </c>
      <c r="N198" s="149" t="s">
        <v>41</v>
      </c>
      <c r="O198" s="56"/>
      <c r="P198" s="150">
        <f>O198*H198</f>
        <v>0</v>
      </c>
      <c r="Q198" s="150">
        <v>2.7E-4</v>
      </c>
      <c r="R198" s="150">
        <f>Q198*H198</f>
        <v>2.6797229999999998E-2</v>
      </c>
      <c r="S198" s="150">
        <v>0</v>
      </c>
      <c r="T198" s="151">
        <f>S198*H198</f>
        <v>0</v>
      </c>
      <c r="U198" s="30"/>
      <c r="V198" s="30"/>
      <c r="W198" s="30"/>
      <c r="X198" s="30"/>
      <c r="Y198" s="30"/>
      <c r="Z198" s="30"/>
      <c r="AA198" s="30"/>
      <c r="AB198" s="30"/>
      <c r="AC198" s="30"/>
      <c r="AD198" s="30"/>
      <c r="AE198" s="30"/>
      <c r="AR198" s="152" t="s">
        <v>289</v>
      </c>
      <c r="AT198" s="152" t="s">
        <v>164</v>
      </c>
      <c r="AU198" s="152" t="s">
        <v>86</v>
      </c>
      <c r="AY198" s="15" t="s">
        <v>163</v>
      </c>
      <c r="BE198" s="153">
        <f>IF(N198="základní",J198,0)</f>
        <v>0</v>
      </c>
      <c r="BF198" s="153">
        <f>IF(N198="snížená",J198,0)</f>
        <v>0</v>
      </c>
      <c r="BG198" s="153">
        <f>IF(N198="zákl. přenesená",J198,0)</f>
        <v>0</v>
      </c>
      <c r="BH198" s="153">
        <f>IF(N198="sníž. přenesená",J198,0)</f>
        <v>0</v>
      </c>
      <c r="BI198" s="153">
        <f>IF(N198="nulová",J198,0)</f>
        <v>0</v>
      </c>
      <c r="BJ198" s="15" t="s">
        <v>84</v>
      </c>
      <c r="BK198" s="153">
        <f>ROUND(I198*H198,2)</f>
        <v>0</v>
      </c>
      <c r="BL198" s="15" t="s">
        <v>289</v>
      </c>
      <c r="BM198" s="152" t="s">
        <v>2002</v>
      </c>
    </row>
    <row r="199" spans="1:65" s="2" customFormat="1" ht="24.2" customHeight="1">
      <c r="A199" s="30"/>
      <c r="B199" s="140"/>
      <c r="C199" s="141" t="s">
        <v>367</v>
      </c>
      <c r="D199" s="141" t="s">
        <v>164</v>
      </c>
      <c r="E199" s="142" t="s">
        <v>1936</v>
      </c>
      <c r="F199" s="143" t="s">
        <v>1937</v>
      </c>
      <c r="G199" s="144" t="s">
        <v>253</v>
      </c>
      <c r="H199" s="145">
        <v>99.248999999999995</v>
      </c>
      <c r="I199" s="146"/>
      <c r="J199" s="147">
        <f>ROUND(I199*H199,2)</f>
        <v>0</v>
      </c>
      <c r="K199" s="143" t="s">
        <v>227</v>
      </c>
      <c r="L199" s="31"/>
      <c r="M199" s="148" t="s">
        <v>1</v>
      </c>
      <c r="N199" s="149" t="s">
        <v>41</v>
      </c>
      <c r="O199" s="56"/>
      <c r="P199" s="150">
        <f>O199*H199</f>
        <v>0</v>
      </c>
      <c r="Q199" s="150">
        <v>6.4999999999999997E-4</v>
      </c>
      <c r="R199" s="150">
        <f>Q199*H199</f>
        <v>6.4511849999999996E-2</v>
      </c>
      <c r="S199" s="150">
        <v>0</v>
      </c>
      <c r="T199" s="151">
        <f>S199*H199</f>
        <v>0</v>
      </c>
      <c r="U199" s="30"/>
      <c r="V199" s="30"/>
      <c r="W199" s="30"/>
      <c r="X199" s="30"/>
      <c r="Y199" s="30"/>
      <c r="Z199" s="30"/>
      <c r="AA199" s="30"/>
      <c r="AB199" s="30"/>
      <c r="AC199" s="30"/>
      <c r="AD199" s="30"/>
      <c r="AE199" s="30"/>
      <c r="AR199" s="152" t="s">
        <v>289</v>
      </c>
      <c r="AT199" s="152" t="s">
        <v>164</v>
      </c>
      <c r="AU199" s="152" t="s">
        <v>86</v>
      </c>
      <c r="AY199" s="15" t="s">
        <v>163</v>
      </c>
      <c r="BE199" s="153">
        <f>IF(N199="základní",J199,0)</f>
        <v>0</v>
      </c>
      <c r="BF199" s="153">
        <f>IF(N199="snížená",J199,0)</f>
        <v>0</v>
      </c>
      <c r="BG199" s="153">
        <f>IF(N199="zákl. přenesená",J199,0)</f>
        <v>0</v>
      </c>
      <c r="BH199" s="153">
        <f>IF(N199="sníž. přenesená",J199,0)</f>
        <v>0</v>
      </c>
      <c r="BI199" s="153">
        <f>IF(N199="nulová",J199,0)</f>
        <v>0</v>
      </c>
      <c r="BJ199" s="15" t="s">
        <v>84</v>
      </c>
      <c r="BK199" s="153">
        <f>ROUND(I199*H199,2)</f>
        <v>0</v>
      </c>
      <c r="BL199" s="15" t="s">
        <v>289</v>
      </c>
      <c r="BM199" s="152" t="s">
        <v>2003</v>
      </c>
    </row>
    <row r="200" spans="1:65" s="2" customFormat="1" ht="33" customHeight="1">
      <c r="A200" s="30"/>
      <c r="B200" s="140"/>
      <c r="C200" s="141" t="s">
        <v>384</v>
      </c>
      <c r="D200" s="141" t="s">
        <v>164</v>
      </c>
      <c r="E200" s="142" t="s">
        <v>1939</v>
      </c>
      <c r="F200" s="143" t="s">
        <v>1940</v>
      </c>
      <c r="G200" s="144" t="s">
        <v>253</v>
      </c>
      <c r="H200" s="145">
        <v>99.248999999999995</v>
      </c>
      <c r="I200" s="146"/>
      <c r="J200" s="147">
        <f>ROUND(I200*H200,2)</f>
        <v>0</v>
      </c>
      <c r="K200" s="143" t="s">
        <v>227</v>
      </c>
      <c r="L200" s="31"/>
      <c r="M200" s="154" t="s">
        <v>1</v>
      </c>
      <c r="N200" s="155" t="s">
        <v>41</v>
      </c>
      <c r="O200" s="156"/>
      <c r="P200" s="157">
        <f>O200*H200</f>
        <v>0</v>
      </c>
      <c r="Q200" s="157">
        <v>2.0000000000000002E-5</v>
      </c>
      <c r="R200" s="157">
        <f>Q200*H200</f>
        <v>1.9849799999999999E-3</v>
      </c>
      <c r="S200" s="157">
        <v>0</v>
      </c>
      <c r="T200" s="158">
        <f>S200*H200</f>
        <v>0</v>
      </c>
      <c r="U200" s="30"/>
      <c r="V200" s="30"/>
      <c r="W200" s="30"/>
      <c r="X200" s="30"/>
      <c r="Y200" s="30"/>
      <c r="Z200" s="30"/>
      <c r="AA200" s="30"/>
      <c r="AB200" s="30"/>
      <c r="AC200" s="30"/>
      <c r="AD200" s="30"/>
      <c r="AE200" s="30"/>
      <c r="AR200" s="152" t="s">
        <v>289</v>
      </c>
      <c r="AT200" s="152" t="s">
        <v>164</v>
      </c>
      <c r="AU200" s="152" t="s">
        <v>86</v>
      </c>
      <c r="AY200" s="15" t="s">
        <v>163</v>
      </c>
      <c r="BE200" s="153">
        <f>IF(N200="základní",J200,0)</f>
        <v>0</v>
      </c>
      <c r="BF200" s="153">
        <f>IF(N200="snížená",J200,0)</f>
        <v>0</v>
      </c>
      <c r="BG200" s="153">
        <f>IF(N200="zákl. přenesená",J200,0)</f>
        <v>0</v>
      </c>
      <c r="BH200" s="153">
        <f>IF(N200="sníž. přenesená",J200,0)</f>
        <v>0</v>
      </c>
      <c r="BI200" s="153">
        <f>IF(N200="nulová",J200,0)</f>
        <v>0</v>
      </c>
      <c r="BJ200" s="15" t="s">
        <v>84</v>
      </c>
      <c r="BK200" s="153">
        <f>ROUND(I200*H200,2)</f>
        <v>0</v>
      </c>
      <c r="BL200" s="15" t="s">
        <v>289</v>
      </c>
      <c r="BM200" s="152" t="s">
        <v>2004</v>
      </c>
    </row>
    <row r="201" spans="1:65" s="2" customFormat="1" ht="6.95" customHeight="1">
      <c r="A201" s="30"/>
      <c r="B201" s="45"/>
      <c r="C201" s="46"/>
      <c r="D201" s="46"/>
      <c r="E201" s="46"/>
      <c r="F201" s="46"/>
      <c r="G201" s="46"/>
      <c r="H201" s="46"/>
      <c r="I201" s="46"/>
      <c r="J201" s="46"/>
      <c r="K201" s="46"/>
      <c r="L201" s="31"/>
      <c r="M201" s="30"/>
      <c r="O201" s="30"/>
      <c r="P201" s="30"/>
      <c r="Q201" s="30"/>
      <c r="R201" s="30"/>
      <c r="S201" s="30"/>
      <c r="T201" s="30"/>
      <c r="U201" s="30"/>
      <c r="V201" s="30"/>
      <c r="W201" s="30"/>
      <c r="X201" s="30"/>
      <c r="Y201" s="30"/>
      <c r="Z201" s="30"/>
      <c r="AA201" s="30"/>
      <c r="AB201" s="30"/>
      <c r="AC201" s="30"/>
      <c r="AD201" s="30"/>
      <c r="AE201" s="30"/>
    </row>
  </sheetData>
  <autoFilter ref="C128:K200"/>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36</vt:i4>
      </vt:variant>
    </vt:vector>
  </HeadingPairs>
  <TitlesOfParts>
    <vt:vector size="54" baseType="lpstr">
      <vt:lpstr>Rekapitulace stavby</vt:lpstr>
      <vt:lpstr>00 - VRN</vt:lpstr>
      <vt:lpstr>10 - 1NP</vt:lpstr>
      <vt:lpstr>20 - 2NP</vt:lpstr>
      <vt:lpstr>30 - 3NP</vt:lpstr>
      <vt:lpstr>40 - 4NP</vt:lpstr>
      <vt:lpstr>50 - Střecha</vt:lpstr>
      <vt:lpstr>60 - Fasáda uliční</vt:lpstr>
      <vt:lpstr>70 - Fasáda dvorní</vt:lpstr>
      <vt:lpstr>80 - ZTI</vt:lpstr>
      <vt:lpstr>90 - Větrání</vt:lpstr>
      <vt:lpstr>100 - Elektroinstalace - ...</vt:lpstr>
      <vt:lpstr>110 - Podlahové el.topení</vt:lpstr>
      <vt:lpstr>PS01 - PS 01 - Osobní výtah</vt:lpstr>
      <vt:lpstr>21 - Dvorní přístavek</vt:lpstr>
      <vt:lpstr>22 - Dvorní objekt</vt:lpstr>
      <vt:lpstr>23 - Elektroinstalace - s...</vt:lpstr>
      <vt:lpstr>3 - SO 20 - Terénní a sad...</vt:lpstr>
      <vt:lpstr>'00 - VRN'!Názvy_tisku</vt:lpstr>
      <vt:lpstr>'10 - 1NP'!Názvy_tisku</vt:lpstr>
      <vt:lpstr>'100 - Elektroinstalace - ...'!Názvy_tisku</vt:lpstr>
      <vt:lpstr>'110 - Podlahové el.topení'!Názvy_tisku</vt:lpstr>
      <vt:lpstr>'20 - 2NP'!Názvy_tisku</vt:lpstr>
      <vt:lpstr>'21 - Dvorní přístavek'!Názvy_tisku</vt:lpstr>
      <vt:lpstr>'22 - Dvorní objekt'!Názvy_tisku</vt:lpstr>
      <vt:lpstr>'23 - Elektroinstalace - s...'!Názvy_tisku</vt:lpstr>
      <vt:lpstr>'3 - SO 20 - Terénní a sad...'!Názvy_tisku</vt:lpstr>
      <vt:lpstr>'30 - 3NP'!Názvy_tisku</vt:lpstr>
      <vt:lpstr>'40 - 4NP'!Názvy_tisku</vt:lpstr>
      <vt:lpstr>'50 - Střecha'!Názvy_tisku</vt:lpstr>
      <vt:lpstr>'60 - Fasáda uliční'!Názvy_tisku</vt:lpstr>
      <vt:lpstr>'70 - Fasáda dvorní'!Názvy_tisku</vt:lpstr>
      <vt:lpstr>'80 - ZTI'!Názvy_tisku</vt:lpstr>
      <vt:lpstr>'90 - Větrání'!Názvy_tisku</vt:lpstr>
      <vt:lpstr>'PS01 - PS 01 - Osobní výtah'!Názvy_tisku</vt:lpstr>
      <vt:lpstr>'Rekapitulace stavby'!Názvy_tisku</vt:lpstr>
      <vt:lpstr>'00 - VRN'!Oblast_tisku</vt:lpstr>
      <vt:lpstr>'10 - 1NP'!Oblast_tisku</vt:lpstr>
      <vt:lpstr>'100 - Elektroinstalace - ...'!Oblast_tisku</vt:lpstr>
      <vt:lpstr>'110 - Podlahové el.topení'!Oblast_tisku</vt:lpstr>
      <vt:lpstr>'20 - 2NP'!Oblast_tisku</vt:lpstr>
      <vt:lpstr>'21 - Dvorní přístavek'!Oblast_tisku</vt:lpstr>
      <vt:lpstr>'22 - Dvorní objekt'!Oblast_tisku</vt:lpstr>
      <vt:lpstr>'23 - Elektroinstalace - s...'!Oblast_tisku</vt:lpstr>
      <vt:lpstr>'3 - SO 20 - Terénní a sad...'!Oblast_tisku</vt:lpstr>
      <vt:lpstr>'30 - 3NP'!Oblast_tisku</vt:lpstr>
      <vt:lpstr>'40 - 4NP'!Oblast_tisku</vt:lpstr>
      <vt:lpstr>'50 - Střecha'!Oblast_tisku</vt:lpstr>
      <vt:lpstr>'60 - Fasáda uliční'!Oblast_tisku</vt:lpstr>
      <vt:lpstr>'70 - Fasáda dvorní'!Oblast_tisku</vt:lpstr>
      <vt:lpstr>'80 - ZTI'!Oblast_tisku</vt:lpstr>
      <vt:lpstr>'90 - Větrání'!Oblast_tisku</vt:lpstr>
      <vt:lpstr>'PS01 - PS 01 - Osobní výtah'!Oblast_tisku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LEGION-MILAN\Milan</dc:creator>
  <cp:lastModifiedBy>Petra Bednářová</cp:lastModifiedBy>
  <dcterms:created xsi:type="dcterms:W3CDTF">2025-11-10T13:02:42Z</dcterms:created>
  <dcterms:modified xsi:type="dcterms:W3CDTF">2025-11-11T09:58:29Z</dcterms:modified>
</cp:coreProperties>
</file>